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embeddings/oleObject3.bin" ContentType="application/vnd.openxmlformats-officedocument.oleObject"/>
  <Override PartName="/xl/embeddings/oleObject2.bin" ContentType="application/vnd.openxmlformats-officedocument.oleObject"/>
  <Override PartName="/xl/embeddings/oleObject1.bin" ContentType="application/vnd.openxmlformats-officedocument.oleObject"/>
  <Override PartName="/xl/drawings/drawing1.xml" ContentType="application/vnd.openxmlformats-officedocument.drawing+xml"/>
  <Override PartName="/xl/worksheets/sheet1.xml" ContentType="application/vnd.openxmlformats-officedocument.spreadsheetml.worksheet+xml"/>
  <Override PartName="/xl/theme/theme1.xml" ContentType="application/vnd.openxmlformats-officedocument.theme+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sharedStrings.xml" ContentType="application/vnd.openxmlformats-officedocument.spreadsheetml.sharedStrings+xml"/>
  <Override PartName="/xl/styles.xml" ContentType="application/vnd.openxmlformats-officedocument.spreadsheetml.styles+xml"/>
  <Override PartName="/xl/worksheets/sheet9.xml" ContentType="application/vnd.openxmlformats-officedocument.spreadsheetml.worksheet+xml"/>
  <Override PartName="/xl/worksheets/sheet7.xml" ContentType="application/vnd.openxmlformats-officedocument.spreadsheetml.worksheet+xml"/>
  <Override PartName="/xl/worksheets/sheet5.xml" ContentType="application/vnd.openxmlformats-officedocument.spreadsheetml.worksheet+xml"/>
  <Override PartName="/xl/worksheets/sheet8.xml" ContentType="application/vnd.openxmlformats-officedocument.spreadsheetml.worksheet+xml"/>
  <Override PartName="/xl/worksheets/sheet6.xml" ContentType="application/vnd.openxmlformats-officedocument.spreadsheetml.worksheet+xml"/>
  <Override PartName="/xl/tables/table4.xml" ContentType="application/vnd.openxmlformats-officedocument.spreadsheetml.table+xml"/>
  <Override PartName="/xl/tables/table1.xml" ContentType="application/vnd.openxmlformats-officedocument.spreadsheetml.table+xml"/>
  <Override PartName="/xl/externalLinks/externalLink1.xml" ContentType="application/vnd.openxmlformats-officedocument.spreadsheetml.externalLink+xml"/>
  <Override PartName="/docProps/custom.xml" ContentType="application/vnd.openxmlformats-officedocument.custom-properties+xml"/>
  <Override PartName="/xl/tables/table2.xml" ContentType="application/vnd.openxmlformats-officedocument.spreadsheetml.table+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tables/table3.xml" ContentType="application/vnd.openxmlformats-officedocument.spreadsheetml.table+xml"/>
  <Override PartName="/customXml/itemProps4.xml" ContentType="application/vnd.openxmlformats-officedocument.customXmlProperties+xml"/>
  <Override PartName="/customXml/itemProps3.xml" ContentType="application/vnd.openxmlformats-officedocument.customXml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5.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927"/>
  <workbookPr codeName="ThisWorkbook"/>
  <mc:AlternateContent xmlns:mc="http://schemas.openxmlformats.org/markup-compatibility/2006">
    <mc:Choice Requires="x15">
      <x15ac:absPath xmlns:x15ac="http://schemas.microsoft.com/office/spreadsheetml/2010/11/ac" url="C:\Users\HP Split\Documents\Mozambique\For Submission\"/>
    </mc:Choice>
  </mc:AlternateContent>
  <bookViews>
    <workbookView xWindow="0" yWindow="0" windowWidth="20490" windowHeight="8520" tabRatio="845" activeTab="3"/>
  </bookViews>
  <sheets>
    <sheet name="Overview - Section A" sheetId="1" r:id="rId1"/>
    <sheet name="Impact Indicators - Section B" sheetId="12" r:id="rId2"/>
    <sheet name="Outcome Indicators - Section C" sheetId="10" r:id="rId3"/>
    <sheet name="Coverage Indicators - Section D" sheetId="5" r:id="rId4"/>
    <sheet name=" Disaggregation - Section E" sheetId="9" r:id="rId5"/>
    <sheet name="WPTM - Section F" sheetId="6" r:id="rId6"/>
    <sheet name="Print View" sheetId="21" r:id="rId7"/>
    <sheet name="PF Tracker" sheetId="22" r:id="rId8"/>
    <sheet name="Reference Records" sheetId="16" state="veryHidden" r:id="rId9"/>
    <sheet name="Disaggregation Records" sheetId="20" state="veryHidden" r:id="rId10"/>
    <sheet name="Account Role" sheetId="19" state="veryHidden" r:id="rId11"/>
    <sheet name="apttusmetadata" sheetId="13" state="veryHidden" r:id="rId12"/>
  </sheets>
  <externalReferences>
    <externalReference r:id="rId13"/>
  </externalReferences>
  <definedNames>
    <definedName name="_001c6892_fd78_44a6_85a8_ff1c01700cc0">'Impact Indicators - Section B'!$E$9</definedName>
    <definedName name="_00455285_97f3_4265_9156_a310f1d2bf7a">' Disaggregation - Section E'!$L$167</definedName>
    <definedName name="_01683343_9047_49ae_815d_e16da5308b47">'WPTM - Section F'!#REF!</definedName>
    <definedName name="_01cccfef_5573_4d36_b9d3_e32bd9199c70">'Overview - Section A'!$AO$17:$AO$19</definedName>
    <definedName name="_0215c642_4079_4a66_b33f_02948e5b161c">'Overview - Section A'!$A$58</definedName>
    <definedName name="_0278b5de_0da4_4498_a134_99a2744a9fab">'Overview - Section A'!$X$127</definedName>
    <definedName name="_06a30c86_360f_426e_8e45_34c8bc342561" comment="Display Map">'Overview - Section A'!$A$25:$Q$35</definedName>
    <definedName name="_0883281e_e21d_43ef_9187_230346f845f9">'Overview - Section A'!$C$19</definedName>
    <definedName name="_0e3c3e65_3a29_4922_a0c9_f3ec51b7a324">'WPTM - Section F'!$R$8</definedName>
    <definedName name="_12d36ead_3b18_48aa_99d4_80149bed2ddf">' Disaggregation - Section E'!$T$326</definedName>
    <definedName name="_1345e61d_a8fe_4213_85d7_1db0d6d6f5c1">'Coverage Indicators - Section D'!$M$45</definedName>
    <definedName name="_13d458ac_77c9_4e6a_a147_5af884e6c4ac">'Outcome Indicators - Section C'!$S$10</definedName>
    <definedName name="_13f5bbc3_a06d_4a3e_b75e_ac6929e1cb91">'Reference Records'!$A$343:$A$674</definedName>
    <definedName name="_1431f82b_522f_43df_b2d3_994f0389b028">' Disaggregation - Section E'!$I$8</definedName>
    <definedName name="_15d23191_61cc_42d1_9dac_fbdc3cccac55">'Outcome Indicators - Section C'!$X$10</definedName>
    <definedName name="_1634fc88_93cd_4404_9900_542a3d171cb8">'Coverage Indicators - Section D'!$G$10</definedName>
    <definedName name="_164e6d09_185f_4eb7_8d48_b40f818dce2a" comment="Display Map">'Reference Records'!$A$59:$G$127</definedName>
    <definedName name="_18f86b5a_b47f_41ce_9c9a_1d1ee819627b">'Coverage Indicators - Section D'!$AB$10</definedName>
    <definedName name="_1adee5ff_c5c9_43db_9c1e_bb4129b790bf">'Disaggregation Records'!$F$59</definedName>
    <definedName name="_1afa72c9_dc27_4c9f_b1ac_7f8bc7410cff">'WPTM - Section F'!$T$8</definedName>
    <definedName name="_1b8aaee3_08fa_47b6_9b44_c592025d5948">'Reference Records'!$D$169</definedName>
    <definedName name="_1bcbb583_e5a9_4a6b_8584_0d82f680244f">'Outcome Indicators - Section C'!$F$30</definedName>
    <definedName name="_1cfaffa5_a1e7_40ad_a8cc_cbc751be15bf">'WPTM - Section F'!$H$93</definedName>
    <definedName name="_1e4eb8fc_811c_44fb_af4b_e630611aebf1">'Impact Indicators - Section B'!#REF!</definedName>
    <definedName name="_1e67ed6e_f8e7_4233_8edd_7517e4657684">'Coverage Indicators - Section D'!$Z$10</definedName>
    <definedName name="_2053b682_1861_471c_93f5_942820d208c6">'Coverage Indicators - Section D'!$W$10</definedName>
    <definedName name="_21546636_20c6_4878_ba5b_6cb3d96028d3">'Coverage Indicators - Section D'!$J$45</definedName>
    <definedName name="_21e79bef_aeed_4e3b_a2f8_653b27dca3bb">'WPTM - Section F'!$A$8</definedName>
    <definedName name="_23382548_19c5_4f72_b575_25dbca7b1362">'Coverage Indicators - Section D'!$H$10</definedName>
    <definedName name="_23debc6e_f89a_4d49_93e8_506d71c4cbb7" comment="Display Map">'Overview - Section A'!$A$126:$AB$177</definedName>
    <definedName name="_25903c5a_79da_48aa_a73a_0efa3fa709b3">'Overview - Section A'!$E$7</definedName>
    <definedName name="_26136ea7_aadc_4ebb_8566_3952be290e1d">'Impact Indicators - Section B'!$G$29</definedName>
    <definedName name="_26874af8_f15f_4555_b6ba_d39eb5bc132c">'Coverage Indicators - Section D'!$L$45</definedName>
    <definedName name="_298c6d39_0bd4_41f0_944a_d4ae2b25324e">'Reference Records'!$C$339</definedName>
    <definedName name="_29de1210_4fea_46a8_ac63_eb3a3734b209">'Account Role'!$D$22</definedName>
    <definedName name="_2c6b8785_2f7e_4ce5_948e_2066c6838182">'Reference Records'!$C$4</definedName>
    <definedName name="_2d70cea4_4aa4_4f76_a44a_d82296fda664">'Reference Records'!$C$343</definedName>
    <definedName name="_2ef5dfde_8ec5_4b0f_b79e_1e3da16c9079">'Impact Indicators - Section B'!$X$9</definedName>
    <definedName name="_2f779270_bafb_4509_b7c1_f9f5a5f6b50c">'Outcome Indicators - Section C'!$Y$10</definedName>
    <definedName name="_304a4b38_aadb_465f_bec4_ede79462324a" comment="Display Map">'Account Role'!$A$21:$D$545</definedName>
    <definedName name="_305eb9b9_f26b_4f8d_b39a_48a5ef44a883">'Overview - Section A'!$E$6</definedName>
    <definedName name="_309cb4e6_0866_4b59_9ad8_dce9deb459a4">'Coverage Indicators - Section D'!$AC$10</definedName>
    <definedName name="_33898a8c_e55b_4fb6_a523_fc8d172930cd" comment="Display Map">'Reference Records'!$B$3:$G$28</definedName>
    <definedName name="_339d96ff_1502_408b_8b62_a0d2a6d2aa31">'WPTM - Section F'!$J$93</definedName>
    <definedName name="_33fed0b9_fc27_4763_9047_689a322df055">'Overview - Section A'!$T$127</definedName>
    <definedName name="_359b0f72_ed0e_44ca_a640_07ddf6593469">'Coverage Indicators - Section D'!$AH$10</definedName>
    <definedName name="_36760ff8_71ac_4804_83a7_bece45c85ebb">'WPTM - Section F'!$V$8</definedName>
    <definedName name="_3679d719_018c_46c1_a6c9_f5cb6af28e82">'Impact Indicators - Section B'!$A$9</definedName>
    <definedName name="_3753db18_a6c5_4659_9a7b_6f3e612294c8">'Impact Indicators - Section B'!$Y$9</definedName>
    <definedName name="_375d0b85_cee6_4f09_8149_d0cb44f763c3">'WPTM - Section F'!$D$93</definedName>
    <definedName name="_376d09b9_13da_4234_ac68_70f4056f39d5">'Outcome Indicators - Section C'!$E$30</definedName>
    <definedName name="_38047978_a1a7_461a_87eb_fa3e058626f6">'Outcome Indicators - Section C'!$D$10</definedName>
    <definedName name="_3a54c0cb_5d61_44ab_9f5f_59c0b83c7017" comment="Save Map">'Account Role'!$B$547:$D$547</definedName>
    <definedName name="_3bcdfaf5_b271_49d0_bd36_4a3396322792">' Disaggregation - Section E'!$F$8</definedName>
    <definedName name="_3c2344d6_25d2_47b1_b174_e16f09cd5031">'Outcome Indicators - Section C'!$W$10</definedName>
    <definedName name="_3c45532e_4503_44c3_aed1_88e3c7145bca">'Reference Records'!$E$131</definedName>
    <definedName name="_3d3c76b6_9fcf_4cb5_b2a3_ba632337362e">'Overview - Section A'!$Y$127</definedName>
    <definedName name="_3d4133d5_383c_4a50_aac6_5c005d62eb60">'Reference Records'!$A$343</definedName>
    <definedName name="_3f450a54_eabe_42be_b6a5_18c086a5d786">'Overview - Section A'!$AA$127</definedName>
    <definedName name="_3f5bc5e8_4a3f_44a3_957f_8c557ebfc227">'Impact Indicators - Section B'!$E$29</definedName>
    <definedName name="_401f5dde_c830_4e36_aa50_755b94089973">'Overview - Section A'!$E$58</definedName>
    <definedName name="_44e69fde_25b9_445d_a789_b274cefe8c85">'Reference Records'!$C$338</definedName>
    <definedName name="_47deab8b_5576_4154_a23c_955e1b8ae87d" comment="Display Map">'Outcome Indicators - Section C'!$A$9:$Y$25</definedName>
    <definedName name="_48c10acb_0239_43bd_b1e5_78cda5a58d6a">'Impact Indicators - Section B'!$W$9</definedName>
    <definedName name="_495f6c6d_af8a_4571_9bad_207f51a6daa3">' Disaggregation - Section E'!$N$8</definedName>
    <definedName name="_4a9781ea_cb28_45a4_8bf0_5c0208bcf490">'Coverage Indicators - Section D'!$S$10</definedName>
    <definedName name="_4b36df75_ea3b_4116_b8ac_4a66abe762ad" comment="Display Map">'Disaggregation Records'!$A$58:$G$91</definedName>
    <definedName name="_4b7bb144_c4f2_43ec_aa53_4cd0ce38b239">'WPTM - Section F'!$I$93</definedName>
    <definedName name="_4b8d00e4_3b44_4af0_94c2_6912b8089f7c">'Reference Records'!$B$342</definedName>
    <definedName name="_4cad3db9_25d4_4d90_9cfa_f7648bdc2dcd">'Reference Records'!$B$337</definedName>
    <definedName name="_4e28d14a_809b_451a_94f7_5adb1a78a192">'Reference Records'!$B$169</definedName>
    <definedName name="_4e3ce3cc_8312_431b_a087_d993964fb260">'Overview - Section A'!$H$100</definedName>
    <definedName name="_4ede0df7_bdae_485c_a6aa_cd381b32466f">'Overview - Section A'!$A$127</definedName>
    <definedName name="_4f36af19_06bf_4c59_990d_586822b3d259">'Overview - Section A'!$A$76</definedName>
    <definedName name="_51b611bd_a560_42d0_9976_577e62d2b71d">'Overview - Section A'!$A$19</definedName>
    <definedName name="_52d6fc62_59f3_4757_a084_a8aeafb48d9b">'Overview - Section A'!$G$76</definedName>
    <definedName name="_53066892_24de_428a_ae98_ea86638a4c62">'Reference Records'!$B$32</definedName>
    <definedName name="_5486feae_3dbd_4704_9f21_63bc76d59ea7">'WPTM - Section F'!$AN$8</definedName>
    <definedName name="_54a6d417_0f88_419b_b432_0cc200aa6916">'Coverage Indicators - Section D'!$E$10</definedName>
    <definedName name="_56054dfa_b687_4a06_b8be_e876776b18ab" comment="Display Map">'Coverage Indicators - Section D'!$B$44:$N$195</definedName>
    <definedName name="_5b7646f1_deb1_444c_8f7b_face02ce60fb">' Disaggregation - Section E'!$H$8</definedName>
    <definedName name="_5bdd240d_fc66_4b36_8d87_3013bbac9fbc" comment="Display Map">' Disaggregation - Section E'!$A$325:$V$626</definedName>
    <definedName name="_5f13bfaa_aeeb_4829_86ea_2f5ba79220b2">'WPTM - Section F'!$Q$8</definedName>
    <definedName name="_6017e447_f4b2_4605_8be3_67be82447dcf">'Outcome Indicators - Section C'!$A$30</definedName>
    <definedName name="_616adcc7_34de_4b6d_b9e7_5b8149c795b2">' Disaggregation - Section E'!$G$8</definedName>
    <definedName name="_6183a324_5987_4313_bf0b_c4cb232c1541">'Reference Records'!$D$131</definedName>
    <definedName name="_62c70513_beef_429b_9eed_4a067e91b0bf">'Overview - Section A'!$P$26</definedName>
    <definedName name="_63de57f1_547d_4bd8_8c72_4f7979df3206" comment="Display Map">'Disaggregation Records'!$A$94:$G$182</definedName>
    <definedName name="_651c1cff_29dc_4f61_8994_ff4aa592187f">'Reference Records'!$B$4</definedName>
    <definedName name="_654bca83_10b5_4fb3_962f_80e82dfc63ce">'Reference Records'!$B$343:$B$674</definedName>
    <definedName name="_661b52bf_a29e_4aa2_a778_97206df48679">'Outcome Indicators - Section C'!$G$30</definedName>
    <definedName name="_6834aec6_db58_4138_a983_eb16ae5d5835">'Outcome Indicators - Section C'!$AI$10</definedName>
    <definedName name="_6b7b095a_5e69_4c56_b186_9b24f30d5a48">'Overview - Section A'!$K$44</definedName>
    <definedName name="_6bfbc2ef_76fe_410c_bf4f_994b5f823aa4">'Coverage Indicators - Section D'!$K$45</definedName>
    <definedName name="_6d5159db_9889_4f1d_af47_2635874bd376">' Disaggregation - Section E'!$I$167</definedName>
    <definedName name="_6e6943dc_a39b_4021_932f_cfd2e12ee608">'Disaggregation Records'!$A$95</definedName>
    <definedName name="_6eba2265_9c0a_4fa8_b215_4631c12b72cc" comment="Display Map">'Overview - Section A'!$A$43:$I$49</definedName>
    <definedName name="_701f0c03_9414_4eed_aa90_d3a25a219442">' Disaggregation - Section E'!$V$326</definedName>
    <definedName name="_71b6afba_85be_4c4b_9b19_636242058b4f">' Disaggregation - Section E'!$E$326</definedName>
    <definedName name="_7229c5f0_1cfd_41e2_b5fe_a739cdd4cb93" comment="Display Map">'Outcome Indicators - Section C'!$A$29:$M$105</definedName>
    <definedName name="_72f52029_1603_4455_a732_551994875f57">'Impact Indicators - Section B'!$M$29</definedName>
    <definedName name="_73b8f8b2_6e79_470e_91d5_fe608e8a3a44">'WPTM - Section F'!$G$93</definedName>
    <definedName name="_73e7dab0_4f37_4b6e_8769_8e6f73bb0e93">'Reference Records'!$B$343</definedName>
    <definedName name="_75ababd8_1698_4952_b223_40ced6310282">'Coverage Indicators - Section D'!$F$45</definedName>
    <definedName name="_75d9aa75_b8d8_4651_8804_27fca496d650">'Overview - Section A'!$O$26</definedName>
    <definedName name="_7638a94a_e06b_4d66_97b8_ac609d3da203" comment="Save Map">'Overview - Section A'!$E$74</definedName>
    <definedName name="_76ec722d_231e_43e2_a272_cb3feef456da" comment="Display Map">' Disaggregation - Section E'!$A$166:$N$317</definedName>
    <definedName name="_77290f0f_e3b8_410c_9e2a_f33b99973795">'Disaggregation Records'!$B$95</definedName>
    <definedName name="_779b0207_1267_4760_b2e2_850e0608884a">'Coverage Indicators - Section D'!$B$45</definedName>
    <definedName name="_79f2b382_fc32_4a0d_a81d_a7737cdf93b9">'WPTM - Section F'!$X$8</definedName>
    <definedName name="_7abccd6d_b26a_464a_a34f_823b62ef9461">'Reference Records'!$A$169</definedName>
    <definedName name="_7cdc6ffc_7316_43a3_8c10_94815252d4bc">'Overview - Section A'!$E$75</definedName>
    <definedName name="_7dd1a1e8_b3e5_4977_b435_92933762fedb">'Account Role'!$A$22</definedName>
    <definedName name="_7de09912_e7b9_48e5_b4a3_1bd0d462b523">'Overview - Section A'!$Q$26</definedName>
    <definedName name="_7e0af408_1d4d_4918_a66a_00c5cfa30842">'Coverage Indicators - Section D'!$V$10</definedName>
    <definedName name="_7ea43aa2_3fad_4650_821c_ea2dc5b2b6d6">'Reference Records'!$A$60</definedName>
    <definedName name="_7eb4c845_5a41_40d0_9d14_14e87d96cf8b">'Overview - Section A'!$I$44</definedName>
    <definedName name="_8273a11c_a030_45ba_bf8f_2b577e1aa93b">'Overview - Section A'!$A$26</definedName>
    <definedName name="_82b810a8_4ed0_4323_bc38_7e1a937be1f8">'Overview - Section A'!$AB$127</definedName>
    <definedName name="_83998ab1_4075_4c07_9dc0_ddad2642fdb3">'Overview - Section A'!$K$26</definedName>
    <definedName name="_83a8b122_8cd9_4c5d_9e26_19949421dbb8">'Reference Records'!$D$32</definedName>
    <definedName name="_83be5d15_62e9_4a5e_bc77_b4f672b561a7">' Disaggregation - Section E'!$U$326</definedName>
    <definedName name="_83f715f3_c05f_4638_9164_afea41293c9f">'Impact Indicators - Section B'!$D$9</definedName>
    <definedName name="_85309e65_0086_4de6_bacc_f6933ab3af57">'Impact Indicators - Section B'!$F$9</definedName>
    <definedName name="_85dddee6_5e50_414d_af9f_ec761d50a3f0" comment="Display Map">'Impact Indicators - Section B'!$A$28:$M$104</definedName>
    <definedName name="_862ffe01_c829_453b_8951_9acfdd7e0f24">'Overview - Section A'!$G$100</definedName>
    <definedName name="_864425d0_252a_4246_909e_cc0826e707f2" comment="Display Map">'Account Role'!$A$2:$D$13</definedName>
    <definedName name="_864a610c_7ddb_4dd2_ada2_66e0cf299993">'Coverage Indicators - Section D'!$AG$10</definedName>
    <definedName name="_872311fc_11bb_401c_8b93_291ded9ec451">'Coverage Indicators - Section D'!$T$10</definedName>
    <definedName name="_88ed285f_de91_449e_84a4_7a52aed0ebf3">' Disaggregation - Section E'!$H$167</definedName>
    <definedName name="_8945f316_fd9d_4e19_b3cd_c0c8202a52db">'Reference Records'!$D$131:$D$166</definedName>
    <definedName name="_8b18b770_efb1_48d9_b29d_e5cd963495d7">'Coverage Indicators - Section D'!$P$10</definedName>
    <definedName name="_8d9f9399_d674_44d3_98fa_9bdc7c2dff17">'Impact Indicators - Section B'!$A$29</definedName>
    <definedName name="_8db12a94_6c80_4faf_a302_903e25bd6f79">'Reference Records'!$B$338</definedName>
    <definedName name="_8fa4d884_a5b1_4041_8cad_fbf4720a13d4">'Reference Records'!$G$60</definedName>
    <definedName name="_9087c8c2_884b_4622_8f2d_57b54106821e">'Disaggregation Records'!$G$95</definedName>
    <definedName name="_9163a4e6_3076_442b_bf37_db0a0a62793a">'Reference Records'!$G$32</definedName>
    <definedName name="_92015950_0d4a_4354_be6a_adcd93a70857">'Outcome Indicators - Section C'!#REF!</definedName>
    <definedName name="_92f1cb30_b2ad_4daf_95b0_119c0d135fd1">'Coverage Indicators - Section D'!$C$10</definedName>
    <definedName name="_930b7851_3ac3_4bcf_9e4b_22a06ac50203">' Disaggregation - Section E'!$E$167</definedName>
    <definedName name="_94d3282f_3684_49c4_abb1_f025fe07131b">' Disaggregation - Section E'!$Q$326</definedName>
    <definedName name="_95a49378_9a3f_4412_a549_0577663ad28e">'Outcome Indicators - Section C'!$L$30</definedName>
    <definedName name="_967a12c6_2ed8_4791_b4cb_55f0a388626b">' Disaggregation - Section E'!$M$167</definedName>
    <definedName name="_96ec92fb_3071_400a_b07e_18bb253f93d4">'Overview - Section A'!$H$76</definedName>
    <definedName name="_979ccfd5_b55a_4492_8e26_a6633c09ca4c">'Reference Records'!$M$3:$M$4</definedName>
    <definedName name="_97db3924_742c_4f61_af12_dab7752ccc44">'Account Role'!$B$3</definedName>
    <definedName name="_98dd2794_3fe3_445a_8e9e_0ebaa7f08eb6">'Impact Indicators - Section B'!$K$29</definedName>
    <definedName name="_99c3b064_facc_46ff_8835_927313074f4d">'Disaggregation Records'!$F$3</definedName>
    <definedName name="_9a975b68_4a25_421c_bf56_ce3e9602ca12">'Account Role'!$D$548</definedName>
    <definedName name="_9b1ce367_9e63_45e5_8881_b07da8f64aba">'WPTM - Section F'!$E$93</definedName>
    <definedName name="_9bca454b_cfcc_4af5_ace0_6d8efc367b3f">' Disaggregation - Section E'!$N$167</definedName>
    <definedName name="_9c8612d6_cb9f_4fcd_b707_4fdfc8d07b47">'Account Role'!$B$548</definedName>
    <definedName name="_9d5a644f_9e3c_487b_9af4_779a60541f4e">'Reference Records'!$D$60</definedName>
    <definedName name="_9d6a5d82_356c_4557_b100_0ad2bb784173">'Impact Indicators - Section B'!$B$9</definedName>
    <definedName name="_9f9fdd59_86c9_4295_b308_3619d68d6aaf">'Reference Records'!$C$169</definedName>
    <definedName name="_a03a6191_0fac_4b3d_8708_48fbb91918a6">' Disaggregation - Section E'!$F$326</definedName>
    <definedName name="_a06ae70f_aaf6_4179_9a0c_964df3537fbf" comment="Display Map">'Overview - Section A'!$A$75:$H$88</definedName>
    <definedName name="_a06d7903_f4dc_429c_b13c_c30db338eb1e">'Outcome Indicators - Section C'!$AK$10</definedName>
    <definedName name="_a0c17c41_3282_4726_86a7_49765b8bf0c4">'Disaggregation Records'!$G$3</definedName>
    <definedName name="_a1cb2bed_c11f_48c1_a113_9c692663f3af">' Disaggregation - Section E'!$M$8</definedName>
    <definedName name="_a395564a_2e4f_42b7_9d4d_76ed548224d3">' Disaggregation - Section E'!$A$167</definedName>
    <definedName name="_a453bbe4_4a2a_4ee3_9728_f518965085eb" comment="Display Map">'Coverage Indicators - Section D'!$A$9:$AH$40</definedName>
    <definedName name="_a676465c_2e79_4840_afcd_6eb0129d896a">'Outcome Indicators - Section C'!$AI$30</definedName>
    <definedName name="_a6821334_9358_419c_a9a9_7d5c73ab6037" comment="Display Map">'Reference Records'!$A$342:$C$673</definedName>
    <definedName name="_a6b20fb9_370d_458d_9f1c_8b11b3cb6b04">'Coverage Indicators - Section D'!$AF$10</definedName>
    <definedName name="_a77b9ff2_ff4b_4e64_b1e4_e49d08d0f32e">'Reference Records'!$B$339</definedName>
    <definedName name="_a7ecb8b9_6334_4d27_a6e4_bb07adb71898" localSheetId="4">'Overview - Section A'!#REF!</definedName>
    <definedName name="_a7ecb8b9_6334_4d27_a6e4_bb07adb71898" localSheetId="3">'Coverage Indicators - Section D'!#REF!</definedName>
    <definedName name="_a7ecb8b9_6334_4d27_a6e4_bb07adb71898" localSheetId="1">'Impact Indicators - Section B'!#REF!</definedName>
    <definedName name="_a7ecb8b9_6334_4d27_a6e4_bb07adb71898" localSheetId="2">'Outcome Indicators - Section C'!#REF!</definedName>
    <definedName name="_a7ecb8b9_6334_4d27_a6e4_bb07adb71898">'Overview - Section A'!#REF!</definedName>
    <definedName name="_a832b80c_0523_4735_817a_20d55c98a2a0" comment="Display Map">' Disaggregation - Section E'!$A$7:$N$158</definedName>
    <definedName name="_a8f46077_3c03_49ff_b812_2b8ac08cae66" comment="Display Map">'Reference Records'!$C$130:$H$165</definedName>
    <definedName name="_abbd2de4_555f_487e_a305_ee28249928f4">'Disaggregation Records'!$A$3</definedName>
    <definedName name="_abcb1332_3cc3_40cb_9eb6_e49185148047">'Account Role'!$B$22</definedName>
    <definedName name="_ac08cb03_6077_4c30_afb1_9bc3cfdd6cfc">'WPTM - Section F'!$D$8</definedName>
    <definedName name="_ac51a6a0_00ac_43cc_b808_1917a53d59b7">'Impact Indicators - Section B'!$C$9</definedName>
    <definedName name="_aca7f1bf_77d4_41d2_b85a_8fc4694aaa5d">'Disaggregation Records'!$E$95</definedName>
    <definedName name="_ad718d62_e2fd_4c3a_a018_8c8f5eec5644">'Reference Records'!$C$4:$C$29</definedName>
    <definedName name="_ae89798c_a193_4fe1_9819_3f2c3b1603cb">'Overview - Section A'!$H$44</definedName>
    <definedName name="_aef23396_73a2_4449_b64b_574e315ee717">'Disaggregation Records'!$A$59</definedName>
    <definedName name="_af4893e4_fb2a_43c4_a459_75a79635184d">'Disaggregation Records'!$E$3</definedName>
    <definedName name="_b01f6605_c50f_49e5_8841_306b902e21b5">'Reference Records'!$E$169</definedName>
    <definedName name="_b11cf680_a844_40de_8411_c7f96b2201c9">' Disaggregation - Section E'!$F$167</definedName>
    <definedName name="_b160eb14_1a9e_4a15_af5d_5ad4beec3850">'Outcome Indicators - Section C'!$C$10</definedName>
    <definedName name="_b18e5aaa_ad86_482a_97e6_da2f2e826291">'Coverage Indicators - Section D'!$U$10</definedName>
    <definedName name="_b25b57c0_b3c6_4bd0_84af_ecd0c047480e">'Reference Records'!$C$60</definedName>
    <definedName name="_b29fac7f_0112_4608_9b2f_b935e3a5c47a">'Outcome Indicators - Section C'!#REF!</definedName>
    <definedName name="_b2dcf42e_b53d_4d97_b0ac_dd70231fb7f7">'WPTM - Section F'!$K$93</definedName>
    <definedName name="_b34a64d7_780c_4ced_9c66_550ac8940730">'Overview - Section A'!$E$44</definedName>
    <definedName name="_b3690b63_c962_4f4f_8079_62ad9538cdac">'WPTM - Section F'!$L$93</definedName>
    <definedName name="_b4a871df_6a0f_4103_a22f_8f40cae6fea8" comment="Display Map">'WPTM - Section F'!$A$92:$L$493</definedName>
    <definedName name="_b4d46ca2_f06b_4572_9f1c_bea02c988104">' Disaggregation - Section E'!$H$326</definedName>
    <definedName name="_b6919358_cf97_4469_b8d0_568a7fbf797c">'Outcome Indicators - Section C'!$J$30</definedName>
    <definedName name="_b9c6b527_c2c5_4200_bb21_b9257f2bb2c1">' Disaggregation - Section E'!$A$8</definedName>
    <definedName name="_bb5fa5c3_145c_4557_9c82_0d8572ffee1d">'Coverage Indicators - Section D'!$E$45</definedName>
    <definedName name="_bb8ea907_72a2_4c31_914c_8f6c5afa1ca6">'Coverage Indicators - Section D'!$F$10</definedName>
    <definedName name="_bd8c6a42_6cde_4c17_9f1a_04e7b83fd063">'Reference Records'!$E$32</definedName>
    <definedName name="_bdd2307f_8507_4400_9474_1ca817ae31e1">'Overview - Section A'!$C$8</definedName>
    <definedName name="_be50546c_31c0_486d_bfdf_73f44f0cb8fc">'Coverage Indicators - Section D'!$G$45</definedName>
    <definedName name="_bf857707_f3ed_43ba_b26e_78e553c3b599">'Outcome Indicators - Section C'!$AK$30</definedName>
    <definedName name="_c021eee3_85ca_4b4c_871f_c2ca4000adb3" comment="Display Map">'Reference Records'!$B$31:$G$56</definedName>
    <definedName name="_c095f759_c9ea_4c35_a54f_59e25c4e1c57">' Disaggregation - Section E'!$L$8</definedName>
    <definedName name="_c1e3d9da_0aa8_4938_92fd_28ad968bd219">'Reference Records'!$C$32</definedName>
    <definedName name="_c203bb8b_fb5b_4846_b4c2_944ce13f32a1">' Disaggregation - Section E'!$G$167</definedName>
    <definedName name="_c438aaa1_5662_46ac_b40e_79add5b8ca04">'Overview - Section A'!$C$17:$C$19</definedName>
    <definedName name="_c5215829_b145_48a6_a963_f0a9fee020ba">'Outcome Indicators - Section C'!$E$10</definedName>
    <definedName name="_c68c9230_a81a_494e_9d15_a3b3f7da6cca">'Outcome Indicators - Section C'!$U$10</definedName>
    <definedName name="_c7239f8e_e972_4d0a_ac9c_049341720ca8">'Reference Records'!$H$131</definedName>
    <definedName name="_c811d6c6_78b7_497a_b948_2c1cd9a8b3fc">'Overview - Section A'!$Z$127</definedName>
    <definedName name="_c816eaf8_2a56_4799_b99e_46cc75b95513">'Impact Indicators - Section B'!$H$29</definedName>
    <definedName name="_c8b99741_29de_4fd3_b61f_0ba79d0dd1ac">'Impact Indicators - Section B'!$D$29</definedName>
    <definedName name="_cac419b3_94d5_4499_8350_ba1348bbc897">'Impact Indicators - Section B'!$S$9</definedName>
    <definedName name="_cc652be8_c987_44b0_a7b8_b38f24a774fd">'Account Role'!$A$3</definedName>
    <definedName name="_cf358620_ea1f_4f84_9d7c_ff40c9a3a492">'Impact Indicators - Section B'!$U$9</definedName>
    <definedName name="_cfca620f_de97_4c28_a5c1_f2dac12ee56a">'Disaggregation Records'!$G$59</definedName>
    <definedName name="_d0e6db09_4210_45d4_bc55_3258a5a7becd">'Reference Records'!$M$3:$M$29</definedName>
    <definedName name="_d3eb7cad_d1db_4bc0_b960_bce22b805e0e" comment="Display Map">'Impact Indicators - Section B'!$A$8:$Y$24</definedName>
    <definedName name="_d4636bb9_1f56_4ee7_8c2d_ea3290e38adc">'Overview - Section A'!$E$8</definedName>
    <definedName name="_d55f73ea_40dd_46a0_b46b_1f915532d5da" comment="Display Map">'Overview - Section A'!$A$18:$C$21</definedName>
    <definedName name="_d62bbd88_c7fe_4846_8ed9_76818d8946c8">'Reference Records'!$G$4</definedName>
    <definedName name="_d72177c9_4374_45f7_b5a5_f0b6222e9566">'Reference Records'!$E$4</definedName>
    <definedName name="_d87efec4_c031_4381_b43e_3ae3f8a86788">'WPTM - Section F'!$U$8</definedName>
    <definedName name="_d8b44ed0_a865_499e_aa2c_09925ed64c24">'WPTM - Section F'!$A$93</definedName>
    <definedName name="_d8b6f88d_18a9_4a50_9ece_d7e8745a30d8">'Overview - Section A'!$H$58</definedName>
    <definedName name="_d8f3b323_94ba_4c08_b760_0447353ff6ee">'Reference Records'!$D$4</definedName>
    <definedName name="_d9225ee9_4711_40fa_bb89_6747c9d62bad">'Overview - Section A'!$G$58</definedName>
    <definedName name="_d93c4c11_f795_4c65_88eb_c43040eba27e" comment="Display Map">'Overview - Section A'!$A$99:$I$115</definedName>
    <definedName name="_dc244658_5d04_4680_ae26_7c2a4a1462b8">'Coverage Indicators - Section D'!$H$45</definedName>
    <definedName name="_dc25d21c_45d9_4b57_9fa2_820fd10faadb">' Disaggregation - Section E'!$E$8</definedName>
    <definedName name="_dd5cbb23_508a_4a49_9ee3_de02706f296e">'Reference Records'!$B$60</definedName>
    <definedName name="_de8310b5_e4d3_4b94_b262_26a424148ac2">'WPTM - Section F'!$C$8</definedName>
    <definedName name="_e0830cff_d0fc_4c0b_a8ac_7345384e8ae1">'Impact Indicators - Section B'!$P$9</definedName>
    <definedName name="_e0bc3c4f_03b9_401c_9444_2ae25857d1f6">'Impact Indicators - Section B'!$J$29</definedName>
    <definedName name="_e1369199_9199_4522_8093_a9305b6b0ad3">' Disaggregation - Section E'!$G$326</definedName>
    <definedName name="_e3593433_048f_4c41_83d3_f74a839a639f">'Disaggregation Records'!$E$59</definedName>
    <definedName name="_e389a366_963d_4cab_84cb_bcef3e4821a3">'Overview - Section A'!$M$26</definedName>
    <definedName name="_e396fc33_e267_4f95_9a9f_e7da1297f164">'Impact Indicators - Section B'!$L$29</definedName>
    <definedName name="_e3fd5f4b_01b0_4087_9e0e_fd0199800be6">'Overview - Section A'!$I$100</definedName>
    <definedName name="_e49ca72f_320d_4468_afc1_5eb8b190d587">'Overview - Section A'!$A$44</definedName>
    <definedName name="_e49fabde_6efa_4135_8c8d_4118210038ac">' Disaggregation - Section E'!$P$326</definedName>
    <definedName name="_e4b1e3b9_6a2a_43ea_8ece_3c48082dabab">'Reference Records'!$C$131</definedName>
    <definedName name="_e5e0e9c5_229b_41b4_a9b1_b5fd68f1f31c">'Disaggregation Records'!$B$3</definedName>
    <definedName name="_e6620337_bf44_48f3_a7fd_0125cc2c6be7">' Disaggregation - Section E'!$A$326</definedName>
    <definedName name="_e6d95e65_44bf_4846_b78f_816689d6036f">'Disaggregation Records'!$B$59</definedName>
    <definedName name="_e87ea5ec_8175_4472_bb44_1f8c96df1ee4" comment="Display Map">'WPTM - Section F'!$A$7:$X$88</definedName>
    <definedName name="_ea0a6aff_050a_4e7c_bb67_efe887a6ff8c">'Reference Records'!$B$131:$B$165</definedName>
    <definedName name="_eab21347_0473_4b4a_b4eb_6c1a24a63d27">'WPTM - Section F'!$S$8</definedName>
    <definedName name="_eabb6097_6646_49fe_9d42_cce1d696601b">'Overview - Section A'!$A$100</definedName>
    <definedName name="_eb2cf46f_a0f0_4630_901f_de172259091d">'Impact Indicators - Section B'!$F$29</definedName>
    <definedName name="_eb3b74db_a8d6_402c_ac1d_1c28f71341c5">'Outcome Indicators - Section C'!$B$10</definedName>
    <definedName name="_eb4483fc_2324_472e_8d9d_7d61a85d6621">'Overview - Section A'!$E$76</definedName>
    <definedName name="_eb940844_13db_4509_a1c4_ff0a8c68abd7">'Disaggregation Records'!$F$95</definedName>
    <definedName name="_ec76c0ec_f1db_41e2_a79d_43833dafa6c1">'Coverage Indicators - Section D'!$AE$10</definedName>
    <definedName name="_edacc156_af86_4bf8_90dd_b9a22fc62817">'Account Role'!$D$3</definedName>
    <definedName name="_eecf7cf0_e9be_48ee_b1b4_c9465f1f4e45">'Outcome Indicators - Section C'!$A$10</definedName>
    <definedName name="_ef71a926_ed34_4a30_a966_0474ab63e5f6">'Outcome Indicators - Section C'!$D$30</definedName>
    <definedName name="_ef76cfb9_67e1_4915_af45_a872c6c08e17">'Outcome Indicators - Section C'!$H$30</definedName>
    <definedName name="_f1c519aa_961b_42b6_a4f4_d9f451ddf622" comment="Display Map">'Overview - Section A'!$A$57:$H$70</definedName>
    <definedName name="_f25f0134_a952_4eb1_bd5d_4a854d76f318">'Outcome Indicators - Section C'!$AG$10</definedName>
    <definedName name="_f2e17f54_33e5_4fb3_8547_527de2a7d0ac">'Overview - Section A'!$C$19:$C$22</definedName>
    <definedName name="_f3654abd_3fbc_41ef_a2e7_0d54ea478341" comment="Display Map">'Disaggregation Records'!$A$2:$G$55</definedName>
    <definedName name="_f4779d60_785c_467d_9fde_6155983cc694">'Outcome Indicators - Section C'!$M$30</definedName>
    <definedName name="_f58d18c7_1d35_433b_a6a3_d9e3f83484c8">'Impact Indicators - Section B'!$T$9</definedName>
    <definedName name="_f6a03b9c_bb28_437d_9628_390d1e118eca">'Outcome Indicators - Section C'!$T$10</definedName>
    <definedName name="_f7ffda0a_af79_4172_b8c8_2aa06a6c7d1e">'Outcome Indicators - Section C'!$K$30</definedName>
    <definedName name="_f873c4bc_f7cc_4b44_ad07_3617513d80ee">'Outcome Indicators - Section C'!$P$10</definedName>
    <definedName name="_f8d7ef06_1dee_470c_8158_06415f88b21a">'Coverage Indicators - Section D'!$N$45</definedName>
    <definedName name="_fba43122_7879_4bc6_ab59_ece879d4dafd">'Coverage Indicators - Section D'!$A$10</definedName>
    <definedName name="_fc2ec0bb_6f59_4d01_800e_137fca9bba62">'Outcome Indicators - Section C'!$F$10</definedName>
    <definedName name="_fccfb4fa_0a30_41be_9334_74bc5779fbd3">'Reference Records'!$C$343:$C$674</definedName>
    <definedName name="_fd286dae_26cb_4aad_a5f8_c4e877a2e920" comment="Display Map">'Reference Records'!$A$168:$E$333</definedName>
    <definedName name="_fe1fc4f2_e57c_4328_acb9_6e901a0a2e1c">'Reference Records'!$G$131</definedName>
    <definedName name="_ff6d5dd3_ab8b_4fe2_bcbe_548b33210bc7">'Coverage Indicators - Section D'!$D$10</definedName>
    <definedName name="_ff85bbe8_e093_4bde_9ecb_ca8f310bef73">'Reference Records'!$B$131:$B$166</definedName>
    <definedName name="_xlnm._FilterDatabase" localSheetId="4" hidden="1">' Disaggregation - Section E'!$A$325:$Q$325</definedName>
    <definedName name="_xlnm._FilterDatabase" localSheetId="10" hidden="1">'Account Role'!$B:$B</definedName>
    <definedName name="_xlnm._FilterDatabase" localSheetId="6" hidden="1">'Print View'!$A$78:$AJ$109</definedName>
    <definedName name="AccountRole">OFFSET('Account Role'!$C$3,1,0,MATCH("*",'Account Role'!$C$3:$C$14,-1)-1,1)</definedName>
    <definedName name="AIM_Coverage_Disaggregation__c.AIM_Year__c">apttusmetadata!$AE$2:$AE$25</definedName>
    <definedName name="AIM_Coverage_Indicator__c.AIM_Geographic_Coverage__c">apttusmetadata!$AA$2:$AA$3</definedName>
    <definedName name="AIM_Coverage_Indicator__c.AIM_Rating_Cumulation_Type__c">apttusmetadata!$AB$2:$AB$5</definedName>
    <definedName name="AIM_Coverage_Indicator__c.AIM_Year__c">apttusmetadata!$AC$2:$AC$25</definedName>
    <definedName name="AIM_Coverage_Indicator_Targets_Results__c.AIM_Mark_if_target_is_TBD__c">apttusmetadata!$AD$2</definedName>
    <definedName name="AIM_Impact_Disaggregation__c.AIM_Baseline_Year__c">apttusmetadata!$AH$2:$AH$25</definedName>
    <definedName name="AIM_Impact_Indicator__c.AIM_Baseline_Year__c">apttusmetadata!$AF$2:$AF$25</definedName>
    <definedName name="AIM_Impact_Indicator_Targets_Results__c.AIM_Mark_if_target_is_TBD__c">apttusmetadata!$AG$2</definedName>
    <definedName name="AIM_Outcome_Disaggregation__c.AIM_Baseline_Year__c">apttusmetadata!$AJ$2:$AJ$25</definedName>
    <definedName name="AIM_Outcome_Indicator__c.AIM_Baseline_Year__c">apttusmetadata!$AI$2:$AI$25</definedName>
    <definedName name="AIM_Outcome_Indicator_Targets_Result__c.AIM_Mark_if_target_is_TBD__c">apttusmetadata!$AK$2</definedName>
    <definedName name="Coverage_Module">OFFSET('Overview - Section A'!$E$100,1,0,MATCH(" ",'Overview - Section A'!$E$100:$E$123,-1)-1,1)</definedName>
    <definedName name="CoverageColumn">'Reference Records'!$A$60:$A$128</definedName>
    <definedName name="CoverageIndicator">OFFSET('Reference Records'!$E$60,1,0,MATCH("*",'Reference Records'!$E$60:$E$128,-1)-1,1)</definedName>
    <definedName name="CoverageStart">Coverage[Module]</definedName>
    <definedName name="_xlnm.Extract" localSheetId="10">'Account Role'!$C:$C</definedName>
    <definedName name="ImpactIndicator">OFFSET('Reference Records'!$F$4,1,0,MATCH(" ",'Reference Records'!$F$4:$F$29,-1)-1,1)</definedName>
    <definedName name="Intervention_WPTM">OFFSET('Overview - Section A'!$W$127,1,0,MATCH("*",'Overview - Section A'!$W$127:$W$179,-1)-1,1)</definedName>
    <definedName name="KeyActivityColumn">'Overview - Section A'!$E$127:$E$179</definedName>
    <definedName name="KeyActivityStart">WPTM_Intervention[Modules]</definedName>
    <definedName name="List" localSheetId="3">'Coverage Indicators - Section D'!$C$10:$D$42</definedName>
    <definedName name="List">'Account Role'!$B$2:$B$19</definedName>
    <definedName name="Modules">OFFSET('Overview - Section A'!$E$100,1,0,MATCH(" ",'Overview - Section A'!$E$100:$E$116,-1)-1,1)</definedName>
    <definedName name="OutcomeIndicator">OFFSET('Reference Records'!$F$32,1,0,MATCH(" ",'Reference Records'!$F$32:$F$57,-1)-1,1)</definedName>
    <definedName name="PICKLISTKEYVALUEPAIR">apttusmetadata!$Y$1:$Z$2</definedName>
    <definedName name="_xlnm.Print_Area" localSheetId="4">' Disaggregation - Section E'!$A$1:$Q$631</definedName>
    <definedName name="_xlnm.Print_Area" localSheetId="3">'Coverage Indicators - Section D'!$A$1:$V$198</definedName>
    <definedName name="_xlnm.Print_Area" localSheetId="1">'Impact Indicators - Section B'!$A$1:$Q$111</definedName>
    <definedName name="_xlnm.Print_Area" localSheetId="2">'Outcome Indicators - Section C'!$A$1:$Q$30</definedName>
    <definedName name="_xlnm.Print_Area" localSheetId="0">'Overview - Section A'!$A$1:$T$186</definedName>
    <definedName name="_xlnm.Print_Area" localSheetId="6">'Print View'!$A$1:$AJ$111</definedName>
    <definedName name="RegionColumn">Intervention[Module]</definedName>
    <definedName name="RegionStart">'Reference Records'!$A$169</definedName>
    <definedName name="ResponsiblePR">OFFSET('Overview - Section A'!$N$26,1,0,MATCH(" ",'Overview - Section A'!$N$26:$N$37,-1)-1,1)</definedName>
    <definedName name="Subset">OFFSET('Coverage Indicators - Section D'!$AA$10,1,0,MATCH(" ",'Coverage Indicators - Section D'!$AA$10:$AA$42,-1)-1,1)</definedName>
    <definedName name="XAuthorInvalidPicklistData">apttusmetadata!$B$1</definedName>
  </definedNames>
  <calcPr calcId="171027" calcOnSave="0" concurrentCalc="0"/>
</workbook>
</file>

<file path=xl/calcChain.xml><?xml version="1.0" encoding="utf-8"?>
<calcChain xmlns="http://schemas.openxmlformats.org/spreadsheetml/2006/main">
  <c r="G163" i="5" l="1"/>
  <c r="G162" i="5"/>
  <c r="G161" i="5"/>
  <c r="G63" i="5"/>
  <c r="G191" i="5"/>
  <c r="G168" i="5"/>
  <c r="G167" i="5"/>
  <c r="F38" i="10"/>
  <c r="F37" i="10"/>
  <c r="F36" i="10"/>
  <c r="F53" i="10"/>
  <c r="F52" i="10"/>
  <c r="F51" i="10"/>
  <c r="F62" i="10"/>
  <c r="F61" i="10"/>
  <c r="G61" i="5"/>
  <c r="G62" i="5"/>
  <c r="G14" i="5"/>
  <c r="F33" i="10"/>
  <c r="F32" i="10"/>
  <c r="F31" i="10"/>
  <c r="G53" i="5"/>
  <c r="G52" i="5"/>
  <c r="G51" i="5"/>
  <c r="G148" i="5"/>
  <c r="G147" i="5"/>
  <c r="G146" i="5"/>
  <c r="G186" i="5"/>
  <c r="B17" i="22"/>
  <c r="B16" i="22"/>
  <c r="B5" i="22"/>
  <c r="B6" i="22"/>
  <c r="B7" i="22"/>
  <c r="B8" i="22"/>
  <c r="B9" i="22"/>
  <c r="B10" i="22"/>
  <c r="B11" i="22"/>
  <c r="B12" i="22"/>
  <c r="B13" i="22"/>
  <c r="B14" i="22"/>
  <c r="B15" i="22"/>
  <c r="G141" i="5"/>
  <c r="G142" i="5"/>
  <c r="G143" i="5"/>
  <c r="G106" i="5"/>
  <c r="G107" i="5"/>
  <c r="G108" i="5"/>
  <c r="G153" i="5"/>
  <c r="G152" i="5"/>
  <c r="G151" i="5"/>
  <c r="G158" i="5"/>
  <c r="G157" i="5"/>
  <c r="G156" i="5"/>
  <c r="G166" i="5"/>
  <c r="G73" i="5"/>
  <c r="G72" i="5"/>
  <c r="G71" i="5"/>
  <c r="G15" i="5"/>
  <c r="G16" i="5"/>
  <c r="G17" i="5"/>
  <c r="G18" i="5"/>
  <c r="G19" i="5"/>
  <c r="G20" i="5"/>
  <c r="G21" i="5"/>
  <c r="G22" i="5"/>
  <c r="G23" i="5"/>
  <c r="G24" i="5"/>
  <c r="G25" i="5"/>
  <c r="G26" i="5"/>
  <c r="G27" i="5"/>
  <c r="G28" i="5"/>
  <c r="G29" i="5"/>
  <c r="G30" i="5"/>
  <c r="G31" i="5"/>
  <c r="G32" i="5"/>
  <c r="G33" i="5"/>
  <c r="G34" i="5"/>
  <c r="G35" i="5"/>
  <c r="G13" i="5"/>
  <c r="I115" i="1"/>
  <c r="I114" i="1"/>
  <c r="I113" i="1"/>
  <c r="I112" i="1"/>
  <c r="I111" i="1"/>
  <c r="I110" i="1"/>
  <c r="I109" i="1"/>
  <c r="I108" i="1"/>
  <c r="I107" i="1"/>
  <c r="I106" i="1"/>
  <c r="I105" i="1"/>
  <c r="I104" i="1"/>
  <c r="I103" i="1"/>
  <c r="I102" i="1"/>
  <c r="I101" i="1"/>
  <c r="I100" i="1"/>
  <c r="D175" i="20"/>
  <c r="D172" i="20"/>
  <c r="D171" i="20"/>
  <c r="D160" i="20"/>
  <c r="D159" i="20"/>
  <c r="D151" i="20"/>
  <c r="D135" i="20"/>
  <c r="D131" i="20"/>
  <c r="D124" i="20"/>
  <c r="D123" i="20"/>
  <c r="D119" i="20"/>
  <c r="D104" i="20"/>
  <c r="D103" i="20"/>
  <c r="D100" i="20"/>
  <c r="C179" i="20"/>
  <c r="C180" i="20"/>
  <c r="C177" i="20"/>
  <c r="C178" i="20"/>
  <c r="D178" i="20"/>
  <c r="C175" i="20"/>
  <c r="C176" i="20"/>
  <c r="D176" i="20"/>
  <c r="C173" i="20"/>
  <c r="C172" i="20"/>
  <c r="C171" i="20"/>
  <c r="C166" i="20"/>
  <c r="C167" i="20"/>
  <c r="C168" i="20"/>
  <c r="C161" i="20"/>
  <c r="C160" i="20"/>
  <c r="C159" i="20"/>
  <c r="C153" i="20"/>
  <c r="C152" i="20"/>
  <c r="D152" i="20"/>
  <c r="C151" i="20"/>
  <c r="C149" i="20"/>
  <c r="C150" i="20"/>
  <c r="D150" i="20"/>
  <c r="C137" i="20"/>
  <c r="C136" i="20"/>
  <c r="D136" i="20"/>
  <c r="C135" i="20"/>
  <c r="C133" i="20"/>
  <c r="C134" i="20"/>
  <c r="D134" i="20"/>
  <c r="C132" i="20"/>
  <c r="D132" i="20"/>
  <c r="C131" i="20"/>
  <c r="C129" i="20"/>
  <c r="C130" i="20"/>
  <c r="D130" i="20"/>
  <c r="C127" i="20"/>
  <c r="C125" i="20"/>
  <c r="C124" i="20"/>
  <c r="C123" i="20"/>
  <c r="C121" i="20"/>
  <c r="C120" i="20"/>
  <c r="D120" i="20"/>
  <c r="C119" i="20"/>
  <c r="C115" i="20"/>
  <c r="C116" i="20"/>
  <c r="C111" i="20"/>
  <c r="C112" i="20"/>
  <c r="C106" i="20"/>
  <c r="C101" i="20"/>
  <c r="C102" i="20"/>
  <c r="C103" i="20"/>
  <c r="C104" i="20"/>
  <c r="C105" i="20"/>
  <c r="D105" i="20"/>
  <c r="C100" i="20"/>
  <c r="C97" i="20"/>
  <c r="C96" i="20"/>
  <c r="D96" i="20"/>
  <c r="D89" i="20"/>
  <c r="D88" i="20"/>
  <c r="D83" i="20"/>
  <c r="D77" i="20"/>
  <c r="D61" i="20"/>
  <c r="D60" i="20"/>
  <c r="C90" i="20"/>
  <c r="C88" i="20"/>
  <c r="C89" i="20"/>
  <c r="C84" i="20"/>
  <c r="C82" i="20"/>
  <c r="C83" i="20"/>
  <c r="C80" i="20"/>
  <c r="D80" i="20"/>
  <c r="C78" i="20"/>
  <c r="C77" i="20"/>
  <c r="C73" i="20"/>
  <c r="C74" i="20"/>
  <c r="C69" i="20"/>
  <c r="C70" i="20"/>
  <c r="C67" i="20"/>
  <c r="C60" i="20"/>
  <c r="C61" i="20"/>
  <c r="C62" i="20"/>
  <c r="D48" i="20"/>
  <c r="D43" i="20"/>
  <c r="D42" i="20"/>
  <c r="D40" i="20"/>
  <c r="D39" i="20"/>
  <c r="D38" i="20"/>
  <c r="D36" i="20"/>
  <c r="D32" i="20"/>
  <c r="D27" i="20"/>
  <c r="D26" i="20"/>
  <c r="D16" i="20"/>
  <c r="D15" i="20"/>
  <c r="D11" i="20"/>
  <c r="D10" i="20"/>
  <c r="D8" i="20"/>
  <c r="D7" i="20"/>
  <c r="D6" i="20"/>
  <c r="C48" i="20"/>
  <c r="C49" i="20"/>
  <c r="C44" i="20"/>
  <c r="C45" i="20"/>
  <c r="C36" i="20"/>
  <c r="C37" i="20"/>
  <c r="C38" i="20"/>
  <c r="C39" i="20"/>
  <c r="C40" i="20"/>
  <c r="C41" i="20"/>
  <c r="C42" i="20"/>
  <c r="C43" i="20"/>
  <c r="C34" i="20"/>
  <c r="C32" i="20"/>
  <c r="C33" i="20"/>
  <c r="D33" i="20"/>
  <c r="C26" i="20"/>
  <c r="C27" i="20"/>
  <c r="C28" i="20"/>
  <c r="C29" i="20"/>
  <c r="C25" i="20"/>
  <c r="D25" i="20"/>
  <c r="C18" i="20"/>
  <c r="C17" i="20"/>
  <c r="D17" i="20"/>
  <c r="C16" i="20"/>
  <c r="C15" i="20"/>
  <c r="C12" i="20"/>
  <c r="C10" i="20"/>
  <c r="C11" i="20"/>
  <c r="C8" i="20"/>
  <c r="C9" i="20"/>
  <c r="D9" i="20"/>
  <c r="C6" i="20"/>
  <c r="C7" i="20"/>
  <c r="C4" i="20"/>
  <c r="C5" i="20"/>
  <c r="D5" i="20"/>
  <c r="G626" i="9"/>
  <c r="G625" i="9"/>
  <c r="G624" i="9"/>
  <c r="G623" i="9"/>
  <c r="G622" i="9"/>
  <c r="G621" i="9"/>
  <c r="G620" i="9"/>
  <c r="G619" i="9"/>
  <c r="G618" i="9"/>
  <c r="G617" i="9"/>
  <c r="G616" i="9"/>
  <c r="G615" i="9"/>
  <c r="G614" i="9"/>
  <c r="G613" i="9"/>
  <c r="G612" i="9"/>
  <c r="G611" i="9"/>
  <c r="G610" i="9"/>
  <c r="G609" i="9"/>
  <c r="G608" i="9"/>
  <c r="G607" i="9"/>
  <c r="G606" i="9"/>
  <c r="G605" i="9"/>
  <c r="G604" i="9"/>
  <c r="G603" i="9"/>
  <c r="G602" i="9"/>
  <c r="G601" i="9"/>
  <c r="G600" i="9"/>
  <c r="G599" i="9"/>
  <c r="G598" i="9"/>
  <c r="G597" i="9"/>
  <c r="G596" i="9"/>
  <c r="G595" i="9"/>
  <c r="G594" i="9"/>
  <c r="G593" i="9"/>
  <c r="G592" i="9"/>
  <c r="G591" i="9"/>
  <c r="G590" i="9"/>
  <c r="G589" i="9"/>
  <c r="G588" i="9"/>
  <c r="G587" i="9"/>
  <c r="G586" i="9"/>
  <c r="G585" i="9"/>
  <c r="G584" i="9"/>
  <c r="G583" i="9"/>
  <c r="G582" i="9"/>
  <c r="G581" i="9"/>
  <c r="G580" i="9"/>
  <c r="G579" i="9"/>
  <c r="G578" i="9"/>
  <c r="G577" i="9"/>
  <c r="G576" i="9"/>
  <c r="G575" i="9"/>
  <c r="G574" i="9"/>
  <c r="G573" i="9"/>
  <c r="G572" i="9"/>
  <c r="G571" i="9"/>
  <c r="G570" i="9"/>
  <c r="G569" i="9"/>
  <c r="G568" i="9"/>
  <c r="G567" i="9"/>
  <c r="G566" i="9"/>
  <c r="G565" i="9"/>
  <c r="G564" i="9"/>
  <c r="G563" i="9"/>
  <c r="G562" i="9"/>
  <c r="G561" i="9"/>
  <c r="G560" i="9"/>
  <c r="G559" i="9"/>
  <c r="G558" i="9"/>
  <c r="G557" i="9"/>
  <c r="G556" i="9"/>
  <c r="G555" i="9"/>
  <c r="G554" i="9"/>
  <c r="G553" i="9"/>
  <c r="G552" i="9"/>
  <c r="G551" i="9"/>
  <c r="G550" i="9"/>
  <c r="G549" i="9"/>
  <c r="G548" i="9"/>
  <c r="G547" i="9"/>
  <c r="G546" i="9"/>
  <c r="G545" i="9"/>
  <c r="G544" i="9"/>
  <c r="G543" i="9"/>
  <c r="G542" i="9"/>
  <c r="G541" i="9"/>
  <c r="G540" i="9"/>
  <c r="G539" i="9"/>
  <c r="G538" i="9"/>
  <c r="G537" i="9"/>
  <c r="G536" i="9"/>
  <c r="G535" i="9"/>
  <c r="G534" i="9"/>
  <c r="G533" i="9"/>
  <c r="G532" i="9"/>
  <c r="G531" i="9"/>
  <c r="G530" i="9"/>
  <c r="G529" i="9"/>
  <c r="G528" i="9"/>
  <c r="G527" i="9"/>
  <c r="G526" i="9"/>
  <c r="G525" i="9"/>
  <c r="G524" i="9"/>
  <c r="G523" i="9"/>
  <c r="G522" i="9"/>
  <c r="G521" i="9"/>
  <c r="G520" i="9"/>
  <c r="G519" i="9"/>
  <c r="G518" i="9"/>
  <c r="G517" i="9"/>
  <c r="G516" i="9"/>
  <c r="G515" i="9"/>
  <c r="G514" i="9"/>
  <c r="G513" i="9"/>
  <c r="G512" i="9"/>
  <c r="G511" i="9"/>
  <c r="G510" i="9"/>
  <c r="G509" i="9"/>
  <c r="G508" i="9"/>
  <c r="G507" i="9"/>
  <c r="G506" i="9"/>
  <c r="G505" i="9"/>
  <c r="G504" i="9"/>
  <c r="G503" i="9"/>
  <c r="G502" i="9"/>
  <c r="G501" i="9"/>
  <c r="G500" i="9"/>
  <c r="G499" i="9"/>
  <c r="G498" i="9"/>
  <c r="G497" i="9"/>
  <c r="G496" i="9"/>
  <c r="G495" i="9"/>
  <c r="G494" i="9"/>
  <c r="G493" i="9"/>
  <c r="G492" i="9"/>
  <c r="G491" i="9"/>
  <c r="G490" i="9"/>
  <c r="G489" i="9"/>
  <c r="G488" i="9"/>
  <c r="G487" i="9"/>
  <c r="G486" i="9"/>
  <c r="G485" i="9"/>
  <c r="G484" i="9"/>
  <c r="G483" i="9"/>
  <c r="G482" i="9"/>
  <c r="G481" i="9"/>
  <c r="G480" i="9"/>
  <c r="G479" i="9"/>
  <c r="G478" i="9"/>
  <c r="G477" i="9"/>
  <c r="G476" i="9"/>
  <c r="G475" i="9"/>
  <c r="G474" i="9"/>
  <c r="G473" i="9"/>
  <c r="G472" i="9"/>
  <c r="G471" i="9"/>
  <c r="G470" i="9"/>
  <c r="G469" i="9"/>
  <c r="G468" i="9"/>
  <c r="G467" i="9"/>
  <c r="G466" i="9"/>
  <c r="G465" i="9"/>
  <c r="G464" i="9"/>
  <c r="G463" i="9"/>
  <c r="G462" i="9"/>
  <c r="G461" i="9"/>
  <c r="G460" i="9"/>
  <c r="G459" i="9"/>
  <c r="G458" i="9"/>
  <c r="G457" i="9"/>
  <c r="G456" i="9"/>
  <c r="G455" i="9"/>
  <c r="G454" i="9"/>
  <c r="G453" i="9"/>
  <c r="G452" i="9"/>
  <c r="G451" i="9"/>
  <c r="G450" i="9"/>
  <c r="G449" i="9"/>
  <c r="G448" i="9"/>
  <c r="G447" i="9"/>
  <c r="G446" i="9"/>
  <c r="G445" i="9"/>
  <c r="G444" i="9"/>
  <c r="G443" i="9"/>
  <c r="G442" i="9"/>
  <c r="G441" i="9"/>
  <c r="G440" i="9"/>
  <c r="G439" i="9"/>
  <c r="G438" i="9"/>
  <c r="G437" i="9"/>
  <c r="G436" i="9"/>
  <c r="G435" i="9"/>
  <c r="G434" i="9"/>
  <c r="G433" i="9"/>
  <c r="G432" i="9"/>
  <c r="G431" i="9"/>
  <c r="G430" i="9"/>
  <c r="G429" i="9"/>
  <c r="G428" i="9"/>
  <c r="G427" i="9"/>
  <c r="G426" i="9"/>
  <c r="G425" i="9"/>
  <c r="G424" i="9"/>
  <c r="G423" i="9"/>
  <c r="G422" i="9"/>
  <c r="G421" i="9"/>
  <c r="G420" i="9"/>
  <c r="G419" i="9"/>
  <c r="G418" i="9"/>
  <c r="G417" i="9"/>
  <c r="G416" i="9"/>
  <c r="G415" i="9"/>
  <c r="G414" i="9"/>
  <c r="G413" i="9"/>
  <c r="G412" i="9"/>
  <c r="G411" i="9"/>
  <c r="G410" i="9"/>
  <c r="G409" i="9"/>
  <c r="G408" i="9"/>
  <c r="G407" i="9"/>
  <c r="G406" i="9"/>
  <c r="G405" i="9"/>
  <c r="G404" i="9"/>
  <c r="G403" i="9"/>
  <c r="G402" i="9"/>
  <c r="G401" i="9"/>
  <c r="G400" i="9"/>
  <c r="G399" i="9"/>
  <c r="G398" i="9"/>
  <c r="G397" i="9"/>
  <c r="G396" i="9"/>
  <c r="G395" i="9"/>
  <c r="G394" i="9"/>
  <c r="G393" i="9"/>
  <c r="G392" i="9"/>
  <c r="G391" i="9"/>
  <c r="G390" i="9"/>
  <c r="G389" i="9"/>
  <c r="G388" i="9"/>
  <c r="G387" i="9"/>
  <c r="G386" i="9"/>
  <c r="G385" i="9"/>
  <c r="G384" i="9"/>
  <c r="G383" i="9"/>
  <c r="G382" i="9"/>
  <c r="G381" i="9"/>
  <c r="G380" i="9"/>
  <c r="G379" i="9"/>
  <c r="G378" i="9"/>
  <c r="G377" i="9"/>
  <c r="G376" i="9"/>
  <c r="G375" i="9"/>
  <c r="G374" i="9"/>
  <c r="G373" i="9"/>
  <c r="G372" i="9"/>
  <c r="G371" i="9"/>
  <c r="G370" i="9"/>
  <c r="G369" i="9"/>
  <c r="G368" i="9"/>
  <c r="G367" i="9"/>
  <c r="G366" i="9"/>
  <c r="G365" i="9"/>
  <c r="G364" i="9"/>
  <c r="G363" i="9"/>
  <c r="G362" i="9"/>
  <c r="G361" i="9"/>
  <c r="G360" i="9"/>
  <c r="G359" i="9"/>
  <c r="G358" i="9"/>
  <c r="G357" i="9"/>
  <c r="G356" i="9"/>
  <c r="G355" i="9"/>
  <c r="G354" i="9"/>
  <c r="G353" i="9"/>
  <c r="G352" i="9"/>
  <c r="G351" i="9"/>
  <c r="G350" i="9"/>
  <c r="G349" i="9"/>
  <c r="G348" i="9"/>
  <c r="G347" i="9"/>
  <c r="G346" i="9"/>
  <c r="G345" i="9"/>
  <c r="G344" i="9"/>
  <c r="G343" i="9"/>
  <c r="G342" i="9"/>
  <c r="G341" i="9"/>
  <c r="G340" i="9"/>
  <c r="G339" i="9"/>
  <c r="G338" i="9"/>
  <c r="G337" i="9"/>
  <c r="G336" i="9"/>
  <c r="G335" i="9"/>
  <c r="G334" i="9"/>
  <c r="G333" i="9"/>
  <c r="G332" i="9"/>
  <c r="G331" i="9"/>
  <c r="G330" i="9"/>
  <c r="G329" i="9"/>
  <c r="G328" i="9"/>
  <c r="G327" i="9"/>
  <c r="L317" i="9"/>
  <c r="L316" i="9"/>
  <c r="L315" i="9"/>
  <c r="L314" i="9"/>
  <c r="L313" i="9"/>
  <c r="L312" i="9"/>
  <c r="L311" i="9"/>
  <c r="L310" i="9"/>
  <c r="L309" i="9"/>
  <c r="L308" i="9"/>
  <c r="L307" i="9"/>
  <c r="L306" i="9"/>
  <c r="L305" i="9"/>
  <c r="L304" i="9"/>
  <c r="L303" i="9"/>
  <c r="L302" i="9"/>
  <c r="L301" i="9"/>
  <c r="L300" i="9"/>
  <c r="L299" i="9"/>
  <c r="L298" i="9"/>
  <c r="L297" i="9"/>
  <c r="L296" i="9"/>
  <c r="L295" i="9"/>
  <c r="L294" i="9"/>
  <c r="L293" i="9"/>
  <c r="L292" i="9"/>
  <c r="L291" i="9"/>
  <c r="L290" i="9"/>
  <c r="L289" i="9"/>
  <c r="L288" i="9"/>
  <c r="L287" i="9"/>
  <c r="L286" i="9"/>
  <c r="L285" i="9"/>
  <c r="L284" i="9"/>
  <c r="L283" i="9"/>
  <c r="L282" i="9"/>
  <c r="L281" i="9"/>
  <c r="L280" i="9"/>
  <c r="L279" i="9"/>
  <c r="L278" i="9"/>
  <c r="L277" i="9"/>
  <c r="L276" i="9"/>
  <c r="L275" i="9"/>
  <c r="L274" i="9"/>
  <c r="L273" i="9"/>
  <c r="L272" i="9"/>
  <c r="L271" i="9"/>
  <c r="L270" i="9"/>
  <c r="L269" i="9"/>
  <c r="L268" i="9"/>
  <c r="L267" i="9"/>
  <c r="L266" i="9"/>
  <c r="L265" i="9"/>
  <c r="L264" i="9"/>
  <c r="L263" i="9"/>
  <c r="L262" i="9"/>
  <c r="L261" i="9"/>
  <c r="L260" i="9"/>
  <c r="L259" i="9"/>
  <c r="L258" i="9"/>
  <c r="L257" i="9"/>
  <c r="L256" i="9"/>
  <c r="L255" i="9"/>
  <c r="L254" i="9"/>
  <c r="L253" i="9"/>
  <c r="L252" i="9"/>
  <c r="L251" i="9"/>
  <c r="L250" i="9"/>
  <c r="L249" i="9"/>
  <c r="L248" i="9"/>
  <c r="L247" i="9"/>
  <c r="L246" i="9"/>
  <c r="L245" i="9"/>
  <c r="L244" i="9"/>
  <c r="L243" i="9"/>
  <c r="L242" i="9"/>
  <c r="L241" i="9"/>
  <c r="L240" i="9"/>
  <c r="L239" i="9"/>
  <c r="L238" i="9"/>
  <c r="L237" i="9"/>
  <c r="L236" i="9"/>
  <c r="L235" i="9"/>
  <c r="L234" i="9"/>
  <c r="L233" i="9"/>
  <c r="L232" i="9"/>
  <c r="L231" i="9"/>
  <c r="L230" i="9"/>
  <c r="L229" i="9"/>
  <c r="L228" i="9"/>
  <c r="L227" i="9"/>
  <c r="L226" i="9"/>
  <c r="L225" i="9"/>
  <c r="L224" i="9"/>
  <c r="L223" i="9"/>
  <c r="L222" i="9"/>
  <c r="L221" i="9"/>
  <c r="L220" i="9"/>
  <c r="L219" i="9"/>
  <c r="L218" i="9"/>
  <c r="L217" i="9"/>
  <c r="L216" i="9"/>
  <c r="L215" i="9"/>
  <c r="L214" i="9"/>
  <c r="L213" i="9"/>
  <c r="L212" i="9"/>
  <c r="L211" i="9"/>
  <c r="L210" i="9"/>
  <c r="L209" i="9"/>
  <c r="L208" i="9"/>
  <c r="L207" i="9"/>
  <c r="L206" i="9"/>
  <c r="L205" i="9"/>
  <c r="L204" i="9"/>
  <c r="L203" i="9"/>
  <c r="L202" i="9"/>
  <c r="L201" i="9"/>
  <c r="L200" i="9"/>
  <c r="L199" i="9"/>
  <c r="L198" i="9"/>
  <c r="L197" i="9"/>
  <c r="L196" i="9"/>
  <c r="L195" i="9"/>
  <c r="L194" i="9"/>
  <c r="L193" i="9"/>
  <c r="L192" i="9"/>
  <c r="L191" i="9"/>
  <c r="L190" i="9"/>
  <c r="L189" i="9"/>
  <c r="L188" i="9"/>
  <c r="L187" i="9"/>
  <c r="L186" i="9"/>
  <c r="L185" i="9"/>
  <c r="L184" i="9"/>
  <c r="L183" i="9"/>
  <c r="L182" i="9"/>
  <c r="L181" i="9"/>
  <c r="L180" i="9"/>
  <c r="L179" i="9"/>
  <c r="L178" i="9"/>
  <c r="L177" i="9"/>
  <c r="L176" i="9"/>
  <c r="L175" i="9"/>
  <c r="L174" i="9"/>
  <c r="L173" i="9"/>
  <c r="L172" i="9"/>
  <c r="L171" i="9"/>
  <c r="L170" i="9"/>
  <c r="L169" i="9"/>
  <c r="L168" i="9"/>
  <c r="L158" i="9"/>
  <c r="L157" i="9"/>
  <c r="L156" i="9"/>
  <c r="L155" i="9"/>
  <c r="L154" i="9"/>
  <c r="L153" i="9"/>
  <c r="L152" i="9"/>
  <c r="L151" i="9"/>
  <c r="L150" i="9"/>
  <c r="L149" i="9"/>
  <c r="L148" i="9"/>
  <c r="L147" i="9"/>
  <c r="L146" i="9"/>
  <c r="L145" i="9"/>
  <c r="L144" i="9"/>
  <c r="L143" i="9"/>
  <c r="L142" i="9"/>
  <c r="L141" i="9"/>
  <c r="L140" i="9"/>
  <c r="L139" i="9"/>
  <c r="L138" i="9"/>
  <c r="L137" i="9"/>
  <c r="L136" i="9"/>
  <c r="L135" i="9"/>
  <c r="L134" i="9"/>
  <c r="L133" i="9"/>
  <c r="L132" i="9"/>
  <c r="L131" i="9"/>
  <c r="L130" i="9"/>
  <c r="L129" i="9"/>
  <c r="L128" i="9"/>
  <c r="L127" i="9"/>
  <c r="L126" i="9"/>
  <c r="L125" i="9"/>
  <c r="L124" i="9"/>
  <c r="L123" i="9"/>
  <c r="L122" i="9"/>
  <c r="L121" i="9"/>
  <c r="L120" i="9"/>
  <c r="L119" i="9"/>
  <c r="L118" i="9"/>
  <c r="L117" i="9"/>
  <c r="L116" i="9"/>
  <c r="L115" i="9"/>
  <c r="L114" i="9"/>
  <c r="L113" i="9"/>
  <c r="L112" i="9"/>
  <c r="L111" i="9"/>
  <c r="L110" i="9"/>
  <c r="L109" i="9"/>
  <c r="L108" i="9"/>
  <c r="L107" i="9"/>
  <c r="L106" i="9"/>
  <c r="L105" i="9"/>
  <c r="L104" i="9"/>
  <c r="L103" i="9"/>
  <c r="L102" i="9"/>
  <c r="L101" i="9"/>
  <c r="L100" i="9"/>
  <c r="L99" i="9"/>
  <c r="L98" i="9"/>
  <c r="L97" i="9"/>
  <c r="L96" i="9"/>
  <c r="L95" i="9"/>
  <c r="L94" i="9"/>
  <c r="L93" i="9"/>
  <c r="L92" i="9"/>
  <c r="L91" i="9"/>
  <c r="L90" i="9"/>
  <c r="L89" i="9"/>
  <c r="L88" i="9"/>
  <c r="L87" i="9"/>
  <c r="L86" i="9"/>
  <c r="L85" i="9"/>
  <c r="L84" i="9"/>
  <c r="L83" i="9"/>
  <c r="L82" i="9"/>
  <c r="L81" i="9"/>
  <c r="L80" i="9"/>
  <c r="L79" i="9"/>
  <c r="L78" i="9"/>
  <c r="L77" i="9"/>
  <c r="L76" i="9"/>
  <c r="L75" i="9"/>
  <c r="L74" i="9"/>
  <c r="L73" i="9"/>
  <c r="L72" i="9"/>
  <c r="L71" i="9"/>
  <c r="L70" i="9"/>
  <c r="L69" i="9"/>
  <c r="L68" i="9"/>
  <c r="L67" i="9"/>
  <c r="L66" i="9"/>
  <c r="L65" i="9"/>
  <c r="L64" i="9"/>
  <c r="L63" i="9"/>
  <c r="L62" i="9"/>
  <c r="L61" i="9"/>
  <c r="L60" i="9"/>
  <c r="L59" i="9"/>
  <c r="L58" i="9"/>
  <c r="L57" i="9"/>
  <c r="L56" i="9"/>
  <c r="L55" i="9"/>
  <c r="L54" i="9"/>
  <c r="L53" i="9"/>
  <c r="L52" i="9"/>
  <c r="L51" i="9"/>
  <c r="L50" i="9"/>
  <c r="L49" i="9"/>
  <c r="L48" i="9"/>
  <c r="L47" i="9"/>
  <c r="L46" i="9"/>
  <c r="L45" i="9"/>
  <c r="L44" i="9"/>
  <c r="L43" i="9"/>
  <c r="L42" i="9"/>
  <c r="L41" i="9"/>
  <c r="L40" i="9"/>
  <c r="L39" i="9"/>
  <c r="L38" i="9"/>
  <c r="L37" i="9"/>
  <c r="L36" i="9"/>
  <c r="L35" i="9"/>
  <c r="L34" i="9"/>
  <c r="L33" i="9"/>
  <c r="L32" i="9"/>
  <c r="L31" i="9"/>
  <c r="L30" i="9"/>
  <c r="L29" i="9"/>
  <c r="L28" i="9"/>
  <c r="L27" i="9"/>
  <c r="L26" i="9"/>
  <c r="L25" i="9"/>
  <c r="L24" i="9"/>
  <c r="L23" i="9"/>
  <c r="L22" i="9"/>
  <c r="L21" i="9"/>
  <c r="L20" i="9"/>
  <c r="L19" i="9"/>
  <c r="L18" i="9"/>
  <c r="L17" i="9"/>
  <c r="L16" i="9"/>
  <c r="L15" i="9"/>
  <c r="L14" i="9"/>
  <c r="L13" i="9"/>
  <c r="L12" i="9"/>
  <c r="L11" i="9"/>
  <c r="L10" i="9"/>
  <c r="L9" i="9"/>
  <c r="K493" i="6"/>
  <c r="K492" i="6"/>
  <c r="K491" i="6"/>
  <c r="K490" i="6"/>
  <c r="K489" i="6"/>
  <c r="K488" i="6"/>
  <c r="K487" i="6"/>
  <c r="K486" i="6"/>
  <c r="K485" i="6"/>
  <c r="K484" i="6"/>
  <c r="K483" i="6"/>
  <c r="K482" i="6"/>
  <c r="K481" i="6"/>
  <c r="K480" i="6"/>
  <c r="K479" i="6"/>
  <c r="K478" i="6"/>
  <c r="K477" i="6"/>
  <c r="K476" i="6"/>
  <c r="K475" i="6"/>
  <c r="K474" i="6"/>
  <c r="K473" i="6"/>
  <c r="K472" i="6"/>
  <c r="K471" i="6"/>
  <c r="K470" i="6"/>
  <c r="K469" i="6"/>
  <c r="K468" i="6"/>
  <c r="K467" i="6"/>
  <c r="K466" i="6"/>
  <c r="K465" i="6"/>
  <c r="K464" i="6"/>
  <c r="K463" i="6"/>
  <c r="K462" i="6"/>
  <c r="K461" i="6"/>
  <c r="K460" i="6"/>
  <c r="K459" i="6"/>
  <c r="K458" i="6"/>
  <c r="K457" i="6"/>
  <c r="K456" i="6"/>
  <c r="K455" i="6"/>
  <c r="K454" i="6"/>
  <c r="K453" i="6"/>
  <c r="K452" i="6"/>
  <c r="K451" i="6"/>
  <c r="K450" i="6"/>
  <c r="K449" i="6"/>
  <c r="K448" i="6"/>
  <c r="K447" i="6"/>
  <c r="K446" i="6"/>
  <c r="K445" i="6"/>
  <c r="K444" i="6"/>
  <c r="K443" i="6"/>
  <c r="K442" i="6"/>
  <c r="K441" i="6"/>
  <c r="K440" i="6"/>
  <c r="K439" i="6"/>
  <c r="K438" i="6"/>
  <c r="K437" i="6"/>
  <c r="K436" i="6"/>
  <c r="K435" i="6"/>
  <c r="K434" i="6"/>
  <c r="K433" i="6"/>
  <c r="K432" i="6"/>
  <c r="K431" i="6"/>
  <c r="K430" i="6"/>
  <c r="K429" i="6"/>
  <c r="K428" i="6"/>
  <c r="K427" i="6"/>
  <c r="K426" i="6"/>
  <c r="K425" i="6"/>
  <c r="K424" i="6"/>
  <c r="K423" i="6"/>
  <c r="K422" i="6"/>
  <c r="K421" i="6"/>
  <c r="K420" i="6"/>
  <c r="K419" i="6"/>
  <c r="K418" i="6"/>
  <c r="K417" i="6"/>
  <c r="K416" i="6"/>
  <c r="K415" i="6"/>
  <c r="K414" i="6"/>
  <c r="K413" i="6"/>
  <c r="K412" i="6"/>
  <c r="K411" i="6"/>
  <c r="K410" i="6"/>
  <c r="K409" i="6"/>
  <c r="K408" i="6"/>
  <c r="K407" i="6"/>
  <c r="K406" i="6"/>
  <c r="K405" i="6"/>
  <c r="K404" i="6"/>
  <c r="K403" i="6"/>
  <c r="K402" i="6"/>
  <c r="K401" i="6"/>
  <c r="K400" i="6"/>
  <c r="K399" i="6"/>
  <c r="K398" i="6"/>
  <c r="K397" i="6"/>
  <c r="K396" i="6"/>
  <c r="K395" i="6"/>
  <c r="K394" i="6"/>
  <c r="K393" i="6"/>
  <c r="K392" i="6"/>
  <c r="K391" i="6"/>
  <c r="K390" i="6"/>
  <c r="K389" i="6"/>
  <c r="K388" i="6"/>
  <c r="K387" i="6"/>
  <c r="K386" i="6"/>
  <c r="K385" i="6"/>
  <c r="K384" i="6"/>
  <c r="K383" i="6"/>
  <c r="K382" i="6"/>
  <c r="K381" i="6"/>
  <c r="K380" i="6"/>
  <c r="K379" i="6"/>
  <c r="K378" i="6"/>
  <c r="K377" i="6"/>
  <c r="K376" i="6"/>
  <c r="K375" i="6"/>
  <c r="K374" i="6"/>
  <c r="K373" i="6"/>
  <c r="K372" i="6"/>
  <c r="K371" i="6"/>
  <c r="K370" i="6"/>
  <c r="K369" i="6"/>
  <c r="K368" i="6"/>
  <c r="K367" i="6"/>
  <c r="K366" i="6"/>
  <c r="K365" i="6"/>
  <c r="K364" i="6"/>
  <c r="K363" i="6"/>
  <c r="K362" i="6"/>
  <c r="K361" i="6"/>
  <c r="K360" i="6"/>
  <c r="K359" i="6"/>
  <c r="K358" i="6"/>
  <c r="K357" i="6"/>
  <c r="K356" i="6"/>
  <c r="K355" i="6"/>
  <c r="K354" i="6"/>
  <c r="K353" i="6"/>
  <c r="K352" i="6"/>
  <c r="K351" i="6"/>
  <c r="K350" i="6"/>
  <c r="K349" i="6"/>
  <c r="K348" i="6"/>
  <c r="K347" i="6"/>
  <c r="K346" i="6"/>
  <c r="K345" i="6"/>
  <c r="K344" i="6"/>
  <c r="K343" i="6"/>
  <c r="K342" i="6"/>
  <c r="K341" i="6"/>
  <c r="K340" i="6"/>
  <c r="K339" i="6"/>
  <c r="K338" i="6"/>
  <c r="K337" i="6"/>
  <c r="K336" i="6"/>
  <c r="K335" i="6"/>
  <c r="K334" i="6"/>
  <c r="K333" i="6"/>
  <c r="K332" i="6"/>
  <c r="K331" i="6"/>
  <c r="K330" i="6"/>
  <c r="K329" i="6"/>
  <c r="K328" i="6"/>
  <c r="K327" i="6"/>
  <c r="K326" i="6"/>
  <c r="K325" i="6"/>
  <c r="K324" i="6"/>
  <c r="K323" i="6"/>
  <c r="K322" i="6"/>
  <c r="K321" i="6"/>
  <c r="K320" i="6"/>
  <c r="K319" i="6"/>
  <c r="K318" i="6"/>
  <c r="K317" i="6"/>
  <c r="K316" i="6"/>
  <c r="K315" i="6"/>
  <c r="K314" i="6"/>
  <c r="K313" i="6"/>
  <c r="K312" i="6"/>
  <c r="K311" i="6"/>
  <c r="K310" i="6"/>
  <c r="K309" i="6"/>
  <c r="K308" i="6"/>
  <c r="K307" i="6"/>
  <c r="K306" i="6"/>
  <c r="K305" i="6"/>
  <c r="K304" i="6"/>
  <c r="K303" i="6"/>
  <c r="K302" i="6"/>
  <c r="K301" i="6"/>
  <c r="K300" i="6"/>
  <c r="K299" i="6"/>
  <c r="K298" i="6"/>
  <c r="K297" i="6"/>
  <c r="K296" i="6"/>
  <c r="K295" i="6"/>
  <c r="K294" i="6"/>
  <c r="K293" i="6"/>
  <c r="K292" i="6"/>
  <c r="K291" i="6"/>
  <c r="K290" i="6"/>
  <c r="K289" i="6"/>
  <c r="K288" i="6"/>
  <c r="K287" i="6"/>
  <c r="K286" i="6"/>
  <c r="K285" i="6"/>
  <c r="K284" i="6"/>
  <c r="K283" i="6"/>
  <c r="K282" i="6"/>
  <c r="K281" i="6"/>
  <c r="K280" i="6"/>
  <c r="K279" i="6"/>
  <c r="K278" i="6"/>
  <c r="K277" i="6"/>
  <c r="K276" i="6"/>
  <c r="K275" i="6"/>
  <c r="K274" i="6"/>
  <c r="K273" i="6"/>
  <c r="K272" i="6"/>
  <c r="K271" i="6"/>
  <c r="K270" i="6"/>
  <c r="K269" i="6"/>
  <c r="K268" i="6"/>
  <c r="K267" i="6"/>
  <c r="K266" i="6"/>
  <c r="K265" i="6"/>
  <c r="K264" i="6"/>
  <c r="K263" i="6"/>
  <c r="K262" i="6"/>
  <c r="K261" i="6"/>
  <c r="K260" i="6"/>
  <c r="K259" i="6"/>
  <c r="K258" i="6"/>
  <c r="K257" i="6"/>
  <c r="K256" i="6"/>
  <c r="K255" i="6"/>
  <c r="K254" i="6"/>
  <c r="K253" i="6"/>
  <c r="K252" i="6"/>
  <c r="K251" i="6"/>
  <c r="K250" i="6"/>
  <c r="K249" i="6"/>
  <c r="K248" i="6"/>
  <c r="K247" i="6"/>
  <c r="K246" i="6"/>
  <c r="K245" i="6"/>
  <c r="K244" i="6"/>
  <c r="K243" i="6"/>
  <c r="K242" i="6"/>
  <c r="K241" i="6"/>
  <c r="K240" i="6"/>
  <c r="K239" i="6"/>
  <c r="K238" i="6"/>
  <c r="K237" i="6"/>
  <c r="K236" i="6"/>
  <c r="K235" i="6"/>
  <c r="K234" i="6"/>
  <c r="K233" i="6"/>
  <c r="K232" i="6"/>
  <c r="K231" i="6"/>
  <c r="K230" i="6"/>
  <c r="K229" i="6"/>
  <c r="K228" i="6"/>
  <c r="K227" i="6"/>
  <c r="K226" i="6"/>
  <c r="K225" i="6"/>
  <c r="K224" i="6"/>
  <c r="K223" i="6"/>
  <c r="K222" i="6"/>
  <c r="K221" i="6"/>
  <c r="K220" i="6"/>
  <c r="K219" i="6"/>
  <c r="K218" i="6"/>
  <c r="K217" i="6"/>
  <c r="K216" i="6"/>
  <c r="K215" i="6"/>
  <c r="K214" i="6"/>
  <c r="K213" i="6"/>
  <c r="K212" i="6"/>
  <c r="K211" i="6"/>
  <c r="K210" i="6"/>
  <c r="K209" i="6"/>
  <c r="K208" i="6"/>
  <c r="K207" i="6"/>
  <c r="K206" i="6"/>
  <c r="K205" i="6"/>
  <c r="K204" i="6"/>
  <c r="K203" i="6"/>
  <c r="K202" i="6"/>
  <c r="K201" i="6"/>
  <c r="K200" i="6"/>
  <c r="K199" i="6"/>
  <c r="K198" i="6"/>
  <c r="K197" i="6"/>
  <c r="K196" i="6"/>
  <c r="K195" i="6"/>
  <c r="K194" i="6"/>
  <c r="K193" i="6"/>
  <c r="K192" i="6"/>
  <c r="K191" i="6"/>
  <c r="K190" i="6"/>
  <c r="K189" i="6"/>
  <c r="K188" i="6"/>
  <c r="K187" i="6"/>
  <c r="K186" i="6"/>
  <c r="K185" i="6"/>
  <c r="K184" i="6"/>
  <c r="K183" i="6"/>
  <c r="K182" i="6"/>
  <c r="K181" i="6"/>
  <c r="K180" i="6"/>
  <c r="K179" i="6"/>
  <c r="K178" i="6"/>
  <c r="K177" i="6"/>
  <c r="K176" i="6"/>
  <c r="K175" i="6"/>
  <c r="K174" i="6"/>
  <c r="K173" i="6"/>
  <c r="K172" i="6"/>
  <c r="K171" i="6"/>
  <c r="K170" i="6"/>
  <c r="K169" i="6"/>
  <c r="K168" i="6"/>
  <c r="K167" i="6"/>
  <c r="K166" i="6"/>
  <c r="K165" i="6"/>
  <c r="K164" i="6"/>
  <c r="K163" i="6"/>
  <c r="K162" i="6"/>
  <c r="K161" i="6"/>
  <c r="K160" i="6"/>
  <c r="K159" i="6"/>
  <c r="K158" i="6"/>
  <c r="K157" i="6"/>
  <c r="K156" i="6"/>
  <c r="K155" i="6"/>
  <c r="K154" i="6"/>
  <c r="K153" i="6"/>
  <c r="K152" i="6"/>
  <c r="K151" i="6"/>
  <c r="K150" i="6"/>
  <c r="K149" i="6"/>
  <c r="K148" i="6"/>
  <c r="K147" i="6"/>
  <c r="K146" i="6"/>
  <c r="K145" i="6"/>
  <c r="K144" i="6"/>
  <c r="K143" i="6"/>
  <c r="K142" i="6"/>
  <c r="K141" i="6"/>
  <c r="K140" i="6"/>
  <c r="K139" i="6"/>
  <c r="K138" i="6"/>
  <c r="K137" i="6"/>
  <c r="K136" i="6"/>
  <c r="K135" i="6"/>
  <c r="K134" i="6"/>
  <c r="K133" i="6"/>
  <c r="K132" i="6"/>
  <c r="K131" i="6"/>
  <c r="K130" i="6"/>
  <c r="K129" i="6"/>
  <c r="K128" i="6"/>
  <c r="K127" i="6"/>
  <c r="K126" i="6"/>
  <c r="K125" i="6"/>
  <c r="K124" i="6"/>
  <c r="K123" i="6"/>
  <c r="K122" i="6"/>
  <c r="K121" i="6"/>
  <c r="K120" i="6"/>
  <c r="K119" i="6"/>
  <c r="K118" i="6"/>
  <c r="K117" i="6"/>
  <c r="K116" i="6"/>
  <c r="K115" i="6"/>
  <c r="K114" i="6"/>
  <c r="K113" i="6"/>
  <c r="K112" i="6"/>
  <c r="K111" i="6"/>
  <c r="K110" i="6"/>
  <c r="K109" i="6"/>
  <c r="K108" i="6"/>
  <c r="K107" i="6"/>
  <c r="K106" i="6"/>
  <c r="K105" i="6"/>
  <c r="K104" i="6"/>
  <c r="K103" i="6"/>
  <c r="K102" i="6"/>
  <c r="K101" i="6"/>
  <c r="K100" i="6"/>
  <c r="K99" i="6"/>
  <c r="K98" i="6"/>
  <c r="K97" i="6"/>
  <c r="K96" i="6"/>
  <c r="K95" i="6"/>
  <c r="K94" i="6"/>
  <c r="J493" i="6"/>
  <c r="J485" i="6"/>
  <c r="J480" i="6"/>
  <c r="J478" i="6"/>
  <c r="J473" i="6"/>
  <c r="J466" i="6"/>
  <c r="J464" i="6"/>
  <c r="J458" i="6"/>
  <c r="J457" i="6"/>
  <c r="J452" i="6"/>
  <c r="J450" i="6"/>
  <c r="J445" i="6"/>
  <c r="J442" i="6"/>
  <c r="J437" i="6"/>
  <c r="J436" i="6"/>
  <c r="J430" i="6"/>
  <c r="J429" i="6"/>
  <c r="J424" i="6"/>
  <c r="J421" i="6"/>
  <c r="J414" i="6"/>
  <c r="J409" i="6"/>
  <c r="J408" i="6"/>
  <c r="J402" i="6"/>
  <c r="J394" i="6"/>
  <c r="J393" i="6"/>
  <c r="J386" i="6"/>
  <c r="J381" i="6"/>
  <c r="J378" i="6"/>
  <c r="J373" i="6"/>
  <c r="J366" i="6"/>
  <c r="J365" i="6"/>
  <c r="J357" i="6"/>
  <c r="J352" i="6"/>
  <c r="J350" i="6"/>
  <c r="J346" i="6"/>
  <c r="J345" i="6"/>
  <c r="J341" i="6"/>
  <c r="J334" i="6"/>
  <c r="J330" i="6"/>
  <c r="J329" i="6"/>
  <c r="J325" i="6"/>
  <c r="J318" i="6"/>
  <c r="J314" i="6"/>
  <c r="J313" i="6"/>
  <c r="J309" i="6"/>
  <c r="J302" i="6"/>
  <c r="J298" i="6"/>
  <c r="J297" i="6"/>
  <c r="J293" i="6"/>
  <c r="J286" i="6"/>
  <c r="J282" i="6"/>
  <c r="J281" i="6"/>
  <c r="J277" i="6"/>
  <c r="J270" i="6"/>
  <c r="J266" i="6"/>
  <c r="J265" i="6"/>
  <c r="J261" i="6"/>
  <c r="J249" i="6"/>
  <c r="J245" i="6"/>
  <c r="J233" i="6"/>
  <c r="J229" i="6"/>
  <c r="J217" i="6"/>
  <c r="J213" i="6"/>
  <c r="J201" i="6"/>
  <c r="J197" i="6"/>
  <c r="J192" i="6"/>
  <c r="J176" i="6"/>
  <c r="J160" i="6"/>
  <c r="J144" i="6"/>
  <c r="J128" i="6"/>
  <c r="J112" i="6"/>
  <c r="J96" i="6"/>
  <c r="I493" i="6"/>
  <c r="I492" i="6"/>
  <c r="I491" i="6"/>
  <c r="I490" i="6"/>
  <c r="I489" i="6"/>
  <c r="I488" i="6"/>
  <c r="I487" i="6"/>
  <c r="I486" i="6"/>
  <c r="I485" i="6"/>
  <c r="I484" i="6"/>
  <c r="I483" i="6"/>
  <c r="I482" i="6"/>
  <c r="I481" i="6"/>
  <c r="I480" i="6"/>
  <c r="I479" i="6"/>
  <c r="I478" i="6"/>
  <c r="I477" i="6"/>
  <c r="I476" i="6"/>
  <c r="I475" i="6"/>
  <c r="I474" i="6"/>
  <c r="I473" i="6"/>
  <c r="I472" i="6"/>
  <c r="I471" i="6"/>
  <c r="I470" i="6"/>
  <c r="I469" i="6"/>
  <c r="I468" i="6"/>
  <c r="I467" i="6"/>
  <c r="I466" i="6"/>
  <c r="I465" i="6"/>
  <c r="I464" i="6"/>
  <c r="I463" i="6"/>
  <c r="I462" i="6"/>
  <c r="I461" i="6"/>
  <c r="I460" i="6"/>
  <c r="I459" i="6"/>
  <c r="I458" i="6"/>
  <c r="I457" i="6"/>
  <c r="I456" i="6"/>
  <c r="I455" i="6"/>
  <c r="I454" i="6"/>
  <c r="I453" i="6"/>
  <c r="I452" i="6"/>
  <c r="I451" i="6"/>
  <c r="I450" i="6"/>
  <c r="I449" i="6"/>
  <c r="I448" i="6"/>
  <c r="I447" i="6"/>
  <c r="I446" i="6"/>
  <c r="I445" i="6"/>
  <c r="I444" i="6"/>
  <c r="I443" i="6"/>
  <c r="I442" i="6"/>
  <c r="I441" i="6"/>
  <c r="I440" i="6"/>
  <c r="I439" i="6"/>
  <c r="I438" i="6"/>
  <c r="I437" i="6"/>
  <c r="I436" i="6"/>
  <c r="I435" i="6"/>
  <c r="I434" i="6"/>
  <c r="I433" i="6"/>
  <c r="I432" i="6"/>
  <c r="I431" i="6"/>
  <c r="I430" i="6"/>
  <c r="I429" i="6"/>
  <c r="I428" i="6"/>
  <c r="I427" i="6"/>
  <c r="I426" i="6"/>
  <c r="I425" i="6"/>
  <c r="I424" i="6"/>
  <c r="I423" i="6"/>
  <c r="I422" i="6"/>
  <c r="I421" i="6"/>
  <c r="I420" i="6"/>
  <c r="I419" i="6"/>
  <c r="I418" i="6"/>
  <c r="I417" i="6"/>
  <c r="I416" i="6"/>
  <c r="I415" i="6"/>
  <c r="I414" i="6"/>
  <c r="I413" i="6"/>
  <c r="I412" i="6"/>
  <c r="I411" i="6"/>
  <c r="I410" i="6"/>
  <c r="I409" i="6"/>
  <c r="I408" i="6"/>
  <c r="I407" i="6"/>
  <c r="I406" i="6"/>
  <c r="I405" i="6"/>
  <c r="I404" i="6"/>
  <c r="I403" i="6"/>
  <c r="I402" i="6"/>
  <c r="I401" i="6"/>
  <c r="I400" i="6"/>
  <c r="I399" i="6"/>
  <c r="I398" i="6"/>
  <c r="I397" i="6"/>
  <c r="I396" i="6"/>
  <c r="I395" i="6"/>
  <c r="I394" i="6"/>
  <c r="I393" i="6"/>
  <c r="I392" i="6"/>
  <c r="I391" i="6"/>
  <c r="I390" i="6"/>
  <c r="I389" i="6"/>
  <c r="I388" i="6"/>
  <c r="I387" i="6"/>
  <c r="I386" i="6"/>
  <c r="I385" i="6"/>
  <c r="I384" i="6"/>
  <c r="I383" i="6"/>
  <c r="I382" i="6"/>
  <c r="I381" i="6"/>
  <c r="I380" i="6"/>
  <c r="I379" i="6"/>
  <c r="I378" i="6"/>
  <c r="I377" i="6"/>
  <c r="I376" i="6"/>
  <c r="I375" i="6"/>
  <c r="I374" i="6"/>
  <c r="I373" i="6"/>
  <c r="I372" i="6"/>
  <c r="I371" i="6"/>
  <c r="I370" i="6"/>
  <c r="I369" i="6"/>
  <c r="I368" i="6"/>
  <c r="I367" i="6"/>
  <c r="I366" i="6"/>
  <c r="I365" i="6"/>
  <c r="I364" i="6"/>
  <c r="I363" i="6"/>
  <c r="I362" i="6"/>
  <c r="I361" i="6"/>
  <c r="I360" i="6"/>
  <c r="I359" i="6"/>
  <c r="I358" i="6"/>
  <c r="I357" i="6"/>
  <c r="I356" i="6"/>
  <c r="I355" i="6"/>
  <c r="I354" i="6"/>
  <c r="I353" i="6"/>
  <c r="I352" i="6"/>
  <c r="I351" i="6"/>
  <c r="I350" i="6"/>
  <c r="I349" i="6"/>
  <c r="I348" i="6"/>
  <c r="I347" i="6"/>
  <c r="I346" i="6"/>
  <c r="I345" i="6"/>
  <c r="I344" i="6"/>
  <c r="I343" i="6"/>
  <c r="I342" i="6"/>
  <c r="I341" i="6"/>
  <c r="I340" i="6"/>
  <c r="I339" i="6"/>
  <c r="I338" i="6"/>
  <c r="I337" i="6"/>
  <c r="I336" i="6"/>
  <c r="I335" i="6"/>
  <c r="I334" i="6"/>
  <c r="I333" i="6"/>
  <c r="I332" i="6"/>
  <c r="I331" i="6"/>
  <c r="I330" i="6"/>
  <c r="I329" i="6"/>
  <c r="I328" i="6"/>
  <c r="I327" i="6"/>
  <c r="I326" i="6"/>
  <c r="I325" i="6"/>
  <c r="I324" i="6"/>
  <c r="I323" i="6"/>
  <c r="I322" i="6"/>
  <c r="I321" i="6"/>
  <c r="I320" i="6"/>
  <c r="I319" i="6"/>
  <c r="I318" i="6"/>
  <c r="I317" i="6"/>
  <c r="I316" i="6"/>
  <c r="I315" i="6"/>
  <c r="I314" i="6"/>
  <c r="I313" i="6"/>
  <c r="I312" i="6"/>
  <c r="I311" i="6"/>
  <c r="I310" i="6"/>
  <c r="I309" i="6"/>
  <c r="I308" i="6"/>
  <c r="I307" i="6"/>
  <c r="I306" i="6"/>
  <c r="I305" i="6"/>
  <c r="I304" i="6"/>
  <c r="I303" i="6"/>
  <c r="I302" i="6"/>
  <c r="I301" i="6"/>
  <c r="I300" i="6"/>
  <c r="I299" i="6"/>
  <c r="I298" i="6"/>
  <c r="I297" i="6"/>
  <c r="I296" i="6"/>
  <c r="I295" i="6"/>
  <c r="I294" i="6"/>
  <c r="I293" i="6"/>
  <c r="I292" i="6"/>
  <c r="I291" i="6"/>
  <c r="I290" i="6"/>
  <c r="I289" i="6"/>
  <c r="I288" i="6"/>
  <c r="I287" i="6"/>
  <c r="I286" i="6"/>
  <c r="I285" i="6"/>
  <c r="I284" i="6"/>
  <c r="I283" i="6"/>
  <c r="I282" i="6"/>
  <c r="I281" i="6"/>
  <c r="I280" i="6"/>
  <c r="I279" i="6"/>
  <c r="I278" i="6"/>
  <c r="I277" i="6"/>
  <c r="I276" i="6"/>
  <c r="I275" i="6"/>
  <c r="I274" i="6"/>
  <c r="I273" i="6"/>
  <c r="I272" i="6"/>
  <c r="I271" i="6"/>
  <c r="I270" i="6"/>
  <c r="I269" i="6"/>
  <c r="I268" i="6"/>
  <c r="I267" i="6"/>
  <c r="I266" i="6"/>
  <c r="I265" i="6"/>
  <c r="I264" i="6"/>
  <c r="I263" i="6"/>
  <c r="I262" i="6"/>
  <c r="I261" i="6"/>
  <c r="I260" i="6"/>
  <c r="I259" i="6"/>
  <c r="I258" i="6"/>
  <c r="I257" i="6"/>
  <c r="I256" i="6"/>
  <c r="I255" i="6"/>
  <c r="I254" i="6"/>
  <c r="I253" i="6"/>
  <c r="I252" i="6"/>
  <c r="I251" i="6"/>
  <c r="I250" i="6"/>
  <c r="I249" i="6"/>
  <c r="I248" i="6"/>
  <c r="I247" i="6"/>
  <c r="I246" i="6"/>
  <c r="I245" i="6"/>
  <c r="I244" i="6"/>
  <c r="I243" i="6"/>
  <c r="I242" i="6"/>
  <c r="I241" i="6"/>
  <c r="I240" i="6"/>
  <c r="I239" i="6"/>
  <c r="I238" i="6"/>
  <c r="I237" i="6"/>
  <c r="I236" i="6"/>
  <c r="I235" i="6"/>
  <c r="I234" i="6"/>
  <c r="I233" i="6"/>
  <c r="I232" i="6"/>
  <c r="I231" i="6"/>
  <c r="I230" i="6"/>
  <c r="I229" i="6"/>
  <c r="I228" i="6"/>
  <c r="I227" i="6"/>
  <c r="I226" i="6"/>
  <c r="I225" i="6"/>
  <c r="I224" i="6"/>
  <c r="I223" i="6"/>
  <c r="I222" i="6"/>
  <c r="I221" i="6"/>
  <c r="I220" i="6"/>
  <c r="I219" i="6"/>
  <c r="I218" i="6"/>
  <c r="I217" i="6"/>
  <c r="I216" i="6"/>
  <c r="I215" i="6"/>
  <c r="I214" i="6"/>
  <c r="I213" i="6"/>
  <c r="I212" i="6"/>
  <c r="I211" i="6"/>
  <c r="I210" i="6"/>
  <c r="I209" i="6"/>
  <c r="I208" i="6"/>
  <c r="I207" i="6"/>
  <c r="I206" i="6"/>
  <c r="I205" i="6"/>
  <c r="I204" i="6"/>
  <c r="I203" i="6"/>
  <c r="I202" i="6"/>
  <c r="I201" i="6"/>
  <c r="I200" i="6"/>
  <c r="I199" i="6"/>
  <c r="I198" i="6"/>
  <c r="I197" i="6"/>
  <c r="I196" i="6"/>
  <c r="I195" i="6"/>
  <c r="I194" i="6"/>
  <c r="I193" i="6"/>
  <c r="I192" i="6"/>
  <c r="I191" i="6"/>
  <c r="I190" i="6"/>
  <c r="I189" i="6"/>
  <c r="I188" i="6"/>
  <c r="I187" i="6"/>
  <c r="I186" i="6"/>
  <c r="I185" i="6"/>
  <c r="I184" i="6"/>
  <c r="I183" i="6"/>
  <c r="I182" i="6"/>
  <c r="I181" i="6"/>
  <c r="I180" i="6"/>
  <c r="I179" i="6"/>
  <c r="I178" i="6"/>
  <c r="I177" i="6"/>
  <c r="I176" i="6"/>
  <c r="I175" i="6"/>
  <c r="I174" i="6"/>
  <c r="I173" i="6"/>
  <c r="I172" i="6"/>
  <c r="I171" i="6"/>
  <c r="I170" i="6"/>
  <c r="I169" i="6"/>
  <c r="I168" i="6"/>
  <c r="I167" i="6"/>
  <c r="I166" i="6"/>
  <c r="I165" i="6"/>
  <c r="I164" i="6"/>
  <c r="I163" i="6"/>
  <c r="I162" i="6"/>
  <c r="I161" i="6"/>
  <c r="I160" i="6"/>
  <c r="I159" i="6"/>
  <c r="I158" i="6"/>
  <c r="I157" i="6"/>
  <c r="I156" i="6"/>
  <c r="I155" i="6"/>
  <c r="I154" i="6"/>
  <c r="I153" i="6"/>
  <c r="I152" i="6"/>
  <c r="I151" i="6"/>
  <c r="I150" i="6"/>
  <c r="I149" i="6"/>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F493" i="6"/>
  <c r="F492" i="6"/>
  <c r="J492" i="6"/>
  <c r="F491" i="6"/>
  <c r="J491" i="6"/>
  <c r="F490" i="6"/>
  <c r="J490" i="6"/>
  <c r="F489" i="6"/>
  <c r="J489" i="6"/>
  <c r="F488" i="6"/>
  <c r="J488" i="6"/>
  <c r="F487" i="6"/>
  <c r="J487" i="6"/>
  <c r="F486" i="6"/>
  <c r="J486" i="6"/>
  <c r="F485" i="6"/>
  <c r="F484" i="6"/>
  <c r="J484" i="6"/>
  <c r="F483" i="6"/>
  <c r="J483" i="6"/>
  <c r="F482" i="6"/>
  <c r="J482" i="6"/>
  <c r="F481" i="6"/>
  <c r="J481" i="6"/>
  <c r="F480" i="6"/>
  <c r="F479" i="6"/>
  <c r="J479" i="6"/>
  <c r="F478" i="6"/>
  <c r="F477" i="6"/>
  <c r="J477" i="6"/>
  <c r="F476" i="6"/>
  <c r="J476" i="6"/>
  <c r="F475" i="6"/>
  <c r="J475" i="6"/>
  <c r="F474" i="6"/>
  <c r="J474" i="6"/>
  <c r="F473" i="6"/>
  <c r="F472" i="6"/>
  <c r="J472" i="6"/>
  <c r="F471" i="6"/>
  <c r="J471" i="6"/>
  <c r="F470" i="6"/>
  <c r="J470" i="6"/>
  <c r="F469" i="6"/>
  <c r="J469" i="6"/>
  <c r="F468" i="6"/>
  <c r="J468" i="6"/>
  <c r="F467" i="6"/>
  <c r="J467" i="6"/>
  <c r="F466" i="6"/>
  <c r="F465" i="6"/>
  <c r="J465" i="6"/>
  <c r="F464" i="6"/>
  <c r="F463" i="6"/>
  <c r="J463" i="6"/>
  <c r="F462" i="6"/>
  <c r="J462" i="6"/>
  <c r="F461" i="6"/>
  <c r="J461" i="6"/>
  <c r="F460" i="6"/>
  <c r="J460" i="6"/>
  <c r="F459" i="6"/>
  <c r="J459" i="6"/>
  <c r="F458" i="6"/>
  <c r="F457" i="6"/>
  <c r="F456" i="6"/>
  <c r="J456" i="6"/>
  <c r="F455" i="6"/>
  <c r="J455" i="6"/>
  <c r="F454" i="6"/>
  <c r="J454" i="6"/>
  <c r="F453" i="6"/>
  <c r="J453" i="6"/>
  <c r="F452" i="6"/>
  <c r="F451" i="6"/>
  <c r="J451" i="6"/>
  <c r="F450" i="6"/>
  <c r="F449" i="6"/>
  <c r="J449" i="6"/>
  <c r="F448" i="6"/>
  <c r="J448" i="6"/>
  <c r="F447" i="6"/>
  <c r="J447" i="6"/>
  <c r="F446" i="6"/>
  <c r="J446" i="6"/>
  <c r="F445" i="6"/>
  <c r="F444" i="6"/>
  <c r="J444" i="6"/>
  <c r="F443" i="6"/>
  <c r="J443" i="6"/>
  <c r="F442" i="6"/>
  <c r="F441" i="6"/>
  <c r="J441" i="6"/>
  <c r="F440" i="6"/>
  <c r="J440" i="6"/>
  <c r="F439" i="6"/>
  <c r="J439" i="6"/>
  <c r="F438" i="6"/>
  <c r="J438" i="6"/>
  <c r="F437" i="6"/>
  <c r="F436" i="6"/>
  <c r="F435" i="6"/>
  <c r="J435" i="6"/>
  <c r="F434" i="6"/>
  <c r="J434" i="6"/>
  <c r="F433" i="6"/>
  <c r="J433" i="6"/>
  <c r="F432" i="6"/>
  <c r="J432" i="6"/>
  <c r="F431" i="6"/>
  <c r="J431" i="6"/>
  <c r="F430" i="6"/>
  <c r="F429" i="6"/>
  <c r="F428" i="6"/>
  <c r="J428" i="6"/>
  <c r="F427" i="6"/>
  <c r="J427" i="6"/>
  <c r="F426" i="6"/>
  <c r="J426" i="6"/>
  <c r="F425" i="6"/>
  <c r="J425" i="6"/>
  <c r="F424" i="6"/>
  <c r="F423" i="6"/>
  <c r="J423" i="6"/>
  <c r="F422" i="6"/>
  <c r="J422" i="6"/>
  <c r="F421" i="6"/>
  <c r="F420" i="6"/>
  <c r="J420" i="6"/>
  <c r="F419" i="6"/>
  <c r="J419" i="6"/>
  <c r="F418" i="6"/>
  <c r="J418" i="6"/>
  <c r="F417" i="6"/>
  <c r="J417" i="6"/>
  <c r="F416" i="6"/>
  <c r="J416" i="6"/>
  <c r="F415" i="6"/>
  <c r="J415" i="6"/>
  <c r="F414" i="6"/>
  <c r="F413" i="6"/>
  <c r="J413" i="6"/>
  <c r="F412" i="6"/>
  <c r="J412" i="6"/>
  <c r="F411" i="6"/>
  <c r="J411" i="6"/>
  <c r="F410" i="6"/>
  <c r="J410" i="6"/>
  <c r="F409" i="6"/>
  <c r="F408" i="6"/>
  <c r="F407" i="6"/>
  <c r="J407" i="6"/>
  <c r="F406" i="6"/>
  <c r="J406" i="6"/>
  <c r="F405" i="6"/>
  <c r="J405" i="6"/>
  <c r="F404" i="6"/>
  <c r="J404" i="6"/>
  <c r="F403" i="6"/>
  <c r="J403" i="6"/>
  <c r="F402" i="6"/>
  <c r="F401" i="6"/>
  <c r="J401" i="6"/>
  <c r="F400" i="6"/>
  <c r="J400" i="6"/>
  <c r="F399" i="6"/>
  <c r="J399" i="6"/>
  <c r="F398" i="6"/>
  <c r="J398" i="6"/>
  <c r="F397" i="6"/>
  <c r="J397" i="6"/>
  <c r="F396" i="6"/>
  <c r="J396" i="6"/>
  <c r="F395" i="6"/>
  <c r="J395" i="6"/>
  <c r="F394" i="6"/>
  <c r="F393" i="6"/>
  <c r="F392" i="6"/>
  <c r="J392" i="6"/>
  <c r="F391" i="6"/>
  <c r="J391" i="6"/>
  <c r="F390" i="6"/>
  <c r="J390" i="6"/>
  <c r="F389" i="6"/>
  <c r="J389" i="6"/>
  <c r="F388" i="6"/>
  <c r="J388" i="6"/>
  <c r="F387" i="6"/>
  <c r="J387" i="6"/>
  <c r="F386" i="6"/>
  <c r="F385" i="6"/>
  <c r="J385" i="6"/>
  <c r="F384" i="6"/>
  <c r="J384" i="6"/>
  <c r="F383" i="6"/>
  <c r="J383" i="6"/>
  <c r="F382" i="6"/>
  <c r="J382" i="6"/>
  <c r="F381" i="6"/>
  <c r="F380" i="6"/>
  <c r="J380" i="6"/>
  <c r="F379" i="6"/>
  <c r="J379" i="6"/>
  <c r="F378" i="6"/>
  <c r="F377" i="6"/>
  <c r="J377" i="6"/>
  <c r="F376" i="6"/>
  <c r="J376" i="6"/>
  <c r="F375" i="6"/>
  <c r="J375" i="6"/>
  <c r="F374" i="6"/>
  <c r="J374" i="6"/>
  <c r="F373" i="6"/>
  <c r="F372" i="6"/>
  <c r="J372" i="6"/>
  <c r="F371" i="6"/>
  <c r="J371" i="6"/>
  <c r="F370" i="6"/>
  <c r="J370" i="6"/>
  <c r="F369" i="6"/>
  <c r="J369" i="6"/>
  <c r="F368" i="6"/>
  <c r="J368" i="6"/>
  <c r="F367" i="6"/>
  <c r="J367" i="6"/>
  <c r="F366" i="6"/>
  <c r="F365" i="6"/>
  <c r="F364" i="6"/>
  <c r="J364" i="6"/>
  <c r="F363" i="6"/>
  <c r="J363" i="6"/>
  <c r="F362" i="6"/>
  <c r="J362" i="6"/>
  <c r="F361" i="6"/>
  <c r="J361" i="6"/>
  <c r="F360" i="6"/>
  <c r="J360" i="6"/>
  <c r="F359" i="6"/>
  <c r="J359" i="6"/>
  <c r="F358" i="6"/>
  <c r="J358" i="6"/>
  <c r="F357" i="6"/>
  <c r="F356" i="6"/>
  <c r="J356" i="6"/>
  <c r="F355" i="6"/>
  <c r="J355" i="6"/>
  <c r="F354" i="6"/>
  <c r="J354" i="6"/>
  <c r="F353" i="6"/>
  <c r="J353" i="6"/>
  <c r="F352" i="6"/>
  <c r="F351" i="6"/>
  <c r="J351" i="6"/>
  <c r="F350" i="6"/>
  <c r="F349" i="6"/>
  <c r="J349" i="6"/>
  <c r="F348" i="6"/>
  <c r="J348" i="6"/>
  <c r="F347" i="6"/>
  <c r="J347" i="6"/>
  <c r="F346" i="6"/>
  <c r="F345" i="6"/>
  <c r="F344" i="6"/>
  <c r="J344" i="6"/>
  <c r="F343" i="6"/>
  <c r="J343" i="6"/>
  <c r="F342" i="6"/>
  <c r="J342" i="6"/>
  <c r="F341" i="6"/>
  <c r="F340" i="6"/>
  <c r="J340" i="6"/>
  <c r="F339" i="6"/>
  <c r="J339" i="6"/>
  <c r="F338" i="6"/>
  <c r="J338" i="6"/>
  <c r="F337" i="6"/>
  <c r="J337" i="6"/>
  <c r="F336" i="6"/>
  <c r="J336" i="6"/>
  <c r="F335" i="6"/>
  <c r="J335" i="6"/>
  <c r="F334" i="6"/>
  <c r="F333" i="6"/>
  <c r="J333" i="6"/>
  <c r="F332" i="6"/>
  <c r="J332" i="6"/>
  <c r="F331" i="6"/>
  <c r="J331" i="6"/>
  <c r="F330" i="6"/>
  <c r="F329" i="6"/>
  <c r="F328" i="6"/>
  <c r="J328" i="6"/>
  <c r="F327" i="6"/>
  <c r="J327" i="6"/>
  <c r="F326" i="6"/>
  <c r="J326" i="6"/>
  <c r="F325" i="6"/>
  <c r="F324" i="6"/>
  <c r="J324" i="6"/>
  <c r="F323" i="6"/>
  <c r="J323" i="6"/>
  <c r="F322" i="6"/>
  <c r="J322" i="6"/>
  <c r="F321" i="6"/>
  <c r="J321" i="6"/>
  <c r="F320" i="6"/>
  <c r="J320" i="6"/>
  <c r="F319" i="6"/>
  <c r="J319" i="6"/>
  <c r="F318" i="6"/>
  <c r="F317" i="6"/>
  <c r="J317" i="6"/>
  <c r="F316" i="6"/>
  <c r="J316" i="6"/>
  <c r="F315" i="6"/>
  <c r="J315" i="6"/>
  <c r="F314" i="6"/>
  <c r="F313" i="6"/>
  <c r="F312" i="6"/>
  <c r="J312" i="6"/>
  <c r="F311" i="6"/>
  <c r="J311" i="6"/>
  <c r="F310" i="6"/>
  <c r="J310" i="6"/>
  <c r="F309" i="6"/>
  <c r="F308" i="6"/>
  <c r="J308" i="6"/>
  <c r="F307" i="6"/>
  <c r="J307" i="6"/>
  <c r="F306" i="6"/>
  <c r="J306" i="6"/>
  <c r="F305" i="6"/>
  <c r="J305" i="6"/>
  <c r="F304" i="6"/>
  <c r="J304" i="6"/>
  <c r="F303" i="6"/>
  <c r="J303" i="6"/>
  <c r="F302" i="6"/>
  <c r="F301" i="6"/>
  <c r="J301" i="6"/>
  <c r="F300" i="6"/>
  <c r="J300" i="6"/>
  <c r="F299" i="6"/>
  <c r="J299" i="6"/>
  <c r="F298" i="6"/>
  <c r="F297" i="6"/>
  <c r="F296" i="6"/>
  <c r="J296" i="6"/>
  <c r="F295" i="6"/>
  <c r="J295" i="6"/>
  <c r="F294" i="6"/>
  <c r="J294" i="6"/>
  <c r="F293" i="6"/>
  <c r="F292" i="6"/>
  <c r="J292" i="6"/>
  <c r="F291" i="6"/>
  <c r="J291" i="6"/>
  <c r="F290" i="6"/>
  <c r="J290" i="6"/>
  <c r="F289" i="6"/>
  <c r="J289" i="6"/>
  <c r="F288" i="6"/>
  <c r="J288" i="6"/>
  <c r="F287" i="6"/>
  <c r="J287" i="6"/>
  <c r="F286" i="6"/>
  <c r="F285" i="6"/>
  <c r="J285" i="6"/>
  <c r="F284" i="6"/>
  <c r="J284" i="6"/>
  <c r="F283" i="6"/>
  <c r="J283" i="6"/>
  <c r="F282" i="6"/>
  <c r="F281" i="6"/>
  <c r="F280" i="6"/>
  <c r="J280" i="6"/>
  <c r="F279" i="6"/>
  <c r="J279" i="6"/>
  <c r="F278" i="6"/>
  <c r="J278" i="6"/>
  <c r="F277" i="6"/>
  <c r="F276" i="6"/>
  <c r="J276" i="6"/>
  <c r="F275" i="6"/>
  <c r="J275" i="6"/>
  <c r="F274" i="6"/>
  <c r="J274" i="6"/>
  <c r="F273" i="6"/>
  <c r="J273" i="6"/>
  <c r="F272" i="6"/>
  <c r="J272" i="6"/>
  <c r="F271" i="6"/>
  <c r="J271" i="6"/>
  <c r="F270" i="6"/>
  <c r="F269" i="6"/>
  <c r="J269" i="6"/>
  <c r="F268" i="6"/>
  <c r="J268" i="6"/>
  <c r="F267" i="6"/>
  <c r="J267" i="6"/>
  <c r="F266" i="6"/>
  <c r="F265" i="6"/>
  <c r="F264" i="6"/>
  <c r="J264" i="6"/>
  <c r="F263" i="6"/>
  <c r="J263" i="6"/>
  <c r="F262" i="6"/>
  <c r="J262" i="6"/>
  <c r="F261" i="6"/>
  <c r="F260" i="6"/>
  <c r="J260" i="6"/>
  <c r="F259" i="6"/>
  <c r="J259" i="6"/>
  <c r="F258" i="6"/>
  <c r="J258" i="6"/>
  <c r="F257" i="6"/>
  <c r="J257" i="6"/>
  <c r="F256" i="6"/>
  <c r="J256" i="6"/>
  <c r="F255" i="6"/>
  <c r="J255" i="6"/>
  <c r="F254" i="6"/>
  <c r="J254" i="6"/>
  <c r="F253" i="6"/>
  <c r="J253" i="6"/>
  <c r="F252" i="6"/>
  <c r="J252" i="6"/>
  <c r="F251" i="6"/>
  <c r="J251" i="6"/>
  <c r="F250" i="6"/>
  <c r="J250" i="6"/>
  <c r="F249" i="6"/>
  <c r="F248" i="6"/>
  <c r="J248" i="6"/>
  <c r="F247" i="6"/>
  <c r="J247" i="6"/>
  <c r="F246" i="6"/>
  <c r="J246" i="6"/>
  <c r="F245" i="6"/>
  <c r="F244" i="6"/>
  <c r="J244" i="6"/>
  <c r="F243" i="6"/>
  <c r="J243" i="6"/>
  <c r="F242" i="6"/>
  <c r="J242" i="6"/>
  <c r="F241" i="6"/>
  <c r="J241" i="6"/>
  <c r="F240" i="6"/>
  <c r="J240" i="6"/>
  <c r="F239" i="6"/>
  <c r="J239" i="6"/>
  <c r="F238" i="6"/>
  <c r="J238" i="6"/>
  <c r="F237" i="6"/>
  <c r="J237" i="6"/>
  <c r="F236" i="6"/>
  <c r="J236" i="6"/>
  <c r="F235" i="6"/>
  <c r="J235" i="6"/>
  <c r="F234" i="6"/>
  <c r="J234" i="6"/>
  <c r="F233" i="6"/>
  <c r="F232" i="6"/>
  <c r="J232" i="6"/>
  <c r="F231" i="6"/>
  <c r="J231" i="6"/>
  <c r="F230" i="6"/>
  <c r="J230" i="6"/>
  <c r="F229" i="6"/>
  <c r="F228" i="6"/>
  <c r="J228" i="6"/>
  <c r="F227" i="6"/>
  <c r="J227" i="6"/>
  <c r="F226" i="6"/>
  <c r="J226" i="6"/>
  <c r="F225" i="6"/>
  <c r="J225" i="6"/>
  <c r="F224" i="6"/>
  <c r="J224" i="6"/>
  <c r="F223" i="6"/>
  <c r="J223" i="6"/>
  <c r="F222" i="6"/>
  <c r="J222" i="6"/>
  <c r="F221" i="6"/>
  <c r="J221" i="6"/>
  <c r="F220" i="6"/>
  <c r="J220" i="6"/>
  <c r="F219" i="6"/>
  <c r="J219" i="6"/>
  <c r="F218" i="6"/>
  <c r="J218" i="6"/>
  <c r="F217" i="6"/>
  <c r="F216" i="6"/>
  <c r="J216" i="6"/>
  <c r="F215" i="6"/>
  <c r="J215" i="6"/>
  <c r="F214" i="6"/>
  <c r="J214" i="6"/>
  <c r="F213" i="6"/>
  <c r="F212" i="6"/>
  <c r="J212" i="6"/>
  <c r="F211" i="6"/>
  <c r="J211" i="6"/>
  <c r="F210" i="6"/>
  <c r="J210" i="6"/>
  <c r="F209" i="6"/>
  <c r="J209" i="6"/>
  <c r="F208" i="6"/>
  <c r="J208" i="6"/>
  <c r="F207" i="6"/>
  <c r="J207" i="6"/>
  <c r="F206" i="6"/>
  <c r="J206" i="6"/>
  <c r="F205" i="6"/>
  <c r="J205" i="6"/>
  <c r="F204" i="6"/>
  <c r="J204" i="6"/>
  <c r="F203" i="6"/>
  <c r="J203" i="6"/>
  <c r="F202" i="6"/>
  <c r="J202" i="6"/>
  <c r="F201" i="6"/>
  <c r="F200" i="6"/>
  <c r="J200" i="6"/>
  <c r="F199" i="6"/>
  <c r="J199" i="6"/>
  <c r="F198" i="6"/>
  <c r="J198" i="6"/>
  <c r="F197" i="6"/>
  <c r="F196" i="6"/>
  <c r="J196" i="6"/>
  <c r="F195" i="6"/>
  <c r="J195" i="6"/>
  <c r="F194" i="6"/>
  <c r="J194" i="6"/>
  <c r="F193" i="6"/>
  <c r="J193" i="6"/>
  <c r="F192" i="6"/>
  <c r="F191" i="6"/>
  <c r="J191" i="6"/>
  <c r="F190" i="6"/>
  <c r="J190" i="6"/>
  <c r="F189" i="6"/>
  <c r="J189" i="6"/>
  <c r="F188" i="6"/>
  <c r="J188" i="6"/>
  <c r="F187" i="6"/>
  <c r="J187" i="6"/>
  <c r="F186" i="6"/>
  <c r="J186" i="6"/>
  <c r="F185" i="6"/>
  <c r="J185" i="6"/>
  <c r="F184" i="6"/>
  <c r="J184" i="6"/>
  <c r="F183" i="6"/>
  <c r="J183" i="6"/>
  <c r="F182" i="6"/>
  <c r="J182" i="6"/>
  <c r="F181" i="6"/>
  <c r="J181" i="6"/>
  <c r="F180" i="6"/>
  <c r="J180" i="6"/>
  <c r="F179" i="6"/>
  <c r="J179" i="6"/>
  <c r="F178" i="6"/>
  <c r="J178" i="6"/>
  <c r="F177" i="6"/>
  <c r="J177" i="6"/>
  <c r="F176" i="6"/>
  <c r="F175" i="6"/>
  <c r="J175" i="6"/>
  <c r="F174" i="6"/>
  <c r="J174" i="6"/>
  <c r="F173" i="6"/>
  <c r="J173" i="6"/>
  <c r="F172" i="6"/>
  <c r="J172" i="6"/>
  <c r="F171" i="6"/>
  <c r="J171" i="6"/>
  <c r="F170" i="6"/>
  <c r="J170" i="6"/>
  <c r="F169" i="6"/>
  <c r="J169" i="6"/>
  <c r="F168" i="6"/>
  <c r="J168" i="6"/>
  <c r="F167" i="6"/>
  <c r="J167" i="6"/>
  <c r="F166" i="6"/>
  <c r="J166" i="6"/>
  <c r="F165" i="6"/>
  <c r="J165" i="6"/>
  <c r="F164" i="6"/>
  <c r="J164" i="6"/>
  <c r="F163" i="6"/>
  <c r="J163" i="6"/>
  <c r="F162" i="6"/>
  <c r="J162" i="6"/>
  <c r="F161" i="6"/>
  <c r="J161" i="6"/>
  <c r="F160" i="6"/>
  <c r="F159" i="6"/>
  <c r="J159" i="6"/>
  <c r="F158" i="6"/>
  <c r="J158" i="6"/>
  <c r="F157" i="6"/>
  <c r="J157" i="6"/>
  <c r="F156" i="6"/>
  <c r="J156" i="6"/>
  <c r="F155" i="6"/>
  <c r="J155" i="6"/>
  <c r="F154" i="6"/>
  <c r="J154" i="6"/>
  <c r="F153" i="6"/>
  <c r="J153" i="6"/>
  <c r="F152" i="6"/>
  <c r="J152" i="6"/>
  <c r="F151" i="6"/>
  <c r="J151" i="6"/>
  <c r="F150" i="6"/>
  <c r="J150" i="6"/>
  <c r="F149" i="6"/>
  <c r="J149" i="6"/>
  <c r="F148" i="6"/>
  <c r="J148" i="6"/>
  <c r="F147" i="6"/>
  <c r="J147" i="6"/>
  <c r="F146" i="6"/>
  <c r="J146" i="6"/>
  <c r="F145" i="6"/>
  <c r="J145" i="6"/>
  <c r="F144" i="6"/>
  <c r="F143" i="6"/>
  <c r="J143" i="6"/>
  <c r="F142" i="6"/>
  <c r="J142" i="6"/>
  <c r="F141" i="6"/>
  <c r="J141" i="6"/>
  <c r="F140" i="6"/>
  <c r="J140" i="6"/>
  <c r="F139" i="6"/>
  <c r="J139" i="6"/>
  <c r="F138" i="6"/>
  <c r="J138" i="6"/>
  <c r="F137" i="6"/>
  <c r="J137" i="6"/>
  <c r="F136" i="6"/>
  <c r="J136" i="6"/>
  <c r="F135" i="6"/>
  <c r="J135" i="6"/>
  <c r="F134" i="6"/>
  <c r="J134" i="6"/>
  <c r="F133" i="6"/>
  <c r="J133" i="6"/>
  <c r="F132" i="6"/>
  <c r="J132" i="6"/>
  <c r="F131" i="6"/>
  <c r="J131" i="6"/>
  <c r="F130" i="6"/>
  <c r="J130" i="6"/>
  <c r="F129" i="6"/>
  <c r="J129" i="6"/>
  <c r="F128" i="6"/>
  <c r="F127" i="6"/>
  <c r="J127" i="6"/>
  <c r="F126" i="6"/>
  <c r="J126" i="6"/>
  <c r="F125" i="6"/>
  <c r="J125" i="6"/>
  <c r="F124" i="6"/>
  <c r="J124" i="6"/>
  <c r="F123" i="6"/>
  <c r="J123" i="6"/>
  <c r="F122" i="6"/>
  <c r="J122" i="6"/>
  <c r="F121" i="6"/>
  <c r="J121" i="6"/>
  <c r="F120" i="6"/>
  <c r="J120" i="6"/>
  <c r="F119" i="6"/>
  <c r="J119" i="6"/>
  <c r="F118" i="6"/>
  <c r="J118" i="6"/>
  <c r="F117" i="6"/>
  <c r="J117" i="6"/>
  <c r="F116" i="6"/>
  <c r="J116" i="6"/>
  <c r="F115" i="6"/>
  <c r="J115" i="6"/>
  <c r="F114" i="6"/>
  <c r="J114" i="6"/>
  <c r="F113" i="6"/>
  <c r="J113" i="6"/>
  <c r="F112" i="6"/>
  <c r="F111" i="6"/>
  <c r="J111" i="6"/>
  <c r="F110" i="6"/>
  <c r="J110" i="6"/>
  <c r="F109" i="6"/>
  <c r="J109" i="6"/>
  <c r="F108" i="6"/>
  <c r="J108" i="6"/>
  <c r="F107" i="6"/>
  <c r="J107" i="6"/>
  <c r="F106" i="6"/>
  <c r="J106" i="6"/>
  <c r="F105" i="6"/>
  <c r="J105" i="6"/>
  <c r="F104" i="6"/>
  <c r="J104" i="6"/>
  <c r="F103" i="6"/>
  <c r="J103" i="6"/>
  <c r="F102" i="6"/>
  <c r="J102" i="6"/>
  <c r="F101" i="6"/>
  <c r="J101" i="6"/>
  <c r="F100" i="6"/>
  <c r="J100" i="6"/>
  <c r="F99" i="6"/>
  <c r="J99" i="6"/>
  <c r="F98" i="6"/>
  <c r="J98" i="6"/>
  <c r="F97" i="6"/>
  <c r="J97" i="6"/>
  <c r="F96" i="6"/>
  <c r="F95" i="6"/>
  <c r="J95" i="6"/>
  <c r="F94" i="6"/>
  <c r="J94" i="6"/>
  <c r="B493" i="6"/>
  <c r="B492" i="6"/>
  <c r="B491" i="6"/>
  <c r="B490" i="6"/>
  <c r="B489" i="6"/>
  <c r="B488" i="6"/>
  <c r="B487" i="6"/>
  <c r="B486" i="6"/>
  <c r="B485" i="6"/>
  <c r="B484" i="6"/>
  <c r="B483" i="6"/>
  <c r="B482" i="6"/>
  <c r="B481" i="6"/>
  <c r="B480" i="6"/>
  <c r="B479" i="6"/>
  <c r="B478" i="6"/>
  <c r="B477" i="6"/>
  <c r="B476" i="6"/>
  <c r="B475" i="6"/>
  <c r="B474" i="6"/>
  <c r="B473" i="6"/>
  <c r="B472" i="6"/>
  <c r="B471" i="6"/>
  <c r="B470" i="6"/>
  <c r="B469" i="6"/>
  <c r="B468" i="6"/>
  <c r="B467" i="6"/>
  <c r="B466" i="6"/>
  <c r="B465" i="6"/>
  <c r="B464" i="6"/>
  <c r="B463" i="6"/>
  <c r="B462" i="6"/>
  <c r="B461" i="6"/>
  <c r="B460" i="6"/>
  <c r="B459" i="6"/>
  <c r="B458" i="6"/>
  <c r="B457" i="6"/>
  <c r="B456" i="6"/>
  <c r="B455" i="6"/>
  <c r="B454" i="6"/>
  <c r="B453" i="6"/>
  <c r="B452" i="6"/>
  <c r="B451" i="6"/>
  <c r="B450" i="6"/>
  <c r="B449" i="6"/>
  <c r="B448" i="6"/>
  <c r="B447" i="6"/>
  <c r="B446" i="6"/>
  <c r="B445" i="6"/>
  <c r="B444" i="6"/>
  <c r="B443" i="6"/>
  <c r="B442" i="6"/>
  <c r="B441" i="6"/>
  <c r="B440" i="6"/>
  <c r="B439" i="6"/>
  <c r="B438" i="6"/>
  <c r="B437" i="6"/>
  <c r="B436" i="6"/>
  <c r="B435" i="6"/>
  <c r="B434" i="6"/>
  <c r="B433" i="6"/>
  <c r="B432" i="6"/>
  <c r="B431" i="6"/>
  <c r="B430" i="6"/>
  <c r="B429" i="6"/>
  <c r="B428" i="6"/>
  <c r="B427" i="6"/>
  <c r="B426" i="6"/>
  <c r="B425" i="6"/>
  <c r="B424" i="6"/>
  <c r="B423" i="6"/>
  <c r="B422" i="6"/>
  <c r="B421" i="6"/>
  <c r="B420" i="6"/>
  <c r="B419" i="6"/>
  <c r="B418" i="6"/>
  <c r="B417" i="6"/>
  <c r="B416" i="6"/>
  <c r="B415" i="6"/>
  <c r="B414" i="6"/>
  <c r="B413" i="6"/>
  <c r="B412" i="6"/>
  <c r="B411" i="6"/>
  <c r="B410" i="6"/>
  <c r="B409" i="6"/>
  <c r="B408" i="6"/>
  <c r="B407" i="6"/>
  <c r="B406" i="6"/>
  <c r="B405" i="6"/>
  <c r="B404" i="6"/>
  <c r="B403" i="6"/>
  <c r="B402" i="6"/>
  <c r="B401" i="6"/>
  <c r="B400" i="6"/>
  <c r="B399" i="6"/>
  <c r="B398" i="6"/>
  <c r="B397" i="6"/>
  <c r="B396" i="6"/>
  <c r="B395" i="6"/>
  <c r="B394" i="6"/>
  <c r="B393" i="6"/>
  <c r="B392" i="6"/>
  <c r="B391" i="6"/>
  <c r="B390" i="6"/>
  <c r="B389" i="6"/>
  <c r="B388" i="6"/>
  <c r="B387" i="6"/>
  <c r="B386" i="6"/>
  <c r="B385" i="6"/>
  <c r="B384" i="6"/>
  <c r="B383" i="6"/>
  <c r="B382" i="6"/>
  <c r="B381" i="6"/>
  <c r="B380" i="6"/>
  <c r="B379" i="6"/>
  <c r="B378" i="6"/>
  <c r="B377" i="6"/>
  <c r="B376" i="6"/>
  <c r="B375" i="6"/>
  <c r="B374" i="6"/>
  <c r="B373" i="6"/>
  <c r="B372" i="6"/>
  <c r="B371" i="6"/>
  <c r="B370" i="6"/>
  <c r="B369" i="6"/>
  <c r="B368" i="6"/>
  <c r="B367" i="6"/>
  <c r="B366" i="6"/>
  <c r="B365" i="6"/>
  <c r="B364" i="6"/>
  <c r="B363" i="6"/>
  <c r="B362" i="6"/>
  <c r="B361" i="6"/>
  <c r="B360" i="6"/>
  <c r="B359" i="6"/>
  <c r="B358" i="6"/>
  <c r="B357" i="6"/>
  <c r="B356" i="6"/>
  <c r="B355" i="6"/>
  <c r="B354" i="6"/>
  <c r="B353" i="6"/>
  <c r="B352" i="6"/>
  <c r="B351" i="6"/>
  <c r="B350" i="6"/>
  <c r="B349" i="6"/>
  <c r="B348" i="6"/>
  <c r="B347" i="6"/>
  <c r="B346" i="6"/>
  <c r="B345" i="6"/>
  <c r="B344" i="6"/>
  <c r="B343" i="6"/>
  <c r="B342" i="6"/>
  <c r="B341" i="6"/>
  <c r="B340" i="6"/>
  <c r="B339" i="6"/>
  <c r="B338" i="6"/>
  <c r="B337" i="6"/>
  <c r="B336" i="6"/>
  <c r="B335" i="6"/>
  <c r="B334" i="6"/>
  <c r="B333" i="6"/>
  <c r="B332" i="6"/>
  <c r="B331" i="6"/>
  <c r="B330" i="6"/>
  <c r="B329" i="6"/>
  <c r="B328" i="6"/>
  <c r="B327" i="6"/>
  <c r="B326" i="6"/>
  <c r="B325" i="6"/>
  <c r="B324" i="6"/>
  <c r="B323" i="6"/>
  <c r="B322" i="6"/>
  <c r="B321" i="6"/>
  <c r="B320" i="6"/>
  <c r="B319" i="6"/>
  <c r="B318" i="6"/>
  <c r="B317" i="6"/>
  <c r="B316" i="6"/>
  <c r="B315" i="6"/>
  <c r="B314" i="6"/>
  <c r="B313" i="6"/>
  <c r="B312" i="6"/>
  <c r="B311" i="6"/>
  <c r="B310" i="6"/>
  <c r="B309" i="6"/>
  <c r="B308" i="6"/>
  <c r="B307" i="6"/>
  <c r="B306" i="6"/>
  <c r="B305" i="6"/>
  <c r="B304" i="6"/>
  <c r="B303" i="6"/>
  <c r="B302" i="6"/>
  <c r="B301" i="6"/>
  <c r="B300" i="6"/>
  <c r="B299" i="6"/>
  <c r="B298" i="6"/>
  <c r="B297" i="6"/>
  <c r="B296" i="6"/>
  <c r="B295" i="6"/>
  <c r="B294" i="6"/>
  <c r="B293" i="6"/>
  <c r="B292" i="6"/>
  <c r="B291" i="6"/>
  <c r="B290" i="6"/>
  <c r="B289" i="6"/>
  <c r="B288" i="6"/>
  <c r="B287" i="6"/>
  <c r="B286" i="6"/>
  <c r="B285" i="6"/>
  <c r="B284" i="6"/>
  <c r="B283" i="6"/>
  <c r="B282" i="6"/>
  <c r="B281" i="6"/>
  <c r="B280" i="6"/>
  <c r="B279" i="6"/>
  <c r="B278" i="6"/>
  <c r="B277" i="6"/>
  <c r="B276" i="6"/>
  <c r="B275" i="6"/>
  <c r="B274" i="6"/>
  <c r="B273" i="6"/>
  <c r="B272" i="6"/>
  <c r="B271" i="6"/>
  <c r="B270" i="6"/>
  <c r="B269" i="6"/>
  <c r="B268" i="6"/>
  <c r="B267" i="6"/>
  <c r="B266" i="6"/>
  <c r="B265" i="6"/>
  <c r="B264" i="6"/>
  <c r="B263" i="6"/>
  <c r="B262" i="6"/>
  <c r="B261" i="6"/>
  <c r="B260" i="6"/>
  <c r="B259" i="6"/>
  <c r="B258" i="6"/>
  <c r="B257" i="6"/>
  <c r="B256" i="6"/>
  <c r="B255" i="6"/>
  <c r="B254" i="6"/>
  <c r="B253" i="6"/>
  <c r="B252" i="6"/>
  <c r="B251" i="6"/>
  <c r="B250" i="6"/>
  <c r="B249" i="6"/>
  <c r="B248" i="6"/>
  <c r="B247" i="6"/>
  <c r="B246" i="6"/>
  <c r="B245" i="6"/>
  <c r="B244" i="6"/>
  <c r="B243" i="6"/>
  <c r="B242" i="6"/>
  <c r="B241" i="6"/>
  <c r="B240" i="6"/>
  <c r="B239" i="6"/>
  <c r="B238" i="6"/>
  <c r="B237" i="6"/>
  <c r="B236" i="6"/>
  <c r="B235" i="6"/>
  <c r="B234" i="6"/>
  <c r="B233" i="6"/>
  <c r="B232" i="6"/>
  <c r="B231" i="6"/>
  <c r="B230" i="6"/>
  <c r="B229" i="6"/>
  <c r="B228" i="6"/>
  <c r="B227" i="6"/>
  <c r="B226" i="6"/>
  <c r="B225" i="6"/>
  <c r="B224" i="6"/>
  <c r="B223" i="6"/>
  <c r="B222" i="6"/>
  <c r="B221" i="6"/>
  <c r="B220" i="6"/>
  <c r="B219" i="6"/>
  <c r="B218" i="6"/>
  <c r="B217" i="6"/>
  <c r="B216" i="6"/>
  <c r="B215" i="6"/>
  <c r="B214" i="6"/>
  <c r="B213" i="6"/>
  <c r="B212" i="6"/>
  <c r="B211" i="6"/>
  <c r="B210" i="6"/>
  <c r="B209" i="6"/>
  <c r="B208" i="6"/>
  <c r="B207" i="6"/>
  <c r="B206" i="6"/>
  <c r="B205" i="6"/>
  <c r="B204" i="6"/>
  <c r="B203" i="6"/>
  <c r="B202" i="6"/>
  <c r="B201" i="6"/>
  <c r="B200" i="6"/>
  <c r="B199" i="6"/>
  <c r="B198" i="6"/>
  <c r="B197" i="6"/>
  <c r="B196" i="6"/>
  <c r="B195" i="6"/>
  <c r="B194" i="6"/>
  <c r="B193" i="6"/>
  <c r="B192" i="6"/>
  <c r="B191" i="6"/>
  <c r="B190" i="6"/>
  <c r="B189" i="6"/>
  <c r="B188" i="6"/>
  <c r="B187" i="6"/>
  <c r="B186" i="6"/>
  <c r="B185" i="6"/>
  <c r="B184" i="6"/>
  <c r="B183" i="6"/>
  <c r="B182" i="6"/>
  <c r="B181" i="6"/>
  <c r="B180" i="6"/>
  <c r="B179" i="6"/>
  <c r="B178" i="6"/>
  <c r="B177" i="6"/>
  <c r="B176" i="6"/>
  <c r="B175" i="6"/>
  <c r="B174" i="6"/>
  <c r="B173" i="6"/>
  <c r="B172" i="6"/>
  <c r="B171" i="6"/>
  <c r="B170" i="6"/>
  <c r="B169" i="6"/>
  <c r="B168" i="6"/>
  <c r="B167" i="6"/>
  <c r="B166" i="6"/>
  <c r="B165" i="6"/>
  <c r="B164" i="6"/>
  <c r="B163" i="6"/>
  <c r="B162" i="6"/>
  <c r="B161" i="6"/>
  <c r="B160" i="6"/>
  <c r="B159" i="6"/>
  <c r="B158" i="6"/>
  <c r="B157" i="6"/>
  <c r="B156" i="6"/>
  <c r="B155" i="6"/>
  <c r="B154" i="6"/>
  <c r="B153" i="6"/>
  <c r="B152" i="6"/>
  <c r="B151" i="6"/>
  <c r="B150" i="6"/>
  <c r="B149" i="6"/>
  <c r="B148" i="6"/>
  <c r="B147" i="6"/>
  <c r="B146" i="6"/>
  <c r="B145" i="6"/>
  <c r="B144" i="6"/>
  <c r="B143" i="6"/>
  <c r="B142" i="6"/>
  <c r="B141" i="6"/>
  <c r="B140" i="6"/>
  <c r="B139" i="6"/>
  <c r="B138" i="6"/>
  <c r="B137" i="6"/>
  <c r="B136" i="6"/>
  <c r="B135" i="6"/>
  <c r="B134" i="6"/>
  <c r="B133" i="6"/>
  <c r="B132" i="6"/>
  <c r="B131" i="6"/>
  <c r="B130" i="6"/>
  <c r="B129" i="6"/>
  <c r="B128" i="6"/>
  <c r="B127" i="6"/>
  <c r="B126" i="6"/>
  <c r="B125" i="6"/>
  <c r="B124" i="6"/>
  <c r="B123" i="6"/>
  <c r="B122" i="6"/>
  <c r="B121" i="6"/>
  <c r="B120" i="6"/>
  <c r="B119" i="6"/>
  <c r="B118" i="6"/>
  <c r="B117" i="6"/>
  <c r="B116" i="6"/>
  <c r="B115" i="6"/>
  <c r="B114" i="6"/>
  <c r="B113" i="6"/>
  <c r="B112" i="6"/>
  <c r="B111" i="6"/>
  <c r="B110" i="6"/>
  <c r="B109" i="6"/>
  <c r="B108" i="6"/>
  <c r="B107" i="6"/>
  <c r="B106" i="6"/>
  <c r="B105" i="6"/>
  <c r="B104" i="6"/>
  <c r="B103" i="6"/>
  <c r="B102" i="6"/>
  <c r="B101" i="6"/>
  <c r="B100" i="6"/>
  <c r="B99" i="6"/>
  <c r="B98" i="6"/>
  <c r="B97" i="6"/>
  <c r="B96" i="6"/>
  <c r="B95" i="6"/>
  <c r="B94" i="6"/>
  <c r="V88" i="6"/>
  <c r="V87" i="6"/>
  <c r="V86" i="6"/>
  <c r="V85" i="6"/>
  <c r="V84" i="6"/>
  <c r="V83" i="6"/>
  <c r="V82" i="6"/>
  <c r="V81" i="6"/>
  <c r="V80" i="6"/>
  <c r="V79" i="6"/>
  <c r="V78" i="6"/>
  <c r="V77" i="6"/>
  <c r="V76" i="6"/>
  <c r="V75" i="6"/>
  <c r="V74" i="6"/>
  <c r="V73" i="6"/>
  <c r="V72" i="6"/>
  <c r="V71" i="6"/>
  <c r="V70" i="6"/>
  <c r="V69" i="6"/>
  <c r="V68" i="6"/>
  <c r="V67" i="6"/>
  <c r="V66" i="6"/>
  <c r="V65" i="6"/>
  <c r="V64" i="6"/>
  <c r="V63" i="6"/>
  <c r="V62" i="6"/>
  <c r="V61" i="6"/>
  <c r="V60" i="6"/>
  <c r="V59" i="6"/>
  <c r="V58" i="6"/>
  <c r="V57" i="6"/>
  <c r="V56" i="6"/>
  <c r="V55" i="6"/>
  <c r="V54" i="6"/>
  <c r="V53" i="6"/>
  <c r="V52" i="6"/>
  <c r="V51" i="6"/>
  <c r="V50" i="6"/>
  <c r="V49" i="6"/>
  <c r="V48" i="6"/>
  <c r="V47" i="6"/>
  <c r="V46" i="6"/>
  <c r="V45" i="6"/>
  <c r="V44" i="6"/>
  <c r="V43" i="6"/>
  <c r="V42" i="6"/>
  <c r="V41" i="6"/>
  <c r="V40" i="6"/>
  <c r="V39" i="6"/>
  <c r="V38" i="6"/>
  <c r="V37" i="6"/>
  <c r="V36" i="6"/>
  <c r="V35" i="6"/>
  <c r="V34" i="6"/>
  <c r="V33" i="6"/>
  <c r="V32" i="6"/>
  <c r="V31" i="6"/>
  <c r="V30" i="6"/>
  <c r="V29" i="6"/>
  <c r="V28" i="6"/>
  <c r="V27" i="6"/>
  <c r="V26" i="6"/>
  <c r="V25" i="6"/>
  <c r="V24" i="6"/>
  <c r="V23" i="6"/>
  <c r="V22" i="6"/>
  <c r="V21" i="6"/>
  <c r="V20" i="6"/>
  <c r="V19" i="6"/>
  <c r="V18" i="6"/>
  <c r="V17" i="6"/>
  <c r="V16" i="6"/>
  <c r="V15" i="6"/>
  <c r="V14" i="6"/>
  <c r="V13" i="6"/>
  <c r="V12" i="6"/>
  <c r="V11" i="6"/>
  <c r="V10" i="6"/>
  <c r="V9" i="6"/>
  <c r="S88" i="6"/>
  <c r="S87" i="6"/>
  <c r="S86" i="6"/>
  <c r="S85" i="6"/>
  <c r="S84" i="6"/>
  <c r="S83" i="6"/>
  <c r="S82" i="6"/>
  <c r="S81" i="6"/>
  <c r="S80" i="6"/>
  <c r="S79" i="6"/>
  <c r="S78" i="6"/>
  <c r="S77" i="6"/>
  <c r="S76" i="6"/>
  <c r="S75" i="6"/>
  <c r="S74" i="6"/>
  <c r="S73" i="6"/>
  <c r="S72" i="6"/>
  <c r="S71" i="6"/>
  <c r="S70" i="6"/>
  <c r="S69" i="6"/>
  <c r="S68" i="6"/>
  <c r="S67" i="6"/>
  <c r="S66" i="6"/>
  <c r="S65" i="6"/>
  <c r="S64" i="6"/>
  <c r="S63" i="6"/>
  <c r="S62" i="6"/>
  <c r="S61" i="6"/>
  <c r="S60" i="6"/>
  <c r="S59" i="6"/>
  <c r="S58" i="6"/>
  <c r="S57" i="6"/>
  <c r="S56" i="6"/>
  <c r="S55" i="6"/>
  <c r="S54" i="6"/>
  <c r="S53" i="6"/>
  <c r="S52" i="6"/>
  <c r="S51" i="6"/>
  <c r="S50" i="6"/>
  <c r="S49" i="6"/>
  <c r="S48" i="6"/>
  <c r="S47" i="6"/>
  <c r="S46" i="6"/>
  <c r="S45" i="6"/>
  <c r="S44" i="6"/>
  <c r="S43" i="6"/>
  <c r="S42" i="6"/>
  <c r="S41" i="6"/>
  <c r="S40" i="6"/>
  <c r="S39" i="6"/>
  <c r="S38" i="6"/>
  <c r="S37" i="6"/>
  <c r="S36" i="6"/>
  <c r="S35" i="6"/>
  <c r="S34" i="6"/>
  <c r="S33" i="6"/>
  <c r="S32" i="6"/>
  <c r="S31" i="6"/>
  <c r="S30" i="6"/>
  <c r="S29" i="6"/>
  <c r="S28" i="6"/>
  <c r="S27" i="6"/>
  <c r="S26" i="6"/>
  <c r="S25" i="6"/>
  <c r="S24" i="6"/>
  <c r="S23" i="6"/>
  <c r="S22" i="6"/>
  <c r="S21" i="6"/>
  <c r="S20" i="6"/>
  <c r="S19" i="6"/>
  <c r="S18" i="6"/>
  <c r="S17" i="6"/>
  <c r="S16" i="6"/>
  <c r="S15" i="6"/>
  <c r="S14" i="6"/>
  <c r="S13" i="6"/>
  <c r="S12" i="6"/>
  <c r="S11" i="6"/>
  <c r="S10" i="6"/>
  <c r="S9" i="6"/>
  <c r="R88" i="6"/>
  <c r="R87" i="6"/>
  <c r="R86" i="6"/>
  <c r="R85" i="6"/>
  <c r="R84" i="6"/>
  <c r="R83" i="6"/>
  <c r="R82" i="6"/>
  <c r="R81" i="6"/>
  <c r="R80" i="6"/>
  <c r="R79" i="6"/>
  <c r="R78" i="6"/>
  <c r="R77" i="6"/>
  <c r="R76" i="6"/>
  <c r="R75" i="6"/>
  <c r="R74" i="6"/>
  <c r="R73" i="6"/>
  <c r="R72" i="6"/>
  <c r="R71" i="6"/>
  <c r="R70" i="6"/>
  <c r="R69" i="6"/>
  <c r="R68" i="6"/>
  <c r="R67" i="6"/>
  <c r="R66" i="6"/>
  <c r="R65" i="6"/>
  <c r="R64" i="6"/>
  <c r="R63" i="6"/>
  <c r="R62" i="6"/>
  <c r="R61" i="6"/>
  <c r="R60" i="6"/>
  <c r="R59" i="6"/>
  <c r="R58" i="6"/>
  <c r="R57" i="6"/>
  <c r="R56" i="6"/>
  <c r="R55" i="6"/>
  <c r="R54" i="6"/>
  <c r="R53" i="6"/>
  <c r="R52" i="6"/>
  <c r="R51" i="6"/>
  <c r="R50" i="6"/>
  <c r="R49" i="6"/>
  <c r="R48" i="6"/>
  <c r="R47" i="6"/>
  <c r="R46" i="6"/>
  <c r="R45" i="6"/>
  <c r="R44" i="6"/>
  <c r="R43" i="6"/>
  <c r="R42" i="6"/>
  <c r="R41" i="6"/>
  <c r="R40" i="6"/>
  <c r="R39" i="6"/>
  <c r="R38" i="6"/>
  <c r="R37" i="6"/>
  <c r="R36" i="6"/>
  <c r="R35" i="6"/>
  <c r="R34" i="6"/>
  <c r="R33" i="6"/>
  <c r="R32" i="6"/>
  <c r="R31" i="6"/>
  <c r="R30" i="6"/>
  <c r="R29" i="6"/>
  <c r="R28" i="6"/>
  <c r="R27" i="6"/>
  <c r="R26" i="6"/>
  <c r="R25" i="6"/>
  <c r="R24" i="6"/>
  <c r="R23" i="6"/>
  <c r="R22" i="6"/>
  <c r="R21" i="6"/>
  <c r="R20" i="6"/>
  <c r="R19" i="6"/>
  <c r="R18" i="6"/>
  <c r="R17" i="6"/>
  <c r="R16" i="6"/>
  <c r="R15" i="6"/>
  <c r="R14" i="6"/>
  <c r="R13" i="6"/>
  <c r="R12" i="6"/>
  <c r="R11" i="6"/>
  <c r="R10" i="6"/>
  <c r="R9" i="6"/>
  <c r="L195" i="5"/>
  <c r="L194" i="5"/>
  <c r="L193" i="5"/>
  <c r="L192" i="5"/>
  <c r="L191" i="5"/>
  <c r="L190" i="5"/>
  <c r="L189" i="5"/>
  <c r="L188" i="5"/>
  <c r="L187" i="5"/>
  <c r="L186" i="5"/>
  <c r="L185" i="5"/>
  <c r="L184" i="5"/>
  <c r="L183" i="5"/>
  <c r="L182" i="5"/>
  <c r="L181" i="5"/>
  <c r="L180" i="5"/>
  <c r="L179" i="5"/>
  <c r="L178" i="5"/>
  <c r="L177" i="5"/>
  <c r="L176" i="5"/>
  <c r="L175" i="5"/>
  <c r="L174" i="5"/>
  <c r="L173" i="5"/>
  <c r="L172" i="5"/>
  <c r="L171" i="5"/>
  <c r="L170" i="5"/>
  <c r="L169" i="5"/>
  <c r="L168" i="5"/>
  <c r="L167" i="5"/>
  <c r="L166" i="5"/>
  <c r="L165" i="5"/>
  <c r="L164" i="5"/>
  <c r="L163" i="5"/>
  <c r="L162" i="5"/>
  <c r="L161" i="5"/>
  <c r="L160" i="5"/>
  <c r="L159" i="5"/>
  <c r="L158" i="5"/>
  <c r="L157" i="5"/>
  <c r="L156" i="5"/>
  <c r="L155" i="5"/>
  <c r="L154" i="5"/>
  <c r="L153" i="5"/>
  <c r="L152" i="5"/>
  <c r="L151" i="5"/>
  <c r="L150" i="5"/>
  <c r="L149" i="5"/>
  <c r="L148" i="5"/>
  <c r="L147" i="5"/>
  <c r="L146" i="5"/>
  <c r="L145" i="5"/>
  <c r="L144" i="5"/>
  <c r="L143" i="5"/>
  <c r="L142" i="5"/>
  <c r="L141" i="5"/>
  <c r="L140" i="5"/>
  <c r="L139" i="5"/>
  <c r="L138" i="5"/>
  <c r="L137" i="5"/>
  <c r="L136" i="5"/>
  <c r="L135" i="5"/>
  <c r="L134" i="5"/>
  <c r="L133" i="5"/>
  <c r="L132" i="5"/>
  <c r="L131" i="5"/>
  <c r="L130" i="5"/>
  <c r="L129" i="5"/>
  <c r="L128" i="5"/>
  <c r="L127" i="5"/>
  <c r="L126" i="5"/>
  <c r="L125" i="5"/>
  <c r="L124" i="5"/>
  <c r="L123" i="5"/>
  <c r="L122" i="5"/>
  <c r="L121" i="5"/>
  <c r="L120" i="5"/>
  <c r="L119" i="5"/>
  <c r="L118" i="5"/>
  <c r="L117" i="5"/>
  <c r="L116" i="5"/>
  <c r="L115" i="5"/>
  <c r="L114" i="5"/>
  <c r="L113" i="5"/>
  <c r="L112" i="5"/>
  <c r="L111" i="5"/>
  <c r="L110" i="5"/>
  <c r="L109" i="5"/>
  <c r="L108" i="5"/>
  <c r="L107" i="5"/>
  <c r="L106" i="5"/>
  <c r="L105" i="5"/>
  <c r="L104" i="5"/>
  <c r="L103" i="5"/>
  <c r="L102" i="5"/>
  <c r="L101" i="5"/>
  <c r="L100" i="5"/>
  <c r="L99" i="5"/>
  <c r="L98" i="5"/>
  <c r="L97" i="5"/>
  <c r="L96" i="5"/>
  <c r="L95" i="5"/>
  <c r="L94" i="5"/>
  <c r="L93" i="5"/>
  <c r="L92" i="5"/>
  <c r="L91" i="5"/>
  <c r="L90" i="5"/>
  <c r="L89" i="5"/>
  <c r="L88" i="5"/>
  <c r="L87" i="5"/>
  <c r="L86" i="5"/>
  <c r="L85" i="5"/>
  <c r="L84" i="5"/>
  <c r="L83" i="5"/>
  <c r="L82" i="5"/>
  <c r="L81" i="5"/>
  <c r="L80" i="5"/>
  <c r="L79" i="5"/>
  <c r="L78" i="5"/>
  <c r="L77" i="5"/>
  <c r="L76" i="5"/>
  <c r="L75" i="5"/>
  <c r="L74" i="5"/>
  <c r="L73" i="5"/>
  <c r="L72" i="5"/>
  <c r="L71" i="5"/>
  <c r="L70" i="5"/>
  <c r="L69" i="5"/>
  <c r="L68" i="5"/>
  <c r="L67" i="5"/>
  <c r="L66" i="5"/>
  <c r="L65" i="5"/>
  <c r="L64" i="5"/>
  <c r="L63" i="5"/>
  <c r="L62" i="5"/>
  <c r="L61" i="5"/>
  <c r="L60" i="5"/>
  <c r="L59" i="5"/>
  <c r="L58" i="5"/>
  <c r="L57" i="5"/>
  <c r="L56" i="5"/>
  <c r="L55" i="5"/>
  <c r="L54" i="5"/>
  <c r="L53" i="5"/>
  <c r="L52" i="5"/>
  <c r="L51" i="5"/>
  <c r="L50" i="5"/>
  <c r="L49" i="5"/>
  <c r="L48" i="5"/>
  <c r="L47" i="5"/>
  <c r="L46" i="5"/>
  <c r="G195" i="5"/>
  <c r="G194" i="5"/>
  <c r="G193" i="5"/>
  <c r="G192" i="5"/>
  <c r="G190" i="5"/>
  <c r="G189" i="5"/>
  <c r="G188" i="5"/>
  <c r="G187" i="5"/>
  <c r="G185" i="5"/>
  <c r="G184" i="5"/>
  <c r="G183" i="5"/>
  <c r="G182" i="5"/>
  <c r="G181" i="5"/>
  <c r="G180" i="5"/>
  <c r="G179" i="5"/>
  <c r="G178" i="5"/>
  <c r="G177" i="5"/>
  <c r="G176" i="5"/>
  <c r="G175" i="5"/>
  <c r="G174" i="5"/>
  <c r="G173" i="5"/>
  <c r="G172" i="5"/>
  <c r="G171" i="5"/>
  <c r="G170" i="5"/>
  <c r="G169" i="5"/>
  <c r="G165" i="5"/>
  <c r="G164" i="5"/>
  <c r="G160" i="5"/>
  <c r="G159" i="5"/>
  <c r="G155" i="5"/>
  <c r="G154" i="5"/>
  <c r="G150" i="5"/>
  <c r="G149" i="5"/>
  <c r="G145" i="5"/>
  <c r="G144" i="5"/>
  <c r="G140" i="5"/>
  <c r="G139" i="5"/>
  <c r="G138" i="5"/>
  <c r="G137" i="5"/>
  <c r="G136" i="5"/>
  <c r="G135" i="5"/>
  <c r="G134" i="5"/>
  <c r="G133" i="5"/>
  <c r="G132" i="5"/>
  <c r="G131" i="5"/>
  <c r="G130" i="5"/>
  <c r="G129" i="5"/>
  <c r="G128" i="5"/>
  <c r="G127" i="5"/>
  <c r="G126" i="5"/>
  <c r="G125" i="5"/>
  <c r="G124" i="5"/>
  <c r="G123" i="5"/>
  <c r="G122" i="5"/>
  <c r="G121" i="5"/>
  <c r="G120" i="5"/>
  <c r="G119" i="5"/>
  <c r="G118" i="5"/>
  <c r="G117" i="5"/>
  <c r="G116" i="5"/>
  <c r="G115" i="5"/>
  <c r="G114" i="5"/>
  <c r="G113" i="5"/>
  <c r="G112" i="5"/>
  <c r="G111" i="5"/>
  <c r="G110" i="5"/>
  <c r="G109" i="5"/>
  <c r="G105" i="5"/>
  <c r="G104" i="5"/>
  <c r="G103" i="5"/>
  <c r="G102" i="5"/>
  <c r="G101" i="5"/>
  <c r="G100" i="5"/>
  <c r="G99" i="5"/>
  <c r="G98" i="5"/>
  <c r="G97" i="5"/>
  <c r="G96" i="5"/>
  <c r="G95" i="5"/>
  <c r="G94" i="5"/>
  <c r="G93" i="5"/>
  <c r="G92" i="5"/>
  <c r="G91" i="5"/>
  <c r="G90" i="5"/>
  <c r="G89" i="5"/>
  <c r="G88" i="5"/>
  <c r="G87" i="5"/>
  <c r="G86" i="5"/>
  <c r="G85" i="5"/>
  <c r="G84" i="5"/>
  <c r="G83" i="5"/>
  <c r="G82" i="5"/>
  <c r="G81" i="5"/>
  <c r="G80" i="5"/>
  <c r="G79" i="5"/>
  <c r="G78" i="5"/>
  <c r="G77" i="5"/>
  <c r="G76" i="5"/>
  <c r="G75" i="5"/>
  <c r="G74" i="5"/>
  <c r="G70" i="5"/>
  <c r="G69" i="5"/>
  <c r="G65" i="5"/>
  <c r="G64" i="5"/>
  <c r="G60" i="5"/>
  <c r="G59" i="5"/>
  <c r="G58" i="5"/>
  <c r="G57" i="5"/>
  <c r="G56" i="5"/>
  <c r="G55" i="5"/>
  <c r="G54" i="5"/>
  <c r="G50" i="5"/>
  <c r="G49" i="5"/>
  <c r="G48" i="5"/>
  <c r="G47" i="5"/>
  <c r="G46" i="5"/>
  <c r="C195" i="5"/>
  <c r="C194" i="5"/>
  <c r="C193" i="5"/>
  <c r="C192" i="5"/>
  <c r="C190" i="5"/>
  <c r="C189" i="5"/>
  <c r="C188" i="5"/>
  <c r="C187" i="5"/>
  <c r="C185" i="5"/>
  <c r="C184" i="5"/>
  <c r="C183" i="5"/>
  <c r="C182" i="5"/>
  <c r="C180" i="5"/>
  <c r="C179" i="5"/>
  <c r="C178" i="5"/>
  <c r="C177" i="5"/>
  <c r="C175" i="5"/>
  <c r="C174" i="5"/>
  <c r="C173" i="5"/>
  <c r="C172" i="5"/>
  <c r="C170" i="5"/>
  <c r="C169" i="5"/>
  <c r="C168" i="5"/>
  <c r="C167" i="5"/>
  <c r="C165" i="5"/>
  <c r="C164" i="5"/>
  <c r="C163" i="5"/>
  <c r="C162" i="5"/>
  <c r="C160" i="5"/>
  <c r="C159" i="5"/>
  <c r="C158" i="5"/>
  <c r="C157" i="5"/>
  <c r="C155" i="5"/>
  <c r="C154" i="5"/>
  <c r="C153" i="5"/>
  <c r="C152" i="5"/>
  <c r="C150" i="5"/>
  <c r="C149" i="5"/>
  <c r="C148" i="5"/>
  <c r="C147" i="5"/>
  <c r="C145" i="5"/>
  <c r="C144" i="5"/>
  <c r="C143" i="5"/>
  <c r="C142" i="5"/>
  <c r="C140" i="5"/>
  <c r="C139" i="5"/>
  <c r="C138" i="5"/>
  <c r="C137" i="5"/>
  <c r="C135" i="5"/>
  <c r="C134" i="5"/>
  <c r="C133" i="5"/>
  <c r="C132" i="5"/>
  <c r="C130" i="5"/>
  <c r="C129" i="5"/>
  <c r="C128" i="5"/>
  <c r="C127" i="5"/>
  <c r="C125" i="5"/>
  <c r="C124" i="5"/>
  <c r="C123" i="5"/>
  <c r="C122" i="5"/>
  <c r="C120" i="5"/>
  <c r="C119" i="5"/>
  <c r="C118" i="5"/>
  <c r="C117" i="5"/>
  <c r="C115" i="5"/>
  <c r="C114" i="5"/>
  <c r="C113" i="5"/>
  <c r="C112" i="5"/>
  <c r="C110" i="5"/>
  <c r="C109" i="5"/>
  <c r="C108" i="5"/>
  <c r="C107" i="5"/>
  <c r="C105" i="5"/>
  <c r="C104" i="5"/>
  <c r="C103" i="5"/>
  <c r="C102" i="5"/>
  <c r="C100" i="5"/>
  <c r="C99" i="5"/>
  <c r="C98" i="5"/>
  <c r="C97" i="5"/>
  <c r="C95" i="5"/>
  <c r="C94" i="5"/>
  <c r="C93" i="5"/>
  <c r="C92" i="5"/>
  <c r="C90" i="5"/>
  <c r="C89" i="5"/>
  <c r="C88" i="5"/>
  <c r="C87" i="5"/>
  <c r="C85" i="5"/>
  <c r="C84" i="5"/>
  <c r="C83" i="5"/>
  <c r="C82" i="5"/>
  <c r="C80" i="5"/>
  <c r="C79" i="5"/>
  <c r="C78" i="5"/>
  <c r="C77" i="5"/>
  <c r="C75" i="5"/>
  <c r="C74" i="5"/>
  <c r="C73" i="5"/>
  <c r="C72" i="5"/>
  <c r="C70" i="5"/>
  <c r="C69" i="5"/>
  <c r="C68" i="5"/>
  <c r="C67" i="5"/>
  <c r="C65" i="5"/>
  <c r="C64" i="5"/>
  <c r="C63" i="5"/>
  <c r="C62" i="5"/>
  <c r="C60" i="5"/>
  <c r="C59" i="5"/>
  <c r="C58" i="5"/>
  <c r="C57" i="5"/>
  <c r="C55" i="5"/>
  <c r="C54" i="5"/>
  <c r="C53" i="5"/>
  <c r="C52" i="5"/>
  <c r="C50" i="5"/>
  <c r="C49" i="5"/>
  <c r="C48" i="5"/>
  <c r="C47" i="5"/>
  <c r="AH40" i="5"/>
  <c r="AH39" i="5"/>
  <c r="AH38" i="5"/>
  <c r="AH37" i="5"/>
  <c r="AH36" i="5"/>
  <c r="AH35" i="5"/>
  <c r="AH34" i="5"/>
  <c r="AH33" i="5"/>
  <c r="AH32" i="5"/>
  <c r="AH31" i="5"/>
  <c r="AH30" i="5"/>
  <c r="AH29" i="5"/>
  <c r="AH28" i="5"/>
  <c r="AH27" i="5"/>
  <c r="AH26" i="5"/>
  <c r="AH25" i="5"/>
  <c r="AH24" i="5"/>
  <c r="AH23" i="5"/>
  <c r="AH22" i="5"/>
  <c r="AH21" i="5"/>
  <c r="AH20" i="5"/>
  <c r="AH19" i="5"/>
  <c r="AH18" i="5"/>
  <c r="AH17" i="5"/>
  <c r="AH16" i="5"/>
  <c r="AH15" i="5"/>
  <c r="AH14" i="5"/>
  <c r="AH13" i="5"/>
  <c r="AH12" i="5"/>
  <c r="AH11" i="5"/>
  <c r="AG40" i="5"/>
  <c r="AG39" i="5"/>
  <c r="AG38" i="5"/>
  <c r="AG37" i="5"/>
  <c r="AG36" i="5"/>
  <c r="AG35" i="5"/>
  <c r="AG34" i="5"/>
  <c r="AG33" i="5"/>
  <c r="AG32" i="5"/>
  <c r="AG31" i="5"/>
  <c r="AG30" i="5"/>
  <c r="AG29" i="5"/>
  <c r="AG28" i="5"/>
  <c r="AG27" i="5"/>
  <c r="AG26" i="5"/>
  <c r="AG25" i="5"/>
  <c r="AG24" i="5"/>
  <c r="AG23" i="5"/>
  <c r="AG22" i="5"/>
  <c r="AG21" i="5"/>
  <c r="AG20" i="5"/>
  <c r="AG19" i="5"/>
  <c r="AG18" i="5"/>
  <c r="AG17" i="5"/>
  <c r="AG16" i="5"/>
  <c r="AG15" i="5"/>
  <c r="AG14" i="5"/>
  <c r="AG13" i="5"/>
  <c r="AG12" i="5"/>
  <c r="AG11" i="5"/>
  <c r="AE40" i="5"/>
  <c r="AE39" i="5"/>
  <c r="AE38" i="5"/>
  <c r="AE37" i="5"/>
  <c r="AE36" i="5"/>
  <c r="AE35" i="5"/>
  <c r="AE34" i="5"/>
  <c r="AE33" i="5"/>
  <c r="AE32" i="5"/>
  <c r="AE31" i="5"/>
  <c r="AE30" i="5"/>
  <c r="AE29" i="5"/>
  <c r="AE28" i="5"/>
  <c r="AE27" i="5"/>
  <c r="AE26" i="5"/>
  <c r="AE25" i="5"/>
  <c r="AE24" i="5"/>
  <c r="AE23" i="5"/>
  <c r="AE22" i="5"/>
  <c r="AE21" i="5"/>
  <c r="AE20" i="5"/>
  <c r="AE19" i="5"/>
  <c r="AE18" i="5"/>
  <c r="AE17" i="5"/>
  <c r="AE16" i="5"/>
  <c r="AE15" i="5"/>
  <c r="AE14" i="5"/>
  <c r="AE13" i="5"/>
  <c r="AE12" i="5"/>
  <c r="AE11" i="5"/>
  <c r="AC40" i="5"/>
  <c r="AC39" i="5"/>
  <c r="AC38" i="5"/>
  <c r="AC37" i="5"/>
  <c r="AC36" i="5"/>
  <c r="AC35" i="5"/>
  <c r="AC34" i="5"/>
  <c r="AC33" i="5"/>
  <c r="AC32" i="5"/>
  <c r="AC31" i="5"/>
  <c r="AC30" i="5"/>
  <c r="AC29" i="5"/>
  <c r="AC28" i="5"/>
  <c r="AC27" i="5"/>
  <c r="AC26" i="5"/>
  <c r="AC25" i="5"/>
  <c r="AC24" i="5"/>
  <c r="AC23" i="5"/>
  <c r="AC22" i="5"/>
  <c r="AC21" i="5"/>
  <c r="AC20" i="5"/>
  <c r="AC19" i="5"/>
  <c r="AC18" i="5"/>
  <c r="AC17" i="5"/>
  <c r="AC16" i="5"/>
  <c r="AC15" i="5"/>
  <c r="AC14" i="5"/>
  <c r="AC13" i="5"/>
  <c r="AC12" i="5"/>
  <c r="AC11" i="5"/>
  <c r="AB40" i="5"/>
  <c r="AB39" i="5"/>
  <c r="AB38" i="5"/>
  <c r="AB37" i="5"/>
  <c r="AB36" i="5"/>
  <c r="AB35" i="5"/>
  <c r="AB34" i="5"/>
  <c r="AB33" i="5"/>
  <c r="AB32" i="5"/>
  <c r="AB31" i="5"/>
  <c r="AB30" i="5"/>
  <c r="AB29" i="5"/>
  <c r="AB28" i="5"/>
  <c r="AB27" i="5"/>
  <c r="AB26" i="5"/>
  <c r="AB25" i="5"/>
  <c r="AB24" i="5"/>
  <c r="AB23" i="5"/>
  <c r="AB22" i="5"/>
  <c r="AB21" i="5"/>
  <c r="AB20" i="5"/>
  <c r="AB19" i="5"/>
  <c r="AB18" i="5"/>
  <c r="AB17" i="5"/>
  <c r="AB16" i="5"/>
  <c r="AB15" i="5"/>
  <c r="AB14" i="5"/>
  <c r="AB13" i="5"/>
  <c r="AB12" i="5"/>
  <c r="AB11" i="5"/>
  <c r="AA40" i="5"/>
  <c r="I194" i="5"/>
  <c r="M194" i="5"/>
  <c r="AA39" i="5"/>
  <c r="AA38" i="5"/>
  <c r="I185" i="5"/>
  <c r="M185" i="5"/>
  <c r="AA37" i="5"/>
  <c r="I180" i="5"/>
  <c r="M180" i="5"/>
  <c r="AA36" i="5"/>
  <c r="I174" i="5"/>
  <c r="M174" i="5"/>
  <c r="AA35" i="5"/>
  <c r="AA34" i="5"/>
  <c r="I165" i="5"/>
  <c r="M165" i="5"/>
  <c r="AA33" i="5"/>
  <c r="C156" i="5"/>
  <c r="AA32" i="5"/>
  <c r="I151" i="5"/>
  <c r="M151" i="5"/>
  <c r="AA31" i="5"/>
  <c r="AA30" i="5"/>
  <c r="I145" i="5"/>
  <c r="M145" i="5"/>
  <c r="AA29" i="5"/>
  <c r="I140" i="5"/>
  <c r="M140" i="5"/>
  <c r="AA28" i="5"/>
  <c r="I131" i="5"/>
  <c r="M131" i="5"/>
  <c r="AA27" i="5"/>
  <c r="AA26" i="5"/>
  <c r="I125" i="5"/>
  <c r="M125" i="5"/>
  <c r="AA25" i="5"/>
  <c r="I120" i="5"/>
  <c r="M120" i="5"/>
  <c r="AA24" i="5"/>
  <c r="I111" i="5"/>
  <c r="M111" i="5"/>
  <c r="AA23" i="5"/>
  <c r="C106" i="5"/>
  <c r="AA22" i="5"/>
  <c r="I105" i="5"/>
  <c r="M105" i="5"/>
  <c r="AA21" i="5"/>
  <c r="I100" i="5"/>
  <c r="M100" i="5"/>
  <c r="AA20" i="5"/>
  <c r="I94" i="5"/>
  <c r="M94" i="5"/>
  <c r="AA19" i="5"/>
  <c r="AA18" i="5"/>
  <c r="I85" i="5"/>
  <c r="M85" i="5"/>
  <c r="AA17" i="5"/>
  <c r="I79" i="5"/>
  <c r="M79" i="5"/>
  <c r="AA16" i="5"/>
  <c r="I71" i="5"/>
  <c r="M71" i="5"/>
  <c r="AA15" i="5"/>
  <c r="AA14" i="5"/>
  <c r="I65" i="5"/>
  <c r="M65" i="5"/>
  <c r="AA13" i="5"/>
  <c r="I60" i="5"/>
  <c r="M60" i="5"/>
  <c r="AA12" i="5"/>
  <c r="I52" i="5"/>
  <c r="M52" i="5"/>
  <c r="AA11" i="5"/>
  <c r="X40" i="5"/>
  <c r="X39" i="5"/>
  <c r="X38" i="5"/>
  <c r="X37" i="5"/>
  <c r="X36" i="5"/>
  <c r="X35" i="5"/>
  <c r="X34" i="5"/>
  <c r="X33" i="5"/>
  <c r="X32" i="5"/>
  <c r="X31" i="5"/>
  <c r="X30" i="5"/>
  <c r="X29" i="5"/>
  <c r="X28" i="5"/>
  <c r="X27" i="5"/>
  <c r="X26" i="5"/>
  <c r="X25" i="5"/>
  <c r="X24" i="5"/>
  <c r="X23" i="5"/>
  <c r="X22" i="5"/>
  <c r="X21" i="5"/>
  <c r="X20" i="5"/>
  <c r="X19" i="5"/>
  <c r="X18" i="5"/>
  <c r="X17" i="5"/>
  <c r="X16" i="5"/>
  <c r="X15" i="5"/>
  <c r="X14" i="5"/>
  <c r="X13" i="5"/>
  <c r="X12" i="5"/>
  <c r="X11" i="5"/>
  <c r="Q40" i="5"/>
  <c r="Y40" i="5"/>
  <c r="Q39" i="5"/>
  <c r="Y39" i="5"/>
  <c r="B614" i="9"/>
  <c r="Q38" i="5"/>
  <c r="Y38" i="5"/>
  <c r="Q37" i="5"/>
  <c r="Y37" i="5"/>
  <c r="B592" i="9"/>
  <c r="Q36" i="5"/>
  <c r="Y36" i="5"/>
  <c r="Q35" i="5"/>
  <c r="Y35" i="5"/>
  <c r="B574" i="9"/>
  <c r="Q34" i="5"/>
  <c r="Y34" i="5"/>
  <c r="Q33" i="5"/>
  <c r="Y33" i="5"/>
  <c r="B552" i="9"/>
  <c r="Q32" i="5"/>
  <c r="Y32" i="5"/>
  <c r="Q31" i="5"/>
  <c r="Y31" i="5"/>
  <c r="B534" i="9"/>
  <c r="S534" i="9"/>
  <c r="Q30" i="5"/>
  <c r="Y30" i="5"/>
  <c r="Q29" i="5"/>
  <c r="Y29" i="5"/>
  <c r="B512" i="9"/>
  <c r="Q28" i="5"/>
  <c r="Y28" i="5"/>
  <c r="Q27" i="5"/>
  <c r="Y27" i="5"/>
  <c r="B494" i="9"/>
  <c r="T494" i="9"/>
  <c r="Q26" i="5"/>
  <c r="Y26" i="5"/>
  <c r="Q25" i="5"/>
  <c r="Y25" i="5"/>
  <c r="B472" i="9"/>
  <c r="Q24" i="5"/>
  <c r="Y24" i="5"/>
  <c r="Q23" i="5"/>
  <c r="Y23" i="5"/>
  <c r="B454" i="9"/>
  <c r="S454" i="9"/>
  <c r="Q22" i="5"/>
  <c r="Y22" i="5"/>
  <c r="Q21" i="5"/>
  <c r="Y21" i="5"/>
  <c r="B432" i="9"/>
  <c r="Q20" i="5"/>
  <c r="Y20" i="5"/>
  <c r="Q19" i="5"/>
  <c r="Y19" i="5"/>
  <c r="B414" i="9"/>
  <c r="Q18" i="5"/>
  <c r="Y18" i="5"/>
  <c r="Q17" i="5"/>
  <c r="Y17" i="5"/>
  <c r="B394" i="9"/>
  <c r="Q16" i="5"/>
  <c r="Y16" i="5"/>
  <c r="Q15" i="5"/>
  <c r="Y15" i="5"/>
  <c r="B374" i="9"/>
  <c r="Q14" i="5"/>
  <c r="Y14" i="5"/>
  <c r="Q13" i="5"/>
  <c r="Y13" i="5"/>
  <c r="B354" i="9"/>
  <c r="Q12" i="5"/>
  <c r="Y12" i="5"/>
  <c r="Q11" i="5"/>
  <c r="Y11" i="5"/>
  <c r="B334" i="9"/>
  <c r="G12" i="5"/>
  <c r="G11" i="5"/>
  <c r="Y25" i="10"/>
  <c r="Y24" i="10"/>
  <c r="Y23" i="10"/>
  <c r="Y22" i="10"/>
  <c r="Y21" i="10"/>
  <c r="Y20" i="10"/>
  <c r="Y19" i="10"/>
  <c r="Y18" i="10"/>
  <c r="Y17" i="10"/>
  <c r="Y16" i="10"/>
  <c r="Y15" i="10"/>
  <c r="Y14" i="10"/>
  <c r="Y13" i="10"/>
  <c r="Y12" i="10"/>
  <c r="Y11" i="10"/>
  <c r="X25" i="10"/>
  <c r="X24" i="10"/>
  <c r="X23" i="10"/>
  <c r="X22" i="10"/>
  <c r="X21" i="10"/>
  <c r="X20" i="10"/>
  <c r="X19" i="10"/>
  <c r="X18" i="10"/>
  <c r="X17" i="10"/>
  <c r="X16" i="10"/>
  <c r="X15" i="10"/>
  <c r="X14" i="10"/>
  <c r="X13" i="10"/>
  <c r="X12" i="10"/>
  <c r="X11" i="10"/>
  <c r="V25" i="10"/>
  <c r="I105" i="10"/>
  <c r="L105" i="10"/>
  <c r="V24" i="10"/>
  <c r="I100" i="10"/>
  <c r="L100" i="10"/>
  <c r="V23" i="10"/>
  <c r="I92" i="10"/>
  <c r="L92" i="10"/>
  <c r="V22" i="10"/>
  <c r="I88" i="10"/>
  <c r="L88" i="10"/>
  <c r="V21" i="10"/>
  <c r="I82" i="10"/>
  <c r="L82" i="10"/>
  <c r="V20" i="10"/>
  <c r="I77" i="10"/>
  <c r="L77" i="10"/>
  <c r="V19" i="10"/>
  <c r="I72" i="10"/>
  <c r="L72" i="10"/>
  <c r="V18" i="10"/>
  <c r="I68" i="10"/>
  <c r="L68" i="10"/>
  <c r="V17" i="10"/>
  <c r="I63" i="10"/>
  <c r="L63" i="10"/>
  <c r="V16" i="10"/>
  <c r="I58" i="10"/>
  <c r="L58" i="10"/>
  <c r="V15" i="10"/>
  <c r="I52" i="10"/>
  <c r="L52" i="10"/>
  <c r="V14" i="10"/>
  <c r="I48" i="10"/>
  <c r="L48" i="10"/>
  <c r="V13" i="10"/>
  <c r="I44" i="10"/>
  <c r="L44" i="10"/>
  <c r="V12" i="10"/>
  <c r="I39" i="10"/>
  <c r="L39" i="10"/>
  <c r="V11" i="10"/>
  <c r="I32" i="10"/>
  <c r="L32" i="10"/>
  <c r="U25" i="10"/>
  <c r="U24" i="10"/>
  <c r="U23" i="10"/>
  <c r="U22" i="10"/>
  <c r="U21" i="10"/>
  <c r="U20" i="10"/>
  <c r="U19" i="10"/>
  <c r="U18" i="10"/>
  <c r="U17" i="10"/>
  <c r="U16" i="10"/>
  <c r="U15" i="10"/>
  <c r="U14" i="10"/>
  <c r="U13" i="10"/>
  <c r="U12" i="10"/>
  <c r="U11" i="10"/>
  <c r="T25" i="10"/>
  <c r="T24" i="10"/>
  <c r="T23" i="10"/>
  <c r="T22" i="10"/>
  <c r="T21" i="10"/>
  <c r="T20" i="10"/>
  <c r="T19" i="10"/>
  <c r="T18" i="10"/>
  <c r="T17" i="10"/>
  <c r="T16" i="10"/>
  <c r="T15" i="10"/>
  <c r="T14" i="10"/>
  <c r="T13" i="10"/>
  <c r="T12" i="10"/>
  <c r="T11" i="10"/>
  <c r="G25" i="10"/>
  <c r="R25" i="10"/>
  <c r="G24" i="10"/>
  <c r="R24" i="10"/>
  <c r="G23" i="10"/>
  <c r="R23" i="10"/>
  <c r="G22" i="10"/>
  <c r="R22" i="10"/>
  <c r="G21" i="10"/>
  <c r="R21" i="10"/>
  <c r="G20" i="10"/>
  <c r="R20" i="10"/>
  <c r="G19" i="10"/>
  <c r="R19" i="10"/>
  <c r="G18" i="10"/>
  <c r="R18" i="10"/>
  <c r="G17" i="10"/>
  <c r="R17" i="10"/>
  <c r="G16" i="10"/>
  <c r="R16" i="10"/>
  <c r="G15" i="10"/>
  <c r="R15" i="10"/>
  <c r="G14" i="10"/>
  <c r="R14" i="10"/>
  <c r="G13" i="10"/>
  <c r="R13" i="10"/>
  <c r="G12" i="10"/>
  <c r="R12" i="10"/>
  <c r="G11" i="10"/>
  <c r="R11" i="10"/>
  <c r="L104" i="12"/>
  <c r="L103" i="12"/>
  <c r="L102" i="12"/>
  <c r="L101" i="12"/>
  <c r="L100" i="12"/>
  <c r="L99" i="12"/>
  <c r="L98" i="12"/>
  <c r="L97" i="12"/>
  <c r="L96" i="12"/>
  <c r="L95" i="12"/>
  <c r="L94" i="12"/>
  <c r="L93" i="12"/>
  <c r="L92" i="12"/>
  <c r="L91" i="12"/>
  <c r="L90" i="12"/>
  <c r="L89" i="12"/>
  <c r="L88" i="12"/>
  <c r="L87" i="12"/>
  <c r="L86" i="12"/>
  <c r="L85" i="12"/>
  <c r="L84" i="12"/>
  <c r="L83" i="12"/>
  <c r="L82" i="12"/>
  <c r="L81" i="12"/>
  <c r="L80" i="12"/>
  <c r="L79" i="12"/>
  <c r="L78" i="12"/>
  <c r="L77" i="12"/>
  <c r="L76" i="12"/>
  <c r="L75" i="12"/>
  <c r="L74" i="12"/>
  <c r="L73" i="12"/>
  <c r="L72" i="12"/>
  <c r="L71" i="12"/>
  <c r="L70" i="12"/>
  <c r="L69" i="12"/>
  <c r="L68" i="12"/>
  <c r="L67" i="12"/>
  <c r="L66" i="12"/>
  <c r="L65" i="12"/>
  <c r="L64" i="12"/>
  <c r="L63" i="12"/>
  <c r="L62" i="12"/>
  <c r="L61" i="12"/>
  <c r="L60" i="12"/>
  <c r="L59" i="12"/>
  <c r="L58" i="12"/>
  <c r="L57" i="12"/>
  <c r="L56" i="12"/>
  <c r="L55" i="12"/>
  <c r="L54" i="12"/>
  <c r="L53" i="12"/>
  <c r="L52" i="12"/>
  <c r="L51" i="12"/>
  <c r="L50" i="12"/>
  <c r="L49" i="12"/>
  <c r="L48" i="12"/>
  <c r="L47" i="12"/>
  <c r="L46" i="12"/>
  <c r="L45" i="12"/>
  <c r="L44" i="12"/>
  <c r="L43" i="12"/>
  <c r="L42" i="12"/>
  <c r="L41" i="12"/>
  <c r="L40" i="12"/>
  <c r="L39" i="12"/>
  <c r="L38" i="12"/>
  <c r="L37" i="12"/>
  <c r="L36" i="12"/>
  <c r="L35" i="12"/>
  <c r="L34" i="12"/>
  <c r="L33" i="12"/>
  <c r="L32" i="12"/>
  <c r="L31" i="12"/>
  <c r="L30" i="12"/>
  <c r="I82" i="12"/>
  <c r="K82" i="12"/>
  <c r="F104" i="12"/>
  <c r="F103" i="12"/>
  <c r="F102" i="12"/>
  <c r="F101" i="12"/>
  <c r="F100" i="12"/>
  <c r="F99" i="12"/>
  <c r="F98" i="12"/>
  <c r="F97" i="12"/>
  <c r="F96" i="12"/>
  <c r="F95" i="12"/>
  <c r="F94" i="12"/>
  <c r="F93" i="12"/>
  <c r="F92" i="12"/>
  <c r="F91" i="12"/>
  <c r="F90" i="12"/>
  <c r="F89" i="12"/>
  <c r="F88" i="12"/>
  <c r="F87" i="12"/>
  <c r="F86" i="12"/>
  <c r="F85" i="12"/>
  <c r="F84" i="12"/>
  <c r="F83" i="12"/>
  <c r="F82" i="12"/>
  <c r="F81" i="12"/>
  <c r="F80" i="12"/>
  <c r="F79" i="12"/>
  <c r="F78" i="12"/>
  <c r="F77" i="12"/>
  <c r="F76" i="12"/>
  <c r="F75" i="12"/>
  <c r="F74" i="12"/>
  <c r="F73" i="12"/>
  <c r="F72" i="12"/>
  <c r="F71" i="12"/>
  <c r="F70" i="12"/>
  <c r="F69" i="12"/>
  <c r="F68" i="12"/>
  <c r="F67" i="12"/>
  <c r="F66" i="12"/>
  <c r="F65" i="12"/>
  <c r="F64" i="12"/>
  <c r="F63" i="12"/>
  <c r="F62" i="12"/>
  <c r="F61" i="12"/>
  <c r="F60" i="12"/>
  <c r="F59" i="12"/>
  <c r="F58" i="12"/>
  <c r="F57" i="12"/>
  <c r="F56" i="12"/>
  <c r="F55" i="12"/>
  <c r="F54" i="12"/>
  <c r="F53" i="12"/>
  <c r="F52" i="12"/>
  <c r="F51" i="12"/>
  <c r="F50" i="12"/>
  <c r="F49" i="12"/>
  <c r="F48" i="12"/>
  <c r="F47" i="12"/>
  <c r="F46" i="12"/>
  <c r="F45" i="12"/>
  <c r="F44" i="12"/>
  <c r="F43" i="12"/>
  <c r="F42" i="12"/>
  <c r="F41" i="12"/>
  <c r="F40" i="12"/>
  <c r="F39" i="12"/>
  <c r="F38" i="12"/>
  <c r="F37" i="12"/>
  <c r="F36" i="12"/>
  <c r="F35" i="12"/>
  <c r="F34" i="12"/>
  <c r="F33" i="12"/>
  <c r="F32" i="12"/>
  <c r="F31" i="12"/>
  <c r="F30" i="12"/>
  <c r="B104" i="12"/>
  <c r="B103" i="12"/>
  <c r="B102" i="12"/>
  <c r="B101" i="12"/>
  <c r="B100" i="12"/>
  <c r="B99" i="12"/>
  <c r="B98" i="12"/>
  <c r="B97" i="12"/>
  <c r="B96" i="12"/>
  <c r="B94" i="12"/>
  <c r="B93" i="12"/>
  <c r="B92" i="12"/>
  <c r="B91" i="12"/>
  <c r="B89" i="12"/>
  <c r="B88" i="12"/>
  <c r="B87" i="12"/>
  <c r="B86" i="12"/>
  <c r="B84" i="12"/>
  <c r="B83" i="12"/>
  <c r="B82" i="12"/>
  <c r="B81" i="12"/>
  <c r="B79" i="12"/>
  <c r="B78" i="12"/>
  <c r="B77" i="12"/>
  <c r="B76" i="12"/>
  <c r="B74" i="12"/>
  <c r="B73" i="12"/>
  <c r="B72" i="12"/>
  <c r="B71" i="12"/>
  <c r="B69" i="12"/>
  <c r="B68" i="12"/>
  <c r="B67" i="12"/>
  <c r="B66" i="12"/>
  <c r="B64" i="12"/>
  <c r="B63" i="12"/>
  <c r="B62" i="12"/>
  <c r="B61" i="12"/>
  <c r="B59" i="12"/>
  <c r="B58" i="12"/>
  <c r="B57" i="12"/>
  <c r="B56" i="12"/>
  <c r="B54" i="12"/>
  <c r="B53" i="12"/>
  <c r="B52" i="12"/>
  <c r="B51" i="12"/>
  <c r="B49" i="12"/>
  <c r="B48" i="12"/>
  <c r="B47" i="12"/>
  <c r="B46" i="12"/>
  <c r="B44" i="12"/>
  <c r="B43" i="12"/>
  <c r="B42" i="12"/>
  <c r="B41" i="12"/>
  <c r="B39" i="12"/>
  <c r="B38" i="12"/>
  <c r="B37" i="12"/>
  <c r="B36" i="12"/>
  <c r="B34" i="12"/>
  <c r="B33" i="12"/>
  <c r="B32" i="12"/>
  <c r="B31" i="12"/>
  <c r="AA177" i="1"/>
  <c r="AA176" i="1"/>
  <c r="AA175" i="1"/>
  <c r="AA174" i="1"/>
  <c r="AA173" i="1"/>
  <c r="AA172" i="1"/>
  <c r="AA171" i="1"/>
  <c r="AA170" i="1"/>
  <c r="AA169" i="1"/>
  <c r="AA168" i="1"/>
  <c r="AA167" i="1"/>
  <c r="AA166" i="1"/>
  <c r="AA165" i="1"/>
  <c r="AA164" i="1"/>
  <c r="AA163" i="1"/>
  <c r="AA162" i="1"/>
  <c r="AA161" i="1"/>
  <c r="AA160" i="1"/>
  <c r="AA159" i="1"/>
  <c r="AA158" i="1"/>
  <c r="AA157" i="1"/>
  <c r="AA156" i="1"/>
  <c r="AA155" i="1"/>
  <c r="AA154" i="1"/>
  <c r="AA153" i="1"/>
  <c r="AA152" i="1"/>
  <c r="AA151" i="1"/>
  <c r="AA150" i="1"/>
  <c r="AA149" i="1"/>
  <c r="AA148" i="1"/>
  <c r="AA147" i="1"/>
  <c r="AA146" i="1"/>
  <c r="AA145" i="1"/>
  <c r="AA144" i="1"/>
  <c r="AA143" i="1"/>
  <c r="AA142" i="1"/>
  <c r="AA141" i="1"/>
  <c r="AA140" i="1"/>
  <c r="AA139" i="1"/>
  <c r="AA138" i="1"/>
  <c r="AA137" i="1"/>
  <c r="AA136" i="1"/>
  <c r="AA135" i="1"/>
  <c r="AA134" i="1"/>
  <c r="AA133" i="1"/>
  <c r="AA132" i="1"/>
  <c r="AA131" i="1"/>
  <c r="AA130" i="1"/>
  <c r="AA129" i="1"/>
  <c r="AA128" i="1"/>
  <c r="Z177" i="1"/>
  <c r="Z176" i="1"/>
  <c r="Z175" i="1"/>
  <c r="Z174" i="1"/>
  <c r="Z173" i="1"/>
  <c r="Z172" i="1"/>
  <c r="Z171" i="1"/>
  <c r="Z170" i="1"/>
  <c r="Z169" i="1"/>
  <c r="Z168" i="1"/>
  <c r="Z167" i="1"/>
  <c r="Z166" i="1"/>
  <c r="Z165" i="1"/>
  <c r="Z164" i="1"/>
  <c r="Z163" i="1"/>
  <c r="Z162" i="1"/>
  <c r="Z161" i="1"/>
  <c r="Z160" i="1"/>
  <c r="Z159" i="1"/>
  <c r="Z158" i="1"/>
  <c r="Z157" i="1"/>
  <c r="Z156" i="1"/>
  <c r="Z155" i="1"/>
  <c r="Z154" i="1"/>
  <c r="Z153" i="1"/>
  <c r="Z152" i="1"/>
  <c r="Z151" i="1"/>
  <c r="Z150" i="1"/>
  <c r="Z149" i="1"/>
  <c r="Z148" i="1"/>
  <c r="Z147" i="1"/>
  <c r="Z146" i="1"/>
  <c r="Z145" i="1"/>
  <c r="Z144" i="1"/>
  <c r="Z143" i="1"/>
  <c r="Z142" i="1"/>
  <c r="Z141" i="1"/>
  <c r="Z140" i="1"/>
  <c r="Z139" i="1"/>
  <c r="Z138" i="1"/>
  <c r="Z137" i="1"/>
  <c r="Z136" i="1"/>
  <c r="Z135" i="1"/>
  <c r="Z134" i="1"/>
  <c r="Z133" i="1"/>
  <c r="Z132" i="1"/>
  <c r="Z131" i="1"/>
  <c r="Z130" i="1"/>
  <c r="Z129" i="1"/>
  <c r="Z128" i="1"/>
  <c r="Y177" i="1"/>
  <c r="Y176" i="1"/>
  <c r="Y175" i="1"/>
  <c r="Y174" i="1"/>
  <c r="Y173" i="1"/>
  <c r="Y172" i="1"/>
  <c r="Y171" i="1"/>
  <c r="Y170" i="1"/>
  <c r="Y169" i="1"/>
  <c r="Y168" i="1"/>
  <c r="Y167" i="1"/>
  <c r="Y166" i="1"/>
  <c r="Y165" i="1"/>
  <c r="Y164" i="1"/>
  <c r="Y163" i="1"/>
  <c r="Y162" i="1"/>
  <c r="Y161" i="1"/>
  <c r="Y160" i="1"/>
  <c r="Y159" i="1"/>
  <c r="Y158" i="1"/>
  <c r="Y157" i="1"/>
  <c r="Y156" i="1"/>
  <c r="Y155" i="1"/>
  <c r="Y154" i="1"/>
  <c r="Y153" i="1"/>
  <c r="Y152" i="1"/>
  <c r="Y151" i="1"/>
  <c r="Y150" i="1"/>
  <c r="Y149" i="1"/>
  <c r="Y148" i="1"/>
  <c r="Y147" i="1"/>
  <c r="Y146" i="1"/>
  <c r="Y145" i="1"/>
  <c r="Y144" i="1"/>
  <c r="Y143" i="1"/>
  <c r="Y142" i="1"/>
  <c r="Y141" i="1"/>
  <c r="Y140" i="1"/>
  <c r="Y139" i="1"/>
  <c r="Y138" i="1"/>
  <c r="Y137" i="1"/>
  <c r="Y136" i="1"/>
  <c r="Y135" i="1"/>
  <c r="Y134" i="1"/>
  <c r="Y133" i="1"/>
  <c r="Y132" i="1"/>
  <c r="Y131" i="1"/>
  <c r="Y130" i="1"/>
  <c r="Y129" i="1"/>
  <c r="Y128" i="1"/>
  <c r="X177" i="1"/>
  <c r="X176" i="1"/>
  <c r="X175" i="1"/>
  <c r="X174" i="1"/>
  <c r="X173" i="1"/>
  <c r="X172" i="1"/>
  <c r="X171" i="1"/>
  <c r="X170" i="1"/>
  <c r="X169" i="1"/>
  <c r="X168" i="1"/>
  <c r="X167" i="1"/>
  <c r="X166" i="1"/>
  <c r="X165" i="1"/>
  <c r="X164" i="1"/>
  <c r="X163" i="1"/>
  <c r="X162" i="1"/>
  <c r="X161" i="1"/>
  <c r="X160" i="1"/>
  <c r="X159" i="1"/>
  <c r="X158" i="1"/>
  <c r="X157" i="1"/>
  <c r="X156" i="1"/>
  <c r="X155" i="1"/>
  <c r="X154" i="1"/>
  <c r="X153" i="1"/>
  <c r="X152" i="1"/>
  <c r="X151" i="1"/>
  <c r="X150" i="1"/>
  <c r="X149" i="1"/>
  <c r="X148" i="1"/>
  <c r="X147" i="1"/>
  <c r="X146" i="1"/>
  <c r="X145" i="1"/>
  <c r="X144" i="1"/>
  <c r="X143" i="1"/>
  <c r="X142" i="1"/>
  <c r="X141" i="1"/>
  <c r="X140" i="1"/>
  <c r="X139" i="1"/>
  <c r="X138" i="1"/>
  <c r="X137" i="1"/>
  <c r="X136" i="1"/>
  <c r="X135" i="1"/>
  <c r="X134" i="1"/>
  <c r="X133" i="1"/>
  <c r="X132" i="1"/>
  <c r="X131" i="1"/>
  <c r="X130" i="1"/>
  <c r="X129" i="1"/>
  <c r="X128" i="1"/>
  <c r="W177" i="1"/>
  <c r="W176" i="1"/>
  <c r="W175" i="1"/>
  <c r="W174" i="1"/>
  <c r="W173" i="1"/>
  <c r="W172" i="1"/>
  <c r="W171" i="1"/>
  <c r="W170" i="1"/>
  <c r="W169" i="1"/>
  <c r="W168" i="1"/>
  <c r="W167" i="1"/>
  <c r="W166" i="1"/>
  <c r="W165" i="1"/>
  <c r="W164" i="1"/>
  <c r="W163" i="1"/>
  <c r="W162" i="1"/>
  <c r="W161" i="1"/>
  <c r="W160" i="1"/>
  <c r="W159" i="1"/>
  <c r="W158" i="1"/>
  <c r="W157" i="1"/>
  <c r="W156" i="1"/>
  <c r="W155" i="1"/>
  <c r="W154" i="1"/>
  <c r="W153" i="1"/>
  <c r="W152" i="1"/>
  <c r="W151" i="1"/>
  <c r="W150" i="1"/>
  <c r="W149" i="1"/>
  <c r="W148" i="1"/>
  <c r="W147" i="1"/>
  <c r="W146" i="1"/>
  <c r="W145" i="1"/>
  <c r="W144" i="1"/>
  <c r="W143" i="1"/>
  <c r="W142" i="1"/>
  <c r="W141" i="1"/>
  <c r="W140" i="1"/>
  <c r="W139" i="1"/>
  <c r="W138" i="1"/>
  <c r="W137" i="1"/>
  <c r="W136" i="1"/>
  <c r="W135" i="1"/>
  <c r="W134" i="1"/>
  <c r="W133" i="1"/>
  <c r="W132" i="1"/>
  <c r="W131" i="1"/>
  <c r="W130" i="1"/>
  <c r="W129" i="1"/>
  <c r="W128" i="1"/>
  <c r="V177" i="1"/>
  <c r="V176" i="1"/>
  <c r="V175" i="1"/>
  <c r="V174" i="1"/>
  <c r="V173" i="1"/>
  <c r="V172" i="1"/>
  <c r="V171" i="1"/>
  <c r="V170" i="1"/>
  <c r="V169" i="1"/>
  <c r="V168" i="1"/>
  <c r="V167" i="1"/>
  <c r="V166" i="1"/>
  <c r="V165" i="1"/>
  <c r="V164" i="1"/>
  <c r="V163" i="1"/>
  <c r="V162" i="1"/>
  <c r="V161" i="1"/>
  <c r="V160" i="1"/>
  <c r="V159" i="1"/>
  <c r="V158" i="1"/>
  <c r="V157" i="1"/>
  <c r="V156" i="1"/>
  <c r="V155" i="1"/>
  <c r="V154" i="1"/>
  <c r="V153" i="1"/>
  <c r="V152" i="1"/>
  <c r="V151" i="1"/>
  <c r="V150" i="1"/>
  <c r="V149" i="1"/>
  <c r="V148" i="1"/>
  <c r="V147" i="1"/>
  <c r="V146" i="1"/>
  <c r="V145" i="1"/>
  <c r="V144" i="1"/>
  <c r="V143" i="1"/>
  <c r="V142" i="1"/>
  <c r="V141" i="1"/>
  <c r="V140" i="1"/>
  <c r="V139" i="1"/>
  <c r="V138" i="1"/>
  <c r="V137" i="1"/>
  <c r="V136" i="1"/>
  <c r="V135" i="1"/>
  <c r="V134" i="1"/>
  <c r="V133" i="1"/>
  <c r="V132" i="1"/>
  <c r="V131" i="1"/>
  <c r="V130" i="1"/>
  <c r="V129" i="1"/>
  <c r="V128" i="1"/>
  <c r="U177" i="1"/>
  <c r="U176" i="1"/>
  <c r="U175" i="1"/>
  <c r="U174" i="1"/>
  <c r="U173" i="1"/>
  <c r="U172" i="1"/>
  <c r="U171" i="1"/>
  <c r="U170" i="1"/>
  <c r="U169" i="1"/>
  <c r="U168" i="1"/>
  <c r="U167" i="1"/>
  <c r="U166" i="1"/>
  <c r="U165" i="1"/>
  <c r="U164" i="1"/>
  <c r="U163" i="1"/>
  <c r="U162" i="1"/>
  <c r="U161" i="1"/>
  <c r="U160" i="1"/>
  <c r="U159" i="1"/>
  <c r="U158" i="1"/>
  <c r="U157" i="1"/>
  <c r="U156" i="1"/>
  <c r="U155" i="1"/>
  <c r="U154" i="1"/>
  <c r="U153" i="1"/>
  <c r="U152" i="1"/>
  <c r="U151" i="1"/>
  <c r="U150" i="1"/>
  <c r="U149" i="1"/>
  <c r="U148" i="1"/>
  <c r="U147" i="1"/>
  <c r="U146" i="1"/>
  <c r="U145" i="1"/>
  <c r="U144" i="1"/>
  <c r="U143" i="1"/>
  <c r="U142" i="1"/>
  <c r="U141" i="1"/>
  <c r="U140" i="1"/>
  <c r="U139" i="1"/>
  <c r="U138" i="1"/>
  <c r="U137" i="1"/>
  <c r="U136" i="1"/>
  <c r="U135" i="1"/>
  <c r="U134" i="1"/>
  <c r="U133" i="1"/>
  <c r="U132" i="1"/>
  <c r="U131" i="1"/>
  <c r="U130" i="1"/>
  <c r="U129" i="1"/>
  <c r="U128" i="1"/>
  <c r="G115" i="1"/>
  <c r="G114" i="1"/>
  <c r="G113" i="1"/>
  <c r="G112" i="1"/>
  <c r="G111" i="1"/>
  <c r="G110" i="1"/>
  <c r="G109" i="1"/>
  <c r="G108" i="1"/>
  <c r="G107" i="1"/>
  <c r="G106" i="1"/>
  <c r="G105" i="1"/>
  <c r="G104" i="1"/>
  <c r="G103" i="1"/>
  <c r="G102" i="1"/>
  <c r="G101" i="1"/>
  <c r="G88" i="1"/>
  <c r="G87" i="1"/>
  <c r="G86" i="1"/>
  <c r="G85" i="1"/>
  <c r="G84" i="1"/>
  <c r="G83" i="1"/>
  <c r="G82" i="1"/>
  <c r="G81" i="1"/>
  <c r="G80" i="1"/>
  <c r="G79" i="1"/>
  <c r="G78" i="1"/>
  <c r="G77" i="1"/>
  <c r="G70" i="1"/>
  <c r="G69" i="1"/>
  <c r="G68" i="1"/>
  <c r="G67" i="1"/>
  <c r="G66" i="1"/>
  <c r="G65" i="1"/>
  <c r="G64" i="1"/>
  <c r="G63" i="1"/>
  <c r="G62" i="1"/>
  <c r="G61" i="1"/>
  <c r="G60" i="1"/>
  <c r="G59" i="1"/>
  <c r="O35" i="1"/>
  <c r="O34" i="1"/>
  <c r="O33" i="1"/>
  <c r="O32" i="1"/>
  <c r="O31" i="1"/>
  <c r="O30" i="1"/>
  <c r="O29" i="1"/>
  <c r="O28" i="1"/>
  <c r="O27" i="1"/>
  <c r="N35" i="1"/>
  <c r="N34" i="1"/>
  <c r="N33" i="1"/>
  <c r="N32" i="1"/>
  <c r="N31" i="1"/>
  <c r="N30" i="1"/>
  <c r="N29" i="1"/>
  <c r="N28" i="1"/>
  <c r="N27" i="1"/>
  <c r="M35" i="1"/>
  <c r="M34" i="1"/>
  <c r="M33" i="1"/>
  <c r="M32" i="1"/>
  <c r="M31" i="1"/>
  <c r="M30" i="1"/>
  <c r="M29" i="1"/>
  <c r="M28" i="1"/>
  <c r="M27" i="1"/>
  <c r="K105" i="10"/>
  <c r="K104" i="10"/>
  <c r="K103" i="10"/>
  <c r="K102" i="10"/>
  <c r="K101" i="10"/>
  <c r="K100" i="10"/>
  <c r="K99" i="10"/>
  <c r="K98" i="10"/>
  <c r="K97" i="10"/>
  <c r="K96" i="10"/>
  <c r="K95" i="10"/>
  <c r="K94" i="10"/>
  <c r="K93" i="10"/>
  <c r="K92" i="10"/>
  <c r="K91" i="10"/>
  <c r="K90" i="10"/>
  <c r="K89" i="10"/>
  <c r="K88" i="10"/>
  <c r="K87" i="10"/>
  <c r="K86" i="10"/>
  <c r="K85" i="10"/>
  <c r="K84" i="10"/>
  <c r="K83" i="10"/>
  <c r="K82" i="10"/>
  <c r="K81" i="10"/>
  <c r="K80" i="10"/>
  <c r="K79" i="10"/>
  <c r="K78" i="10"/>
  <c r="K77" i="10"/>
  <c r="K76" i="10"/>
  <c r="K75" i="10"/>
  <c r="K74" i="10"/>
  <c r="K73" i="10"/>
  <c r="K72" i="10"/>
  <c r="K71" i="10"/>
  <c r="K70" i="10"/>
  <c r="K69" i="10"/>
  <c r="K68" i="10"/>
  <c r="K67" i="10"/>
  <c r="K66" i="10"/>
  <c r="K65" i="10"/>
  <c r="K64" i="10"/>
  <c r="K63" i="10"/>
  <c r="K62" i="10"/>
  <c r="K61" i="10"/>
  <c r="K60" i="10"/>
  <c r="K59" i="10"/>
  <c r="K58" i="10"/>
  <c r="K57" i="10"/>
  <c r="K56" i="10"/>
  <c r="K55" i="10"/>
  <c r="K54" i="10"/>
  <c r="K53" i="10"/>
  <c r="K52" i="10"/>
  <c r="K51" i="10"/>
  <c r="K50" i="10"/>
  <c r="K49" i="10"/>
  <c r="K48" i="10"/>
  <c r="K47" i="10"/>
  <c r="K46" i="10"/>
  <c r="K45" i="10"/>
  <c r="K44" i="10"/>
  <c r="K43" i="10"/>
  <c r="K42" i="10"/>
  <c r="K41" i="10"/>
  <c r="K40" i="10"/>
  <c r="K39" i="10"/>
  <c r="K38" i="10"/>
  <c r="K37" i="10"/>
  <c r="K36" i="10"/>
  <c r="K35" i="10"/>
  <c r="K34" i="10"/>
  <c r="K33" i="10"/>
  <c r="K32" i="10"/>
  <c r="K31" i="10"/>
  <c r="I102" i="10"/>
  <c r="L102" i="10"/>
  <c r="I99" i="10"/>
  <c r="L99" i="10"/>
  <c r="I98" i="10"/>
  <c r="L98" i="10"/>
  <c r="I97" i="10"/>
  <c r="L97" i="10"/>
  <c r="I94" i="10"/>
  <c r="L94" i="10"/>
  <c r="I93" i="10"/>
  <c r="L93" i="10"/>
  <c r="I89" i="10"/>
  <c r="L89" i="10"/>
  <c r="I83" i="10"/>
  <c r="L83" i="10"/>
  <c r="I80" i="10"/>
  <c r="L80" i="10"/>
  <c r="I79" i="10"/>
  <c r="L79" i="10"/>
  <c r="I78" i="10"/>
  <c r="L78" i="10"/>
  <c r="I76" i="10"/>
  <c r="L76" i="10"/>
  <c r="I74" i="10"/>
  <c r="L74" i="10"/>
  <c r="I73" i="10"/>
  <c r="L73" i="10"/>
  <c r="I64" i="10"/>
  <c r="L64" i="10"/>
  <c r="I49" i="10"/>
  <c r="L49" i="10"/>
  <c r="I45" i="10"/>
  <c r="L45" i="10"/>
  <c r="I41" i="10"/>
  <c r="L41" i="10"/>
  <c r="F105" i="10"/>
  <c r="F104" i="10"/>
  <c r="F103" i="10"/>
  <c r="F102" i="10"/>
  <c r="F101" i="10"/>
  <c r="F100" i="10"/>
  <c r="F99" i="10"/>
  <c r="F98" i="10"/>
  <c r="F97" i="10"/>
  <c r="F96" i="10"/>
  <c r="F95" i="10"/>
  <c r="F94" i="10"/>
  <c r="F93" i="10"/>
  <c r="F92" i="10"/>
  <c r="F91" i="10"/>
  <c r="F90" i="10"/>
  <c r="F89" i="10"/>
  <c r="F88" i="10"/>
  <c r="F87" i="10"/>
  <c r="F86" i="10"/>
  <c r="F85" i="10"/>
  <c r="F84" i="10"/>
  <c r="F83" i="10"/>
  <c r="F82" i="10"/>
  <c r="F81" i="10"/>
  <c r="F80" i="10"/>
  <c r="F79" i="10"/>
  <c r="F75" i="10"/>
  <c r="F74" i="10"/>
  <c r="F70" i="10"/>
  <c r="F69" i="10"/>
  <c r="F65" i="10"/>
  <c r="F64" i="10"/>
  <c r="F60" i="10"/>
  <c r="F59" i="10"/>
  <c r="F55" i="10"/>
  <c r="F54" i="10"/>
  <c r="F50" i="10"/>
  <c r="F49" i="10"/>
  <c r="F45" i="10"/>
  <c r="F44" i="10"/>
  <c r="F40" i="10"/>
  <c r="F39" i="10"/>
  <c r="F35" i="10"/>
  <c r="F34" i="10"/>
  <c r="B105" i="10"/>
  <c r="B104" i="10"/>
  <c r="B103" i="10"/>
  <c r="B102" i="10"/>
  <c r="B101" i="10"/>
  <c r="B100" i="10"/>
  <c r="B99" i="10"/>
  <c r="B98" i="10"/>
  <c r="B97" i="10"/>
  <c r="B96" i="10"/>
  <c r="B95" i="10"/>
  <c r="B94" i="10"/>
  <c r="B93" i="10"/>
  <c r="B92" i="10"/>
  <c r="B91" i="10"/>
  <c r="B90" i="10"/>
  <c r="B89" i="10"/>
  <c r="B88" i="10"/>
  <c r="B87" i="10"/>
  <c r="B86" i="10"/>
  <c r="B85" i="10"/>
  <c r="B84" i="10"/>
  <c r="B83" i="10"/>
  <c r="B82" i="10"/>
  <c r="B81" i="10"/>
  <c r="B80" i="10"/>
  <c r="B79" i="10"/>
  <c r="B78" i="10"/>
  <c r="B77" i="10"/>
  <c r="B76" i="10"/>
  <c r="B75" i="10"/>
  <c r="B74" i="10"/>
  <c r="B73" i="10"/>
  <c r="B72" i="10"/>
  <c r="B71" i="10"/>
  <c r="B70" i="10"/>
  <c r="B69" i="10"/>
  <c r="B68" i="10"/>
  <c r="B67" i="10"/>
  <c r="B66" i="10"/>
  <c r="B65" i="10"/>
  <c r="B64" i="10"/>
  <c r="B63" i="10"/>
  <c r="B62" i="10"/>
  <c r="B61" i="10"/>
  <c r="B60" i="10"/>
  <c r="B59" i="10"/>
  <c r="B58" i="10"/>
  <c r="B57" i="10"/>
  <c r="B55" i="10"/>
  <c r="B54" i="10"/>
  <c r="B53" i="10"/>
  <c r="B52" i="10"/>
  <c r="B50" i="10"/>
  <c r="B49" i="10"/>
  <c r="B48" i="10"/>
  <c r="B47" i="10"/>
  <c r="B46" i="10"/>
  <c r="B45" i="10"/>
  <c r="B44" i="10"/>
  <c r="B43" i="10"/>
  <c r="B42" i="10"/>
  <c r="B41" i="10"/>
  <c r="B40" i="10"/>
  <c r="B39" i="10"/>
  <c r="B38" i="10"/>
  <c r="B37" i="10"/>
  <c r="B35" i="10"/>
  <c r="B34" i="10"/>
  <c r="B33" i="10"/>
  <c r="B32" i="10"/>
  <c r="Y24" i="12"/>
  <c r="Y23" i="12"/>
  <c r="Y22" i="12"/>
  <c r="Y21" i="12"/>
  <c r="Y20" i="12"/>
  <c r="Y19" i="12"/>
  <c r="Y18" i="12"/>
  <c r="Y17" i="12"/>
  <c r="Y16" i="12"/>
  <c r="Y15" i="12"/>
  <c r="Y14" i="12"/>
  <c r="Y13" i="12"/>
  <c r="Y12" i="12"/>
  <c r="Y11" i="12"/>
  <c r="Y10" i="12"/>
  <c r="X24" i="12"/>
  <c r="X23" i="12"/>
  <c r="X22" i="12"/>
  <c r="X21" i="12"/>
  <c r="X20" i="12"/>
  <c r="X19" i="12"/>
  <c r="X18" i="12"/>
  <c r="X17" i="12"/>
  <c r="X16" i="12"/>
  <c r="X15" i="12"/>
  <c r="X14" i="12"/>
  <c r="X13" i="12"/>
  <c r="X12" i="12"/>
  <c r="X11" i="12"/>
  <c r="X10" i="12"/>
  <c r="V24" i="12"/>
  <c r="I101" i="12"/>
  <c r="K101" i="12"/>
  <c r="V23" i="12"/>
  <c r="I96" i="12"/>
  <c r="K96" i="12"/>
  <c r="V22" i="12"/>
  <c r="I93" i="12"/>
  <c r="K93" i="12"/>
  <c r="V21" i="12"/>
  <c r="I89" i="12"/>
  <c r="K89" i="12"/>
  <c r="V20" i="12"/>
  <c r="I81" i="12"/>
  <c r="K81" i="12"/>
  <c r="V19" i="12"/>
  <c r="I76" i="12"/>
  <c r="K76" i="12"/>
  <c r="V18" i="12"/>
  <c r="I73" i="12"/>
  <c r="K73" i="12"/>
  <c r="V17" i="12"/>
  <c r="I69" i="12"/>
  <c r="K69" i="12"/>
  <c r="V16" i="12"/>
  <c r="I61" i="12"/>
  <c r="K61" i="12"/>
  <c r="V15" i="12"/>
  <c r="I56" i="12"/>
  <c r="K56" i="12"/>
  <c r="V14" i="12"/>
  <c r="I53" i="12"/>
  <c r="K53" i="12"/>
  <c r="V13" i="12"/>
  <c r="I49" i="12"/>
  <c r="K49" i="12"/>
  <c r="V12" i="12"/>
  <c r="I41" i="12"/>
  <c r="K41" i="12"/>
  <c r="V11" i="12"/>
  <c r="I36" i="12"/>
  <c r="K36" i="12"/>
  <c r="V10" i="12"/>
  <c r="I33" i="12"/>
  <c r="K33" i="12"/>
  <c r="T24" i="12"/>
  <c r="T23" i="12"/>
  <c r="T22" i="12"/>
  <c r="T21" i="12"/>
  <c r="T20" i="12"/>
  <c r="T19" i="12"/>
  <c r="T18" i="12"/>
  <c r="T17" i="12"/>
  <c r="T16" i="12"/>
  <c r="T15" i="12"/>
  <c r="T14" i="12"/>
  <c r="T13" i="12"/>
  <c r="T12" i="12"/>
  <c r="T11" i="12"/>
  <c r="T10" i="12"/>
  <c r="S24" i="12"/>
  <c r="S23" i="12"/>
  <c r="S22" i="12"/>
  <c r="S21" i="12"/>
  <c r="S20" i="12"/>
  <c r="S19" i="12"/>
  <c r="S18" i="12"/>
  <c r="S17" i="12"/>
  <c r="S16" i="12"/>
  <c r="S15" i="12"/>
  <c r="S14" i="12"/>
  <c r="S13" i="12"/>
  <c r="S12" i="12"/>
  <c r="S11" i="12"/>
  <c r="S10" i="12"/>
  <c r="G24" i="12"/>
  <c r="R24" i="12"/>
  <c r="G23" i="12"/>
  <c r="R23" i="12"/>
  <c r="B142" i="9"/>
  <c r="G22" i="12"/>
  <c r="R22" i="12"/>
  <c r="B135" i="9"/>
  <c r="G21" i="12"/>
  <c r="R21" i="12"/>
  <c r="B128" i="9"/>
  <c r="G20" i="12"/>
  <c r="R20" i="12"/>
  <c r="G19" i="12"/>
  <c r="R19" i="12"/>
  <c r="B102" i="9"/>
  <c r="G18" i="12"/>
  <c r="R18" i="12"/>
  <c r="B95" i="9"/>
  <c r="K95" i="9"/>
  <c r="G17" i="12"/>
  <c r="R17" i="12"/>
  <c r="B88" i="9"/>
  <c r="G16" i="12"/>
  <c r="R16" i="12"/>
  <c r="B75" i="9"/>
  <c r="M75" i="9"/>
  <c r="G15" i="12"/>
  <c r="R15" i="12"/>
  <c r="B66" i="9"/>
  <c r="G14" i="12"/>
  <c r="R14" i="12"/>
  <c r="B55" i="9"/>
  <c r="M55" i="9"/>
  <c r="G13" i="12"/>
  <c r="R13" i="12"/>
  <c r="B48" i="9"/>
  <c r="G12" i="12"/>
  <c r="R12" i="12"/>
  <c r="B35" i="9"/>
  <c r="G11" i="12"/>
  <c r="R11" i="12"/>
  <c r="B22" i="9"/>
  <c r="G10" i="12"/>
  <c r="R10" i="12"/>
  <c r="B15" i="9"/>
  <c r="B75" i="12"/>
  <c r="I77" i="12"/>
  <c r="K77" i="12"/>
  <c r="I90" i="12"/>
  <c r="K90" i="12"/>
  <c r="I98" i="12"/>
  <c r="K98" i="12"/>
  <c r="B80" i="12"/>
  <c r="I78" i="12"/>
  <c r="K78" i="12"/>
  <c r="I94" i="12"/>
  <c r="K94" i="12"/>
  <c r="I99" i="12"/>
  <c r="K99" i="12"/>
  <c r="I75" i="12"/>
  <c r="K75" i="12"/>
  <c r="I97" i="12"/>
  <c r="K97" i="12"/>
  <c r="B95" i="12"/>
  <c r="I79" i="12"/>
  <c r="K79" i="12"/>
  <c r="I95" i="12"/>
  <c r="K95" i="12"/>
  <c r="I102" i="12"/>
  <c r="K102" i="12"/>
  <c r="I37" i="10"/>
  <c r="L37" i="10"/>
  <c r="I38" i="10"/>
  <c r="L38" i="10"/>
  <c r="I62" i="12"/>
  <c r="K62" i="12"/>
  <c r="I54" i="12"/>
  <c r="K54" i="12"/>
  <c r="B60" i="12"/>
  <c r="I179" i="5"/>
  <c r="M179" i="5"/>
  <c r="I184" i="5"/>
  <c r="M184" i="5"/>
  <c r="I56" i="10"/>
  <c r="L56" i="10"/>
  <c r="I57" i="10"/>
  <c r="L57" i="10"/>
  <c r="B51" i="10"/>
  <c r="B36" i="10"/>
  <c r="B56" i="10"/>
  <c r="I40" i="10"/>
  <c r="L40" i="10"/>
  <c r="I53" i="10"/>
  <c r="L53" i="10"/>
  <c r="I59" i="10"/>
  <c r="L59" i="10"/>
  <c r="I36" i="10"/>
  <c r="L36" i="10"/>
  <c r="I54" i="10"/>
  <c r="L54" i="10"/>
  <c r="I60" i="10"/>
  <c r="L60" i="10"/>
  <c r="I34" i="10"/>
  <c r="L34" i="10"/>
  <c r="I33" i="10"/>
  <c r="L33" i="10"/>
  <c r="B31" i="10"/>
  <c r="I70" i="12"/>
  <c r="K70" i="12"/>
  <c r="I74" i="12"/>
  <c r="K74" i="12"/>
  <c r="I59" i="12"/>
  <c r="K59" i="12"/>
  <c r="I55" i="12"/>
  <c r="K55" i="12"/>
  <c r="I57" i="12"/>
  <c r="K57" i="12"/>
  <c r="B55" i="12"/>
  <c r="I58" i="12"/>
  <c r="K58" i="12"/>
  <c r="I50" i="12"/>
  <c r="K50" i="12"/>
  <c r="C176" i="5"/>
  <c r="I191" i="5"/>
  <c r="M191" i="5"/>
  <c r="I182" i="5"/>
  <c r="M182" i="5"/>
  <c r="I183" i="5"/>
  <c r="M183" i="5"/>
  <c r="I122" i="5"/>
  <c r="M122" i="5"/>
  <c r="I123" i="5"/>
  <c r="M123" i="5"/>
  <c r="I124" i="5"/>
  <c r="M124" i="5"/>
  <c r="I172" i="5"/>
  <c r="M172" i="5"/>
  <c r="I119" i="5"/>
  <c r="M119" i="5"/>
  <c r="I114" i="5"/>
  <c r="M114" i="5"/>
  <c r="C111" i="5"/>
  <c r="I163" i="5"/>
  <c r="M163" i="5"/>
  <c r="I164" i="5"/>
  <c r="M164" i="5"/>
  <c r="I162" i="5"/>
  <c r="M162" i="5"/>
  <c r="I158" i="5"/>
  <c r="M158" i="5"/>
  <c r="I159" i="5"/>
  <c r="M159" i="5"/>
  <c r="C131" i="5"/>
  <c r="I132" i="5"/>
  <c r="M132" i="5"/>
  <c r="C76" i="5"/>
  <c r="C136" i="5"/>
  <c r="I142" i="5"/>
  <c r="M142" i="5"/>
  <c r="I152" i="5"/>
  <c r="M152" i="5"/>
  <c r="C151" i="5"/>
  <c r="I143" i="5"/>
  <c r="M143" i="5"/>
  <c r="I138" i="5"/>
  <c r="M138" i="5"/>
  <c r="I144" i="5"/>
  <c r="M144" i="5"/>
  <c r="I104" i="5"/>
  <c r="M104" i="5"/>
  <c r="I102" i="5"/>
  <c r="M102" i="5"/>
  <c r="I103" i="5"/>
  <c r="M103" i="5"/>
  <c r="I99" i="5"/>
  <c r="M99" i="5"/>
  <c r="I92" i="5"/>
  <c r="M92" i="5"/>
  <c r="I83" i="5"/>
  <c r="M83" i="5"/>
  <c r="I84" i="5"/>
  <c r="M84" i="5"/>
  <c r="I82" i="5"/>
  <c r="M82" i="5"/>
  <c r="I78" i="5"/>
  <c r="M78" i="5"/>
  <c r="I72" i="5"/>
  <c r="M72" i="5"/>
  <c r="C71" i="5"/>
  <c r="I62" i="5"/>
  <c r="M62" i="5"/>
  <c r="I63" i="5"/>
  <c r="M63" i="5"/>
  <c r="I64" i="5"/>
  <c r="M64" i="5"/>
  <c r="I58" i="5"/>
  <c r="M58" i="5"/>
  <c r="I51" i="5"/>
  <c r="M51" i="5"/>
  <c r="I42" i="12"/>
  <c r="K42" i="12"/>
  <c r="B40" i="12"/>
  <c r="I39" i="12"/>
  <c r="K39" i="12"/>
  <c r="I35" i="12"/>
  <c r="K35" i="12"/>
  <c r="B35" i="12"/>
  <c r="I37" i="12"/>
  <c r="K37" i="12"/>
  <c r="I38" i="12"/>
  <c r="K38" i="12"/>
  <c r="I34" i="12"/>
  <c r="K34" i="12"/>
  <c r="I30" i="12"/>
  <c r="K30" i="12"/>
  <c r="I46" i="12"/>
  <c r="K46" i="12"/>
  <c r="I42" i="10"/>
  <c r="L42" i="10"/>
  <c r="I65" i="10"/>
  <c r="L65" i="10"/>
  <c r="I84" i="10"/>
  <c r="L84" i="10"/>
  <c r="I31" i="12"/>
  <c r="K31" i="12"/>
  <c r="I43" i="12"/>
  <c r="K43" i="12"/>
  <c r="I51" i="12"/>
  <c r="K51" i="12"/>
  <c r="I67" i="12"/>
  <c r="K67" i="12"/>
  <c r="I83" i="12"/>
  <c r="K83" i="12"/>
  <c r="I91" i="12"/>
  <c r="K91" i="12"/>
  <c r="I49" i="5"/>
  <c r="M49" i="5"/>
  <c r="I48" i="5"/>
  <c r="M48" i="5"/>
  <c r="I89" i="5"/>
  <c r="M89" i="5"/>
  <c r="I86" i="5"/>
  <c r="M86" i="5"/>
  <c r="I129" i="5"/>
  <c r="M129" i="5"/>
  <c r="I128" i="5"/>
  <c r="M128" i="5"/>
  <c r="I189" i="5"/>
  <c r="M189" i="5"/>
  <c r="I187" i="5"/>
  <c r="M187" i="5"/>
  <c r="C46" i="5"/>
  <c r="C186" i="5"/>
  <c r="I46" i="5"/>
  <c r="M46" i="5"/>
  <c r="I87" i="5"/>
  <c r="M87" i="5"/>
  <c r="I126" i="5"/>
  <c r="M126" i="5"/>
  <c r="I86" i="12"/>
  <c r="K86" i="12"/>
  <c r="I61" i="10"/>
  <c r="L61" i="10"/>
  <c r="I103" i="10"/>
  <c r="L103" i="10"/>
  <c r="B45" i="12"/>
  <c r="B65" i="12"/>
  <c r="B85" i="12"/>
  <c r="I47" i="12"/>
  <c r="K47" i="12"/>
  <c r="I63" i="12"/>
  <c r="K63" i="12"/>
  <c r="I71" i="12"/>
  <c r="K71" i="12"/>
  <c r="I87" i="12"/>
  <c r="K87" i="12"/>
  <c r="I103" i="12"/>
  <c r="K103" i="12"/>
  <c r="I69" i="5"/>
  <c r="M69" i="5"/>
  <c r="I70" i="5"/>
  <c r="M70" i="5"/>
  <c r="C66" i="5"/>
  <c r="I109" i="5"/>
  <c r="M109" i="5"/>
  <c r="I107" i="5"/>
  <c r="M107" i="5"/>
  <c r="I149" i="5"/>
  <c r="M149" i="5"/>
  <c r="I150" i="5"/>
  <c r="M150" i="5"/>
  <c r="C146" i="5"/>
  <c r="I169" i="5"/>
  <c r="M169" i="5"/>
  <c r="I166" i="5"/>
  <c r="M166" i="5"/>
  <c r="I66" i="5"/>
  <c r="M66" i="5"/>
  <c r="I106" i="5"/>
  <c r="M106" i="5"/>
  <c r="I146" i="5"/>
  <c r="M146" i="5"/>
  <c r="I167" i="5"/>
  <c r="M167" i="5"/>
  <c r="I186" i="5"/>
  <c r="M186" i="5"/>
  <c r="I43" i="10"/>
  <c r="L43" i="10"/>
  <c r="I62" i="10"/>
  <c r="L62" i="10"/>
  <c r="I69" i="10"/>
  <c r="L69" i="10"/>
  <c r="I81" i="10"/>
  <c r="L81" i="10"/>
  <c r="I85" i="10"/>
  <c r="L85" i="10"/>
  <c r="I96" i="10"/>
  <c r="L96" i="10"/>
  <c r="I104" i="10"/>
  <c r="L104" i="10"/>
  <c r="B30" i="12"/>
  <c r="B50" i="12"/>
  <c r="B70" i="12"/>
  <c r="B90" i="12"/>
  <c r="I32" i="12"/>
  <c r="K32" i="12"/>
  <c r="I40" i="12"/>
  <c r="K40" i="12"/>
  <c r="I44" i="12"/>
  <c r="K44" i="12"/>
  <c r="I48" i="12"/>
  <c r="K48" i="12"/>
  <c r="I52" i="12"/>
  <c r="K52" i="12"/>
  <c r="I60" i="12"/>
  <c r="K60" i="12"/>
  <c r="I64" i="12"/>
  <c r="K64" i="12"/>
  <c r="I68" i="12"/>
  <c r="K68" i="12"/>
  <c r="I72" i="12"/>
  <c r="K72" i="12"/>
  <c r="I80" i="12"/>
  <c r="K80" i="12"/>
  <c r="I84" i="12"/>
  <c r="K84" i="12"/>
  <c r="I88" i="12"/>
  <c r="K88" i="12"/>
  <c r="I92" i="12"/>
  <c r="K92" i="12"/>
  <c r="I100" i="12"/>
  <c r="K100" i="12"/>
  <c r="I104" i="12"/>
  <c r="K104" i="12"/>
  <c r="I53" i="5"/>
  <c r="M53" i="5"/>
  <c r="I54" i="5"/>
  <c r="M54" i="5"/>
  <c r="I73" i="5"/>
  <c r="M73" i="5"/>
  <c r="I75" i="5"/>
  <c r="M75" i="5"/>
  <c r="I93" i="5"/>
  <c r="M93" i="5"/>
  <c r="I91" i="5"/>
  <c r="M91" i="5"/>
  <c r="C91" i="5"/>
  <c r="I113" i="5"/>
  <c r="M113" i="5"/>
  <c r="I112" i="5"/>
  <c r="M112" i="5"/>
  <c r="I133" i="5"/>
  <c r="M133" i="5"/>
  <c r="I134" i="5"/>
  <c r="M134" i="5"/>
  <c r="I153" i="5"/>
  <c r="M153" i="5"/>
  <c r="I155" i="5"/>
  <c r="M155" i="5"/>
  <c r="I173" i="5"/>
  <c r="M173" i="5"/>
  <c r="I171" i="5"/>
  <c r="M171" i="5"/>
  <c r="C171" i="5"/>
  <c r="I193" i="5"/>
  <c r="M193" i="5"/>
  <c r="I192" i="5"/>
  <c r="M192" i="5"/>
  <c r="C51" i="5"/>
  <c r="C86" i="5"/>
  <c r="C126" i="5"/>
  <c r="C191" i="5"/>
  <c r="I47" i="5"/>
  <c r="M47" i="5"/>
  <c r="I55" i="5"/>
  <c r="M55" i="5"/>
  <c r="I67" i="5"/>
  <c r="M67" i="5"/>
  <c r="I74" i="5"/>
  <c r="M74" i="5"/>
  <c r="I88" i="5"/>
  <c r="M88" i="5"/>
  <c r="I95" i="5"/>
  <c r="M95" i="5"/>
  <c r="I108" i="5"/>
  <c r="M108" i="5"/>
  <c r="I115" i="5"/>
  <c r="M115" i="5"/>
  <c r="I127" i="5"/>
  <c r="M127" i="5"/>
  <c r="I135" i="5"/>
  <c r="M135" i="5"/>
  <c r="I147" i="5"/>
  <c r="M147" i="5"/>
  <c r="I154" i="5"/>
  <c r="M154" i="5"/>
  <c r="I168" i="5"/>
  <c r="M168" i="5"/>
  <c r="I175" i="5"/>
  <c r="M175" i="5"/>
  <c r="I188" i="5"/>
  <c r="M188" i="5"/>
  <c r="I195" i="5"/>
  <c r="M195" i="5"/>
  <c r="I66" i="12"/>
  <c r="K66" i="12"/>
  <c r="I101" i="10"/>
  <c r="L101" i="10"/>
  <c r="I45" i="12"/>
  <c r="K45" i="12"/>
  <c r="I65" i="12"/>
  <c r="K65" i="12"/>
  <c r="I85" i="12"/>
  <c r="K85" i="12"/>
  <c r="I57" i="5"/>
  <c r="M57" i="5"/>
  <c r="I59" i="5"/>
  <c r="M59" i="5"/>
  <c r="I77" i="5"/>
  <c r="M77" i="5"/>
  <c r="I80" i="5"/>
  <c r="M80" i="5"/>
  <c r="I97" i="5"/>
  <c r="M97" i="5"/>
  <c r="I96" i="5"/>
  <c r="M96" i="5"/>
  <c r="I117" i="5"/>
  <c r="M117" i="5"/>
  <c r="I118" i="5"/>
  <c r="M118" i="5"/>
  <c r="C116" i="5"/>
  <c r="I137" i="5"/>
  <c r="M137" i="5"/>
  <c r="I139" i="5"/>
  <c r="M139" i="5"/>
  <c r="I157" i="5"/>
  <c r="M157" i="5"/>
  <c r="I160" i="5"/>
  <c r="M160" i="5"/>
  <c r="I177" i="5"/>
  <c r="M177" i="5"/>
  <c r="I176" i="5"/>
  <c r="M176" i="5"/>
  <c r="C56" i="5"/>
  <c r="C96" i="5"/>
  <c r="C166" i="5"/>
  <c r="I50" i="5"/>
  <c r="M50" i="5"/>
  <c r="I56" i="5"/>
  <c r="M56" i="5"/>
  <c r="I68" i="5"/>
  <c r="M68" i="5"/>
  <c r="I76" i="5"/>
  <c r="M76" i="5"/>
  <c r="I90" i="5"/>
  <c r="M90" i="5"/>
  <c r="I98" i="5"/>
  <c r="M98" i="5"/>
  <c r="I110" i="5"/>
  <c r="M110" i="5"/>
  <c r="I116" i="5"/>
  <c r="M116" i="5"/>
  <c r="I130" i="5"/>
  <c r="M130" i="5"/>
  <c r="I136" i="5"/>
  <c r="M136" i="5"/>
  <c r="I148" i="5"/>
  <c r="M148" i="5"/>
  <c r="I156" i="5"/>
  <c r="M156" i="5"/>
  <c r="I170" i="5"/>
  <c r="M170" i="5"/>
  <c r="I178" i="5"/>
  <c r="M178" i="5"/>
  <c r="I190" i="5"/>
  <c r="M190" i="5"/>
  <c r="C13" i="20"/>
  <c r="D12" i="20"/>
  <c r="C19" i="20"/>
  <c r="D18" i="20"/>
  <c r="C35" i="20"/>
  <c r="D35" i="20"/>
  <c r="D34" i="20"/>
  <c r="D4" i="20"/>
  <c r="C68" i="20"/>
  <c r="D68" i="20"/>
  <c r="D67" i="20"/>
  <c r="C79" i="20"/>
  <c r="D79" i="20"/>
  <c r="D78" i="20"/>
  <c r="C122" i="20"/>
  <c r="D122" i="20"/>
  <c r="D121" i="20"/>
  <c r="C128" i="20"/>
  <c r="D128" i="20"/>
  <c r="D127" i="20"/>
  <c r="C61" i="5"/>
  <c r="C81" i="5"/>
  <c r="C101" i="5"/>
  <c r="C121" i="5"/>
  <c r="C141" i="5"/>
  <c r="C161" i="5"/>
  <c r="C181" i="5"/>
  <c r="I61" i="5"/>
  <c r="M61" i="5"/>
  <c r="I81" i="5"/>
  <c r="M81" i="5"/>
  <c r="I101" i="5"/>
  <c r="M101" i="5"/>
  <c r="I121" i="5"/>
  <c r="M121" i="5"/>
  <c r="I141" i="5"/>
  <c r="M141" i="5"/>
  <c r="I161" i="5"/>
  <c r="M161" i="5"/>
  <c r="I181" i="5"/>
  <c r="M181" i="5"/>
  <c r="C117" i="20"/>
  <c r="D116" i="20"/>
  <c r="D115" i="20"/>
  <c r="D84" i="20"/>
  <c r="C85" i="20"/>
  <c r="C71" i="20"/>
  <c r="D70" i="20"/>
  <c r="C181" i="20"/>
  <c r="D180" i="20"/>
  <c r="C30" i="20"/>
  <c r="D29" i="20"/>
  <c r="C46" i="20"/>
  <c r="D45" i="20"/>
  <c r="D28" i="20"/>
  <c r="D44" i="20"/>
  <c r="C75" i="20"/>
  <c r="D74" i="20"/>
  <c r="C81" i="20"/>
  <c r="D81" i="20"/>
  <c r="D73" i="20"/>
  <c r="C107" i="20"/>
  <c r="D106" i="20"/>
  <c r="C162" i="20"/>
  <c r="D161" i="20"/>
  <c r="C174" i="20"/>
  <c r="D174" i="20"/>
  <c r="D173" i="20"/>
  <c r="C50" i="20"/>
  <c r="D49" i="20"/>
  <c r="C63" i="20"/>
  <c r="D62" i="20"/>
  <c r="C91" i="20"/>
  <c r="D91" i="20"/>
  <c r="D90" i="20"/>
  <c r="D69" i="20"/>
  <c r="C98" i="20"/>
  <c r="D97" i="20"/>
  <c r="C113" i="20"/>
  <c r="D112" i="20"/>
  <c r="C126" i="20"/>
  <c r="D126" i="20"/>
  <c r="D125" i="20"/>
  <c r="C138" i="20"/>
  <c r="D137" i="20"/>
  <c r="C154" i="20"/>
  <c r="D153" i="20"/>
  <c r="C169" i="20"/>
  <c r="D168" i="20"/>
  <c r="D111" i="20"/>
  <c r="D167" i="20"/>
  <c r="D179" i="20"/>
  <c r="D37" i="20"/>
  <c r="D41" i="20"/>
  <c r="D82" i="20"/>
  <c r="D101" i="20"/>
  <c r="D129" i="20"/>
  <c r="D133" i="20"/>
  <c r="D149" i="20"/>
  <c r="D177" i="20"/>
  <c r="D102" i="20"/>
  <c r="D166" i="20"/>
  <c r="B470" i="9"/>
  <c r="B126" i="9"/>
  <c r="M126" i="9"/>
  <c r="B369" i="9"/>
  <c r="B14" i="9"/>
  <c r="B138" i="9"/>
  <c r="K138" i="9"/>
  <c r="B387" i="9"/>
  <c r="S387" i="9"/>
  <c r="B510" i="9"/>
  <c r="T510" i="9"/>
  <c r="B50" i="9"/>
  <c r="M50" i="9"/>
  <c r="B333" i="9"/>
  <c r="T333" i="9"/>
  <c r="B395" i="9"/>
  <c r="S395" i="9"/>
  <c r="B550" i="9"/>
  <c r="B94" i="9"/>
  <c r="K94" i="9"/>
  <c r="B351" i="9"/>
  <c r="B430" i="9"/>
  <c r="T430" i="9"/>
  <c r="B590" i="9"/>
  <c r="B16" i="9"/>
  <c r="M16" i="9"/>
  <c r="B52" i="9"/>
  <c r="M52" i="9"/>
  <c r="B82" i="9"/>
  <c r="M82" i="9"/>
  <c r="B96" i="9"/>
  <c r="M96" i="9"/>
  <c r="B130" i="9"/>
  <c r="M130" i="9"/>
  <c r="B327" i="9"/>
  <c r="T327" i="9"/>
  <c r="B335" i="9"/>
  <c r="T335" i="9"/>
  <c r="B353" i="9"/>
  <c r="T353" i="9"/>
  <c r="B371" i="9"/>
  <c r="B389" i="9"/>
  <c r="T389" i="9"/>
  <c r="B407" i="9"/>
  <c r="T407" i="9"/>
  <c r="B434" i="9"/>
  <c r="S434" i="9"/>
  <c r="B474" i="9"/>
  <c r="T474" i="9"/>
  <c r="B514" i="9"/>
  <c r="T514" i="9"/>
  <c r="B554" i="9"/>
  <c r="T554" i="9"/>
  <c r="B594" i="9"/>
  <c r="B72" i="9"/>
  <c r="M72" i="9"/>
  <c r="B18" i="9"/>
  <c r="M18" i="9"/>
  <c r="B54" i="9"/>
  <c r="M54" i="9"/>
  <c r="B86" i="9"/>
  <c r="M86" i="9"/>
  <c r="B98" i="9"/>
  <c r="M98" i="9"/>
  <c r="B134" i="9"/>
  <c r="M134" i="9"/>
  <c r="B329" i="9"/>
  <c r="B347" i="9"/>
  <c r="B355" i="9"/>
  <c r="T355" i="9"/>
  <c r="B373" i="9"/>
  <c r="T373" i="9"/>
  <c r="B391" i="9"/>
  <c r="T391" i="9"/>
  <c r="B410" i="9"/>
  <c r="T410" i="9"/>
  <c r="B450" i="9"/>
  <c r="T450" i="9"/>
  <c r="B490" i="9"/>
  <c r="B530" i="9"/>
  <c r="T530" i="9"/>
  <c r="B570" i="9"/>
  <c r="T570" i="9"/>
  <c r="B610" i="9"/>
  <c r="T610" i="9"/>
  <c r="B10" i="9"/>
  <c r="M10" i="9"/>
  <c r="B36" i="9"/>
  <c r="K36" i="9"/>
  <c r="B58" i="9"/>
  <c r="K58" i="9"/>
  <c r="B90" i="9"/>
  <c r="M90" i="9"/>
  <c r="B122" i="9"/>
  <c r="M122" i="9"/>
  <c r="B136" i="9"/>
  <c r="K136" i="9"/>
  <c r="B331" i="9"/>
  <c r="B349" i="9"/>
  <c r="T349" i="9"/>
  <c r="B367" i="9"/>
  <c r="B375" i="9"/>
  <c r="T375" i="9"/>
  <c r="B393" i="9"/>
  <c r="T393" i="9"/>
  <c r="B112" i="9"/>
  <c r="M112" i="9"/>
  <c r="B118" i="9"/>
  <c r="M118" i="9"/>
  <c r="B114" i="9"/>
  <c r="M114" i="9"/>
  <c r="B110" i="9"/>
  <c r="M110" i="9"/>
  <c r="B26" i="9"/>
  <c r="B106" i="9"/>
  <c r="K106" i="9"/>
  <c r="B30" i="9"/>
  <c r="K30" i="9"/>
  <c r="B38" i="9"/>
  <c r="M38" i="9"/>
  <c r="B62" i="9"/>
  <c r="K62" i="9"/>
  <c r="B74" i="9"/>
  <c r="K74" i="9"/>
  <c r="B32" i="9"/>
  <c r="K32" i="9"/>
  <c r="B42" i="9"/>
  <c r="B76" i="9"/>
  <c r="M76" i="9"/>
  <c r="B12" i="9"/>
  <c r="M12" i="9"/>
  <c r="B34" i="9"/>
  <c r="M34" i="9"/>
  <c r="B46" i="9"/>
  <c r="M46" i="9"/>
  <c r="B56" i="9"/>
  <c r="M56" i="9"/>
  <c r="B70" i="9"/>
  <c r="M70" i="9"/>
  <c r="B78" i="9"/>
  <c r="K78" i="9"/>
  <c r="B92" i="9"/>
  <c r="K92" i="9"/>
  <c r="B132" i="9"/>
  <c r="M132" i="9"/>
  <c r="B155" i="9"/>
  <c r="M155" i="9"/>
  <c r="B151" i="9"/>
  <c r="M151" i="9"/>
  <c r="B158" i="9"/>
  <c r="M158" i="9"/>
  <c r="B154" i="9"/>
  <c r="K154" i="9"/>
  <c r="B150" i="9"/>
  <c r="M150" i="9"/>
  <c r="B157" i="9"/>
  <c r="M157" i="9"/>
  <c r="B153" i="9"/>
  <c r="B149" i="9"/>
  <c r="K149" i="9"/>
  <c r="B156" i="9"/>
  <c r="M156" i="9"/>
  <c r="B152" i="9"/>
  <c r="M152" i="9"/>
  <c r="B236" i="9"/>
  <c r="B232" i="9"/>
  <c r="B228" i="9"/>
  <c r="M228" i="9"/>
  <c r="B235" i="9"/>
  <c r="M235" i="9"/>
  <c r="B231" i="9"/>
  <c r="M231" i="9"/>
  <c r="B234" i="9"/>
  <c r="M234" i="9"/>
  <c r="B230" i="9"/>
  <c r="M230" i="9"/>
  <c r="B237" i="9"/>
  <c r="M237" i="9"/>
  <c r="B233" i="9"/>
  <c r="M233" i="9"/>
  <c r="B229" i="9"/>
  <c r="M229" i="9"/>
  <c r="B316" i="9"/>
  <c r="M316" i="9"/>
  <c r="B312" i="9"/>
  <c r="K312" i="9"/>
  <c r="B308" i="9"/>
  <c r="K308" i="9"/>
  <c r="B315" i="9"/>
  <c r="K315" i="9"/>
  <c r="B311" i="9"/>
  <c r="M311" i="9"/>
  <c r="B314" i="9"/>
  <c r="B310" i="9"/>
  <c r="K310" i="9"/>
  <c r="B317" i="9"/>
  <c r="M317" i="9"/>
  <c r="B313" i="9"/>
  <c r="K313" i="9"/>
  <c r="B309" i="9"/>
  <c r="M309" i="9"/>
  <c r="B366" i="9"/>
  <c r="B362" i="9"/>
  <c r="B358" i="9"/>
  <c r="B365" i="9"/>
  <c r="B361" i="9"/>
  <c r="B357" i="9"/>
  <c r="B364" i="9"/>
  <c r="B360" i="9"/>
  <c r="B363" i="9"/>
  <c r="B359" i="9"/>
  <c r="B406" i="9"/>
  <c r="B402" i="9"/>
  <c r="B398" i="9"/>
  <c r="B405" i="9"/>
  <c r="B401" i="9"/>
  <c r="B397" i="9"/>
  <c r="B404" i="9"/>
  <c r="B400" i="9"/>
  <c r="B403" i="9"/>
  <c r="B399" i="9"/>
  <c r="B445" i="9"/>
  <c r="B441" i="9"/>
  <c r="B437" i="9"/>
  <c r="B443" i="9"/>
  <c r="B439" i="9"/>
  <c r="B444" i="9"/>
  <c r="B442" i="9"/>
  <c r="B440" i="9"/>
  <c r="B446" i="9"/>
  <c r="B438" i="9"/>
  <c r="B485" i="9"/>
  <c r="B481" i="9"/>
  <c r="B477" i="9"/>
  <c r="B483" i="9"/>
  <c r="B479" i="9"/>
  <c r="B484" i="9"/>
  <c r="B482" i="9"/>
  <c r="B480" i="9"/>
  <c r="B486" i="9"/>
  <c r="B478" i="9"/>
  <c r="B525" i="9"/>
  <c r="B521" i="9"/>
  <c r="B517" i="9"/>
  <c r="B523" i="9"/>
  <c r="B519" i="9"/>
  <c r="B524" i="9"/>
  <c r="B522" i="9"/>
  <c r="B520" i="9"/>
  <c r="B526" i="9"/>
  <c r="B518" i="9"/>
  <c r="B565" i="9"/>
  <c r="B561" i="9"/>
  <c r="B557" i="9"/>
  <c r="B563" i="9"/>
  <c r="B559" i="9"/>
  <c r="B564" i="9"/>
  <c r="B562" i="9"/>
  <c r="B560" i="9"/>
  <c r="B566" i="9"/>
  <c r="B558" i="9"/>
  <c r="B605" i="9"/>
  <c r="B601" i="9"/>
  <c r="B597" i="9"/>
  <c r="B603" i="9"/>
  <c r="B599" i="9"/>
  <c r="B604" i="9"/>
  <c r="B602" i="9"/>
  <c r="B600" i="9"/>
  <c r="B606" i="9"/>
  <c r="B598" i="9"/>
  <c r="B27" i="9"/>
  <c r="M27" i="9"/>
  <c r="B23" i="9"/>
  <c r="M23" i="9"/>
  <c r="B19" i="9"/>
  <c r="B25" i="9"/>
  <c r="B21" i="9"/>
  <c r="B67" i="9"/>
  <c r="B63" i="9"/>
  <c r="K63" i="9"/>
  <c r="B59" i="9"/>
  <c r="M59" i="9"/>
  <c r="B65" i="9"/>
  <c r="M65" i="9"/>
  <c r="B61" i="9"/>
  <c r="M61" i="9"/>
  <c r="B107" i="9"/>
  <c r="K107" i="9"/>
  <c r="B103" i="9"/>
  <c r="B99" i="9"/>
  <c r="K99" i="9"/>
  <c r="B105" i="9"/>
  <c r="K105" i="9"/>
  <c r="B101" i="9"/>
  <c r="M101" i="9"/>
  <c r="B147" i="9"/>
  <c r="B143" i="9"/>
  <c r="K143" i="9"/>
  <c r="B139" i="9"/>
  <c r="M139" i="9"/>
  <c r="B145" i="9"/>
  <c r="K145" i="9"/>
  <c r="B141" i="9"/>
  <c r="M141" i="9"/>
  <c r="B148" i="9"/>
  <c r="K148" i="9"/>
  <c r="B144" i="9"/>
  <c r="M144" i="9"/>
  <c r="B204" i="9"/>
  <c r="B200" i="9"/>
  <c r="B207" i="9"/>
  <c r="M207" i="9"/>
  <c r="B203" i="9"/>
  <c r="M203" i="9"/>
  <c r="B199" i="9"/>
  <c r="M199" i="9"/>
  <c r="B206" i="9"/>
  <c r="B202" i="9"/>
  <c r="M202" i="9"/>
  <c r="B198" i="9"/>
  <c r="M198" i="9"/>
  <c r="B205" i="9"/>
  <c r="B201" i="9"/>
  <c r="M201" i="9"/>
  <c r="B244" i="9"/>
  <c r="M244" i="9"/>
  <c r="B240" i="9"/>
  <c r="B247" i="9"/>
  <c r="B243" i="9"/>
  <c r="M243" i="9"/>
  <c r="B239" i="9"/>
  <c r="M239" i="9"/>
  <c r="B246" i="9"/>
  <c r="M246" i="9"/>
  <c r="B242" i="9"/>
  <c r="B238" i="9"/>
  <c r="B245" i="9"/>
  <c r="B241" i="9"/>
  <c r="M241" i="9"/>
  <c r="B284" i="9"/>
  <c r="K284" i="9"/>
  <c r="B280" i="9"/>
  <c r="K280" i="9"/>
  <c r="B287" i="9"/>
  <c r="K287" i="9"/>
  <c r="B283" i="9"/>
  <c r="M283" i="9"/>
  <c r="B279" i="9"/>
  <c r="M279" i="9"/>
  <c r="B286" i="9"/>
  <c r="K286" i="9"/>
  <c r="B282" i="9"/>
  <c r="M282" i="9"/>
  <c r="B278" i="9"/>
  <c r="M278" i="9"/>
  <c r="B285" i="9"/>
  <c r="K285" i="9"/>
  <c r="B281" i="9"/>
  <c r="M281" i="9"/>
  <c r="B176" i="9"/>
  <c r="M176" i="9"/>
  <c r="B172" i="9"/>
  <c r="B168" i="9"/>
  <c r="B175" i="9"/>
  <c r="M175" i="9"/>
  <c r="B171" i="9"/>
  <c r="M171" i="9"/>
  <c r="B174" i="9"/>
  <c r="B170" i="9"/>
  <c r="M170" i="9"/>
  <c r="B177" i="9"/>
  <c r="M177" i="9"/>
  <c r="B173" i="9"/>
  <c r="M173" i="9"/>
  <c r="B169" i="9"/>
  <c r="M169" i="9"/>
  <c r="B256" i="9"/>
  <c r="B252" i="9"/>
  <c r="B248" i="9"/>
  <c r="M248" i="9"/>
  <c r="B255" i="9"/>
  <c r="M255" i="9"/>
  <c r="B251" i="9"/>
  <c r="B254" i="9"/>
  <c r="B250" i="9"/>
  <c r="B257" i="9"/>
  <c r="M257" i="9"/>
  <c r="B253" i="9"/>
  <c r="M253" i="9"/>
  <c r="B249" i="9"/>
  <c r="M249" i="9"/>
  <c r="T334" i="9"/>
  <c r="T374" i="9"/>
  <c r="B24" i="9"/>
  <c r="M24" i="9"/>
  <c r="B40" i="9"/>
  <c r="M40" i="9"/>
  <c r="B64" i="9"/>
  <c r="K64" i="9"/>
  <c r="B80" i="9"/>
  <c r="M80" i="9"/>
  <c r="B104" i="9"/>
  <c r="K104" i="9"/>
  <c r="B120" i="9"/>
  <c r="M120" i="9"/>
  <c r="B146" i="9"/>
  <c r="M146" i="9"/>
  <c r="B196" i="9"/>
  <c r="M196" i="9"/>
  <c r="B192" i="9"/>
  <c r="B188" i="9"/>
  <c r="M188" i="9"/>
  <c r="B195" i="9"/>
  <c r="M195" i="9"/>
  <c r="B191" i="9"/>
  <c r="M191" i="9"/>
  <c r="B194" i="9"/>
  <c r="M194" i="9"/>
  <c r="B190" i="9"/>
  <c r="B197" i="9"/>
  <c r="M197" i="9"/>
  <c r="B193" i="9"/>
  <c r="M193" i="9"/>
  <c r="B189" i="9"/>
  <c r="M189" i="9"/>
  <c r="B276" i="9"/>
  <c r="M276" i="9"/>
  <c r="B272" i="9"/>
  <c r="K272" i="9"/>
  <c r="B268" i="9"/>
  <c r="M268" i="9"/>
  <c r="B275" i="9"/>
  <c r="K275" i="9"/>
  <c r="B271" i="9"/>
  <c r="K271" i="9"/>
  <c r="B274" i="9"/>
  <c r="M274" i="9"/>
  <c r="B270" i="9"/>
  <c r="K270" i="9"/>
  <c r="B277" i="9"/>
  <c r="M277" i="9"/>
  <c r="B273" i="9"/>
  <c r="M273" i="9"/>
  <c r="B269" i="9"/>
  <c r="M269" i="9"/>
  <c r="B346" i="9"/>
  <c r="B342" i="9"/>
  <c r="B338" i="9"/>
  <c r="B345" i="9"/>
  <c r="B341" i="9"/>
  <c r="B337" i="9"/>
  <c r="B344" i="9"/>
  <c r="B340" i="9"/>
  <c r="B343" i="9"/>
  <c r="B339" i="9"/>
  <c r="B386" i="9"/>
  <c r="B382" i="9"/>
  <c r="B378" i="9"/>
  <c r="B385" i="9"/>
  <c r="B381" i="9"/>
  <c r="B377" i="9"/>
  <c r="B384" i="9"/>
  <c r="B380" i="9"/>
  <c r="B383" i="9"/>
  <c r="B379" i="9"/>
  <c r="B425" i="9"/>
  <c r="B421" i="9"/>
  <c r="B417" i="9"/>
  <c r="B423" i="9"/>
  <c r="B419" i="9"/>
  <c r="B420" i="9"/>
  <c r="B426" i="9"/>
  <c r="B418" i="9"/>
  <c r="B424" i="9"/>
  <c r="B422" i="9"/>
  <c r="B465" i="9"/>
  <c r="B461" i="9"/>
  <c r="B457" i="9"/>
  <c r="B463" i="9"/>
  <c r="B459" i="9"/>
  <c r="B460" i="9"/>
  <c r="B466" i="9"/>
  <c r="B458" i="9"/>
  <c r="B464" i="9"/>
  <c r="B462" i="9"/>
  <c r="B505" i="9"/>
  <c r="B501" i="9"/>
  <c r="B497" i="9"/>
  <c r="B503" i="9"/>
  <c r="B499" i="9"/>
  <c r="B500" i="9"/>
  <c r="B506" i="9"/>
  <c r="B498" i="9"/>
  <c r="B504" i="9"/>
  <c r="B502" i="9"/>
  <c r="B545" i="9"/>
  <c r="B541" i="9"/>
  <c r="B537" i="9"/>
  <c r="B543" i="9"/>
  <c r="B539" i="9"/>
  <c r="B540" i="9"/>
  <c r="B546" i="9"/>
  <c r="B538" i="9"/>
  <c r="B544" i="9"/>
  <c r="B542" i="9"/>
  <c r="B585" i="9"/>
  <c r="B581" i="9"/>
  <c r="B577" i="9"/>
  <c r="B583" i="9"/>
  <c r="B579" i="9"/>
  <c r="B580" i="9"/>
  <c r="B586" i="9"/>
  <c r="B578" i="9"/>
  <c r="B584" i="9"/>
  <c r="B582" i="9"/>
  <c r="B625" i="9"/>
  <c r="B621" i="9"/>
  <c r="B617" i="9"/>
  <c r="B623" i="9"/>
  <c r="B619" i="9"/>
  <c r="B620" i="9"/>
  <c r="B626" i="9"/>
  <c r="B618" i="9"/>
  <c r="B624" i="9"/>
  <c r="B622" i="9"/>
  <c r="B47" i="9"/>
  <c r="M47" i="9"/>
  <c r="B43" i="9"/>
  <c r="M43" i="9"/>
  <c r="B39" i="9"/>
  <c r="B45" i="9"/>
  <c r="M45" i="9"/>
  <c r="B41" i="9"/>
  <c r="B87" i="9"/>
  <c r="M87" i="9"/>
  <c r="B83" i="9"/>
  <c r="B79" i="9"/>
  <c r="K79" i="9"/>
  <c r="B85" i="9"/>
  <c r="K85" i="9"/>
  <c r="B81" i="9"/>
  <c r="M81" i="9"/>
  <c r="B127" i="9"/>
  <c r="K127" i="9"/>
  <c r="B123" i="9"/>
  <c r="M123" i="9"/>
  <c r="B119" i="9"/>
  <c r="M119" i="9"/>
  <c r="B125" i="9"/>
  <c r="M125" i="9"/>
  <c r="B121" i="9"/>
  <c r="M121" i="9"/>
  <c r="B115" i="9"/>
  <c r="B111" i="9"/>
  <c r="M111" i="9"/>
  <c r="B117" i="9"/>
  <c r="K117" i="9"/>
  <c r="B113" i="9"/>
  <c r="M113" i="9"/>
  <c r="B109" i="9"/>
  <c r="M109" i="9"/>
  <c r="B184" i="9"/>
  <c r="M184" i="9"/>
  <c r="B180" i="9"/>
  <c r="B187" i="9"/>
  <c r="M187" i="9"/>
  <c r="B183" i="9"/>
  <c r="M183" i="9"/>
  <c r="B179" i="9"/>
  <c r="B186" i="9"/>
  <c r="B182" i="9"/>
  <c r="B178" i="9"/>
  <c r="M178" i="9"/>
  <c r="B185" i="9"/>
  <c r="B181" i="9"/>
  <c r="M181" i="9"/>
  <c r="B224" i="9"/>
  <c r="M224" i="9"/>
  <c r="B220" i="9"/>
  <c r="B227" i="9"/>
  <c r="B223" i="9"/>
  <c r="B219" i="9"/>
  <c r="M219" i="9"/>
  <c r="B226" i="9"/>
  <c r="M226" i="9"/>
  <c r="B222" i="9"/>
  <c r="B218" i="9"/>
  <c r="M218" i="9"/>
  <c r="B225" i="9"/>
  <c r="M225" i="9"/>
  <c r="B221" i="9"/>
  <c r="M221" i="9"/>
  <c r="B264" i="9"/>
  <c r="M264" i="9"/>
  <c r="B260" i="9"/>
  <c r="B259" i="9"/>
  <c r="B258" i="9"/>
  <c r="J258" i="9"/>
  <c r="J259" i="9"/>
  <c r="J260" i="9"/>
  <c r="K260" i="9"/>
  <c r="B267" i="9"/>
  <c r="M267" i="9"/>
  <c r="B263" i="9"/>
  <c r="B262" i="9"/>
  <c r="B261" i="9"/>
  <c r="J261" i="9"/>
  <c r="J262" i="9"/>
  <c r="J263" i="9"/>
  <c r="K263" i="9"/>
  <c r="K259" i="9"/>
  <c r="B266" i="9"/>
  <c r="M266" i="9"/>
  <c r="K262" i="9"/>
  <c r="M258" i="9"/>
  <c r="B265" i="9"/>
  <c r="J264" i="9"/>
  <c r="J265" i="9"/>
  <c r="K265" i="9"/>
  <c r="M261" i="9"/>
  <c r="B304" i="9"/>
  <c r="M304" i="9"/>
  <c r="B300" i="9"/>
  <c r="K300" i="9"/>
  <c r="B307" i="9"/>
  <c r="K307" i="9"/>
  <c r="B303" i="9"/>
  <c r="K303" i="9"/>
  <c r="B299" i="9"/>
  <c r="M299" i="9"/>
  <c r="B306" i="9"/>
  <c r="M306" i="9"/>
  <c r="B302" i="9"/>
  <c r="K302" i="9"/>
  <c r="B298" i="9"/>
  <c r="M298" i="9"/>
  <c r="B305" i="9"/>
  <c r="M305" i="9"/>
  <c r="B301" i="9"/>
  <c r="M301" i="9"/>
  <c r="B216" i="9"/>
  <c r="M216" i="9"/>
  <c r="B212" i="9"/>
  <c r="B208" i="9"/>
  <c r="M208" i="9"/>
  <c r="B215" i="9"/>
  <c r="M215" i="9"/>
  <c r="B211" i="9"/>
  <c r="B214" i="9"/>
  <c r="M214" i="9"/>
  <c r="B210" i="9"/>
  <c r="M210" i="9"/>
  <c r="B217" i="9"/>
  <c r="M217" i="9"/>
  <c r="B213" i="9"/>
  <c r="M213" i="9"/>
  <c r="B209" i="9"/>
  <c r="M209" i="9"/>
  <c r="B296" i="9"/>
  <c r="M296" i="9"/>
  <c r="B292" i="9"/>
  <c r="K292" i="9"/>
  <c r="B288" i="9"/>
  <c r="K288" i="9"/>
  <c r="B295" i="9"/>
  <c r="K295" i="9"/>
  <c r="B291" i="9"/>
  <c r="M291" i="9"/>
  <c r="B294" i="9"/>
  <c r="M294" i="9"/>
  <c r="B290" i="9"/>
  <c r="K290" i="9"/>
  <c r="B297" i="9"/>
  <c r="M297" i="9"/>
  <c r="B293" i="9"/>
  <c r="M293" i="9"/>
  <c r="B289" i="9"/>
  <c r="M289" i="9"/>
  <c r="T354" i="9"/>
  <c r="T394" i="9"/>
  <c r="S394" i="9"/>
  <c r="S432" i="9"/>
  <c r="T432" i="9"/>
  <c r="T472" i="9"/>
  <c r="S512" i="9"/>
  <c r="T512" i="9"/>
  <c r="T552" i="9"/>
  <c r="T592" i="9"/>
  <c r="B20" i="9"/>
  <c r="M20" i="9"/>
  <c r="B28" i="9"/>
  <c r="M28" i="9"/>
  <c r="B44" i="9"/>
  <c r="M44" i="9"/>
  <c r="B60" i="9"/>
  <c r="M60" i="9"/>
  <c r="B68" i="9"/>
  <c r="K68" i="9"/>
  <c r="B84" i="9"/>
  <c r="M84" i="9"/>
  <c r="B100" i="9"/>
  <c r="K100" i="9"/>
  <c r="B108" i="9"/>
  <c r="M108" i="9"/>
  <c r="B116" i="9"/>
  <c r="M116" i="9"/>
  <c r="B124" i="9"/>
  <c r="M124" i="9"/>
  <c r="B140" i="9"/>
  <c r="M140" i="9"/>
  <c r="T414" i="9"/>
  <c r="S414" i="9"/>
  <c r="T574" i="9"/>
  <c r="T614" i="9"/>
  <c r="T454" i="9"/>
  <c r="B413" i="9"/>
  <c r="B409" i="9"/>
  <c r="B415" i="9"/>
  <c r="B411" i="9"/>
  <c r="B453" i="9"/>
  <c r="B449" i="9"/>
  <c r="B455" i="9"/>
  <c r="B451" i="9"/>
  <c r="B447" i="9"/>
  <c r="B493" i="9"/>
  <c r="B489" i="9"/>
  <c r="B495" i="9"/>
  <c r="B491" i="9"/>
  <c r="B487" i="9"/>
  <c r="B533" i="9"/>
  <c r="B529" i="9"/>
  <c r="B535" i="9"/>
  <c r="B531" i="9"/>
  <c r="B527" i="9"/>
  <c r="B573" i="9"/>
  <c r="B569" i="9"/>
  <c r="B575" i="9"/>
  <c r="B571" i="9"/>
  <c r="B567" i="9"/>
  <c r="B613" i="9"/>
  <c r="B609" i="9"/>
  <c r="B615" i="9"/>
  <c r="B611" i="9"/>
  <c r="B607" i="9"/>
  <c r="B9" i="9"/>
  <c r="B13" i="9"/>
  <c r="B17" i="9"/>
  <c r="M17" i="9"/>
  <c r="B29" i="9"/>
  <c r="M29" i="9"/>
  <c r="B33" i="9"/>
  <c r="M33" i="9"/>
  <c r="B37" i="9"/>
  <c r="K37" i="9"/>
  <c r="B49" i="9"/>
  <c r="M49" i="9"/>
  <c r="B53" i="9"/>
  <c r="K53" i="9"/>
  <c r="B57" i="9"/>
  <c r="M57" i="9"/>
  <c r="B69" i="9"/>
  <c r="K69" i="9"/>
  <c r="B73" i="9"/>
  <c r="K73" i="9"/>
  <c r="B77" i="9"/>
  <c r="M77" i="9"/>
  <c r="B89" i="9"/>
  <c r="B93" i="9"/>
  <c r="K93" i="9"/>
  <c r="B97" i="9"/>
  <c r="M97" i="9"/>
  <c r="B129" i="9"/>
  <c r="M129" i="9"/>
  <c r="B133" i="9"/>
  <c r="K133" i="9"/>
  <c r="B137" i="9"/>
  <c r="K137" i="9"/>
  <c r="B328" i="9"/>
  <c r="B332" i="9"/>
  <c r="B336" i="9"/>
  <c r="B348" i="9"/>
  <c r="B352" i="9"/>
  <c r="B356" i="9"/>
  <c r="B368" i="9"/>
  <c r="B372" i="9"/>
  <c r="B376" i="9"/>
  <c r="B388" i="9"/>
  <c r="B392" i="9"/>
  <c r="B396" i="9"/>
  <c r="B408" i="9"/>
  <c r="B416" i="9"/>
  <c r="B448" i="9"/>
  <c r="B456" i="9"/>
  <c r="B488" i="9"/>
  <c r="B496" i="9"/>
  <c r="B528" i="9"/>
  <c r="B536" i="9"/>
  <c r="B568" i="9"/>
  <c r="B576" i="9"/>
  <c r="B608" i="9"/>
  <c r="B616" i="9"/>
  <c r="T534" i="9"/>
  <c r="B433" i="9"/>
  <c r="B429" i="9"/>
  <c r="B435" i="9"/>
  <c r="B431" i="9"/>
  <c r="B427" i="9"/>
  <c r="B473" i="9"/>
  <c r="B469" i="9"/>
  <c r="B475" i="9"/>
  <c r="B471" i="9"/>
  <c r="B467" i="9"/>
  <c r="B513" i="9"/>
  <c r="B509" i="9"/>
  <c r="B515" i="9"/>
  <c r="B511" i="9"/>
  <c r="B507" i="9"/>
  <c r="B553" i="9"/>
  <c r="B549" i="9"/>
  <c r="B555" i="9"/>
  <c r="B551" i="9"/>
  <c r="B547" i="9"/>
  <c r="B593" i="9"/>
  <c r="B589" i="9"/>
  <c r="B595" i="9"/>
  <c r="B591" i="9"/>
  <c r="B587" i="9"/>
  <c r="B11" i="9"/>
  <c r="M11" i="9"/>
  <c r="B31" i="9"/>
  <c r="K31" i="9"/>
  <c r="B51" i="9"/>
  <c r="B71" i="9"/>
  <c r="M71" i="9"/>
  <c r="B91" i="9"/>
  <c r="M91" i="9"/>
  <c r="B131" i="9"/>
  <c r="B330" i="9"/>
  <c r="B350" i="9"/>
  <c r="B370" i="9"/>
  <c r="B390" i="9"/>
  <c r="B412" i="9"/>
  <c r="B428" i="9"/>
  <c r="B436" i="9"/>
  <c r="B452" i="9"/>
  <c r="B468" i="9"/>
  <c r="B476" i="9"/>
  <c r="B492" i="9"/>
  <c r="B508" i="9"/>
  <c r="B516" i="9"/>
  <c r="B532" i="9"/>
  <c r="B548" i="9"/>
  <c r="B556" i="9"/>
  <c r="B572" i="9"/>
  <c r="B588" i="9"/>
  <c r="B596" i="9"/>
  <c r="B612" i="9"/>
  <c r="K75" i="9"/>
  <c r="M48" i="9"/>
  <c r="M88" i="9"/>
  <c r="K88" i="9"/>
  <c r="M128" i="9"/>
  <c r="K128" i="9"/>
  <c r="K55" i="9"/>
  <c r="M95" i="9"/>
  <c r="M22" i="9"/>
  <c r="M66" i="9"/>
  <c r="K66" i="9"/>
  <c r="M102" i="9"/>
  <c r="K102" i="9"/>
  <c r="M142" i="9"/>
  <c r="K142" i="9"/>
  <c r="M15" i="9"/>
  <c r="M35" i="9"/>
  <c r="K35" i="9"/>
  <c r="M135" i="9"/>
  <c r="K135" i="9"/>
  <c r="I46" i="10"/>
  <c r="L46" i="10"/>
  <c r="I31" i="10"/>
  <c r="L31" i="10"/>
  <c r="I35" i="10"/>
  <c r="L35" i="10"/>
  <c r="I47" i="10"/>
  <c r="L47" i="10"/>
  <c r="I51" i="10"/>
  <c r="L51" i="10"/>
  <c r="I55" i="10"/>
  <c r="L55" i="10"/>
  <c r="I67" i="10"/>
  <c r="L67" i="10"/>
  <c r="I71" i="10"/>
  <c r="L71" i="10"/>
  <c r="I75" i="10"/>
  <c r="L75" i="10"/>
  <c r="I87" i="10"/>
  <c r="L87" i="10"/>
  <c r="I91" i="10"/>
  <c r="L91" i="10"/>
  <c r="I95" i="10"/>
  <c r="L95" i="10"/>
  <c r="I50" i="10"/>
  <c r="L50" i="10"/>
  <c r="I66" i="10"/>
  <c r="L66" i="10"/>
  <c r="I70" i="10"/>
  <c r="L70" i="10"/>
  <c r="I86" i="10"/>
  <c r="L86" i="10"/>
  <c r="I90" i="10"/>
  <c r="L90" i="10"/>
  <c r="AJ39" i="21"/>
  <c r="AJ40" i="21"/>
  <c r="AJ41" i="21"/>
  <c r="AJ42" i="21"/>
  <c r="AJ43" i="21"/>
  <c r="AJ44" i="21"/>
  <c r="AJ45" i="21"/>
  <c r="AJ46" i="21"/>
  <c r="AJ47" i="21"/>
  <c r="AJ48" i="21"/>
  <c r="AJ49" i="21"/>
  <c r="AJ50" i="21"/>
  <c r="AJ51" i="21"/>
  <c r="AJ52" i="21"/>
  <c r="AJ38" i="21"/>
  <c r="AJ60" i="21"/>
  <c r="AJ61" i="21"/>
  <c r="AJ62" i="21"/>
  <c r="AJ63" i="21"/>
  <c r="AJ64" i="21"/>
  <c r="AJ65" i="21"/>
  <c r="AJ66" i="21"/>
  <c r="AJ67" i="21"/>
  <c r="AJ68" i="21"/>
  <c r="AJ69" i="21"/>
  <c r="AJ70" i="21"/>
  <c r="AJ71" i="21"/>
  <c r="AJ72" i="21"/>
  <c r="AJ73" i="21"/>
  <c r="AJ59" i="21"/>
  <c r="M36" i="9"/>
  <c r="K54" i="9"/>
  <c r="K110" i="9"/>
  <c r="K34" i="9"/>
  <c r="K126" i="9"/>
  <c r="M32" i="9"/>
  <c r="K151" i="9"/>
  <c r="K114" i="9"/>
  <c r="K139" i="9"/>
  <c r="M136" i="9"/>
  <c r="K268" i="9"/>
  <c r="M251" i="9"/>
  <c r="M302" i="9"/>
  <c r="M222" i="9"/>
  <c r="M265" i="9"/>
  <c r="M307" i="9"/>
  <c r="M270" i="9"/>
  <c r="M262" i="9"/>
  <c r="M313" i="9"/>
  <c r="M288" i="9"/>
  <c r="M211" i="9"/>
  <c r="M290" i="9"/>
  <c r="K264" i="9"/>
  <c r="S514" i="9"/>
  <c r="T351" i="9"/>
  <c r="T490" i="9"/>
  <c r="T470" i="9"/>
  <c r="T367" i="9"/>
  <c r="S391" i="9"/>
  <c r="K297" i="9"/>
  <c r="K277" i="9"/>
  <c r="M204" i="9"/>
  <c r="M247" i="9"/>
  <c r="M308" i="9"/>
  <c r="K120" i="9"/>
  <c r="K157" i="9"/>
  <c r="K144" i="9"/>
  <c r="M78" i="9"/>
  <c r="M145" i="9"/>
  <c r="M107" i="9"/>
  <c r="K49" i="9"/>
  <c r="K52" i="9"/>
  <c r="K134" i="9"/>
  <c r="K122" i="9"/>
  <c r="M85" i="9"/>
  <c r="K59" i="9"/>
  <c r="K258" i="9"/>
  <c r="M64" i="9"/>
  <c r="M73" i="9"/>
  <c r="M271" i="9"/>
  <c r="C170" i="20"/>
  <c r="D170" i="20"/>
  <c r="D169" i="20"/>
  <c r="C139" i="20"/>
  <c r="D138" i="20"/>
  <c r="C114" i="20"/>
  <c r="D114" i="20"/>
  <c r="D113" i="20"/>
  <c r="C51" i="20"/>
  <c r="D50" i="20"/>
  <c r="C163" i="20"/>
  <c r="D162" i="20"/>
  <c r="C31" i="20"/>
  <c r="D31" i="20"/>
  <c r="D30" i="20"/>
  <c r="C72" i="20"/>
  <c r="D72" i="20"/>
  <c r="D71" i="20"/>
  <c r="C20" i="20"/>
  <c r="D19" i="20"/>
  <c r="C155" i="20"/>
  <c r="D154" i="20"/>
  <c r="C99" i="20"/>
  <c r="D99" i="20"/>
  <c r="D98" i="20"/>
  <c r="C86" i="20"/>
  <c r="D85" i="20"/>
  <c r="C118" i="20"/>
  <c r="D118" i="20"/>
  <c r="D117" i="20"/>
  <c r="K130" i="9"/>
  <c r="K90" i="9"/>
  <c r="K101" i="9"/>
  <c r="K84" i="9"/>
  <c r="M182" i="9"/>
  <c r="K279" i="9"/>
  <c r="M220" i="9"/>
  <c r="C64" i="20"/>
  <c r="D63" i="20"/>
  <c r="C108" i="20"/>
  <c r="D107" i="20"/>
  <c r="C76" i="20"/>
  <c r="D76" i="20"/>
  <c r="D75" i="20"/>
  <c r="C47" i="20"/>
  <c r="D47" i="20"/>
  <c r="D46" i="20"/>
  <c r="C182" i="20"/>
  <c r="D182" i="20"/>
  <c r="D181" i="20"/>
  <c r="C14" i="20"/>
  <c r="D14" i="20"/>
  <c r="D13" i="20"/>
  <c r="K123" i="9"/>
  <c r="K109" i="9"/>
  <c r="M30" i="9"/>
  <c r="K124" i="9"/>
  <c r="M286" i="9"/>
  <c r="K289" i="9"/>
  <c r="M252" i="9"/>
  <c r="M315" i="9"/>
  <c r="M79" i="9"/>
  <c r="M26" i="9"/>
  <c r="K82" i="9"/>
  <c r="K152" i="9"/>
  <c r="K112" i="9"/>
  <c r="K76" i="9"/>
  <c r="K61" i="9"/>
  <c r="S530" i="9"/>
  <c r="S407" i="9"/>
  <c r="T371" i="9"/>
  <c r="T594" i="9"/>
  <c r="T550" i="9"/>
  <c r="M154" i="9"/>
  <c r="K50" i="9"/>
  <c r="K98" i="9"/>
  <c r="K60" i="9"/>
  <c r="M238" i="9"/>
  <c r="M200" i="9"/>
  <c r="M180" i="9"/>
  <c r="M303" i="9"/>
  <c r="K91" i="9"/>
  <c r="K87" i="9"/>
  <c r="M14" i="9"/>
  <c r="M133" i="9"/>
  <c r="K81" i="9"/>
  <c r="M9" i="9"/>
  <c r="K132" i="9"/>
  <c r="K108" i="9"/>
  <c r="K72" i="9"/>
  <c r="K56" i="9"/>
  <c r="K298" i="9"/>
  <c r="K317" i="9"/>
  <c r="M285" i="9"/>
  <c r="K261" i="9"/>
  <c r="M205" i="9"/>
  <c r="M185" i="9"/>
  <c r="J266" i="9"/>
  <c r="K266" i="9"/>
  <c r="M284" i="9"/>
  <c r="M260" i="9"/>
  <c r="M236" i="9"/>
  <c r="M168" i="9"/>
  <c r="M275" i="9"/>
  <c r="M179" i="9"/>
  <c r="S450" i="9"/>
  <c r="T369" i="9"/>
  <c r="T590" i="9"/>
  <c r="T331" i="9"/>
  <c r="M62" i="9"/>
  <c r="K38" i="9"/>
  <c r="K141" i="9"/>
  <c r="K129" i="9"/>
  <c r="K57" i="9"/>
  <c r="M94" i="9"/>
  <c r="K96" i="9"/>
  <c r="K80" i="9"/>
  <c r="M310" i="9"/>
  <c r="M242" i="9"/>
  <c r="M259" i="9"/>
  <c r="K281" i="9"/>
  <c r="M227" i="9"/>
  <c r="M280" i="9"/>
  <c r="M256" i="9"/>
  <c r="M232" i="9"/>
  <c r="M192" i="9"/>
  <c r="M223" i="9"/>
  <c r="T395" i="9"/>
  <c r="T387" i="9"/>
  <c r="S430" i="9"/>
  <c r="T329" i="9"/>
  <c r="M143" i="9"/>
  <c r="K111" i="9"/>
  <c r="K71" i="9"/>
  <c r="M138" i="9"/>
  <c r="M92" i="9"/>
  <c r="K299" i="9"/>
  <c r="T434" i="9"/>
  <c r="S510" i="9"/>
  <c r="T347" i="9"/>
  <c r="M42" i="9"/>
  <c r="K146" i="9"/>
  <c r="K86" i="9"/>
  <c r="M93" i="9"/>
  <c r="K29" i="9"/>
  <c r="K140" i="9"/>
  <c r="M100" i="9"/>
  <c r="M137" i="9"/>
  <c r="M245" i="9"/>
  <c r="M287" i="9"/>
  <c r="M41" i="9"/>
  <c r="S389" i="9"/>
  <c r="M312" i="9"/>
  <c r="M292" i="9"/>
  <c r="M240" i="9"/>
  <c r="M212" i="9"/>
  <c r="M172" i="9"/>
  <c r="M295" i="9"/>
  <c r="K306" i="9"/>
  <c r="K278" i="9"/>
  <c r="K309" i="9"/>
  <c r="K269" i="9"/>
  <c r="M272" i="9"/>
  <c r="M263" i="9"/>
  <c r="K294" i="9"/>
  <c r="K274" i="9"/>
  <c r="K283" i="9"/>
  <c r="K301" i="9"/>
  <c r="M300" i="9"/>
  <c r="K70" i="9"/>
  <c r="K121" i="9"/>
  <c r="K156" i="9"/>
  <c r="J267" i="9"/>
  <c r="K267" i="9"/>
  <c r="K282" i="9"/>
  <c r="K273" i="9"/>
  <c r="K316" i="9"/>
  <c r="K296" i="9"/>
  <c r="K276" i="9"/>
  <c r="S410" i="9"/>
  <c r="M99" i="9"/>
  <c r="M58" i="9"/>
  <c r="M69" i="9"/>
  <c r="M37" i="9"/>
  <c r="K116" i="9"/>
  <c r="M104" i="9"/>
  <c r="M13" i="9"/>
  <c r="K291" i="9"/>
  <c r="K305" i="9"/>
  <c r="K293" i="9"/>
  <c r="K304" i="9"/>
  <c r="K311" i="9"/>
  <c r="M127" i="9"/>
  <c r="K150" i="9"/>
  <c r="M74" i="9"/>
  <c r="K113" i="9"/>
  <c r="K65" i="9"/>
  <c r="M148" i="9"/>
  <c r="M68" i="9"/>
  <c r="S393" i="9"/>
  <c r="M106" i="9"/>
  <c r="M21" i="9"/>
  <c r="K77" i="9"/>
  <c r="K118" i="9"/>
  <c r="K155" i="9"/>
  <c r="K158" i="9"/>
  <c r="M63" i="9"/>
  <c r="K119" i="9"/>
  <c r="M53" i="9"/>
  <c r="T588" i="9"/>
  <c r="T532" i="9"/>
  <c r="S532" i="9"/>
  <c r="T476" i="9"/>
  <c r="T428" i="9"/>
  <c r="S428" i="9"/>
  <c r="T350" i="9"/>
  <c r="T587" i="9"/>
  <c r="T593" i="9"/>
  <c r="T549" i="9"/>
  <c r="T515" i="9"/>
  <c r="S515" i="9"/>
  <c r="T471" i="9"/>
  <c r="T427" i="9"/>
  <c r="S427" i="9"/>
  <c r="T433" i="9"/>
  <c r="S433" i="9"/>
  <c r="T568" i="9"/>
  <c r="T488" i="9"/>
  <c r="T408" i="9"/>
  <c r="S408" i="9"/>
  <c r="T376" i="9"/>
  <c r="T352" i="9"/>
  <c r="T328" i="9"/>
  <c r="T611" i="9"/>
  <c r="T567" i="9"/>
  <c r="T573" i="9"/>
  <c r="T529" i="9"/>
  <c r="S529" i="9"/>
  <c r="T495" i="9"/>
  <c r="T451" i="9"/>
  <c r="S451" i="9"/>
  <c r="S411" i="9"/>
  <c r="T411" i="9"/>
  <c r="M186" i="9"/>
  <c r="T618" i="9"/>
  <c r="T623" i="9"/>
  <c r="T582" i="9"/>
  <c r="T580" i="9"/>
  <c r="T581" i="9"/>
  <c r="T538" i="9"/>
  <c r="T543" i="9"/>
  <c r="S502" i="9"/>
  <c r="T502" i="9"/>
  <c r="T500" i="9"/>
  <c r="S500" i="9"/>
  <c r="T501" i="9"/>
  <c r="S501" i="9"/>
  <c r="T458" i="9"/>
  <c r="T463" i="9"/>
  <c r="S422" i="9"/>
  <c r="T422" i="9"/>
  <c r="T420" i="9"/>
  <c r="S420" i="9"/>
  <c r="T421" i="9"/>
  <c r="S421" i="9"/>
  <c r="T380" i="9"/>
  <c r="S380" i="9"/>
  <c r="T385" i="9"/>
  <c r="S385" i="9"/>
  <c r="T339" i="9"/>
  <c r="T337" i="9"/>
  <c r="T342" i="9"/>
  <c r="M254" i="9"/>
  <c r="K147" i="9"/>
  <c r="M147" i="9"/>
  <c r="M103" i="9"/>
  <c r="K103" i="9"/>
  <c r="M25" i="9"/>
  <c r="T598" i="9"/>
  <c r="T604" i="9"/>
  <c r="T601" i="9"/>
  <c r="T560" i="9"/>
  <c r="T563" i="9"/>
  <c r="S518" i="9"/>
  <c r="T518" i="9"/>
  <c r="T524" i="9"/>
  <c r="S524" i="9"/>
  <c r="T521" i="9"/>
  <c r="S521" i="9"/>
  <c r="T480" i="9"/>
  <c r="T483" i="9"/>
  <c r="S438" i="9"/>
  <c r="T438" i="9"/>
  <c r="T444" i="9"/>
  <c r="S444" i="9"/>
  <c r="T441" i="9"/>
  <c r="S441" i="9"/>
  <c r="S400" i="9"/>
  <c r="T400" i="9"/>
  <c r="T405" i="9"/>
  <c r="S405" i="9"/>
  <c r="T359" i="9"/>
  <c r="T357" i="9"/>
  <c r="T362" i="9"/>
  <c r="M174" i="9"/>
  <c r="K125" i="9"/>
  <c r="T572" i="9"/>
  <c r="T516" i="9"/>
  <c r="S516" i="9"/>
  <c r="T468" i="9"/>
  <c r="T412" i="9"/>
  <c r="S412" i="9"/>
  <c r="T330" i="9"/>
  <c r="K51" i="9"/>
  <c r="M51" i="9"/>
  <c r="T591" i="9"/>
  <c r="T547" i="9"/>
  <c r="T553" i="9"/>
  <c r="T509" i="9"/>
  <c r="S509" i="9"/>
  <c r="T475" i="9"/>
  <c r="T431" i="9"/>
  <c r="S431" i="9"/>
  <c r="T616" i="9"/>
  <c r="S536" i="9"/>
  <c r="T536" i="9"/>
  <c r="S456" i="9"/>
  <c r="T456" i="9"/>
  <c r="T396" i="9"/>
  <c r="S396" i="9"/>
  <c r="T372" i="9"/>
  <c r="T348" i="9"/>
  <c r="T615" i="9"/>
  <c r="T571" i="9"/>
  <c r="T527" i="9"/>
  <c r="S527" i="9"/>
  <c r="T533" i="9"/>
  <c r="S533" i="9"/>
  <c r="T489" i="9"/>
  <c r="T455" i="9"/>
  <c r="S455" i="9"/>
  <c r="T415" i="9"/>
  <c r="S415" i="9"/>
  <c r="T626" i="9"/>
  <c r="T617" i="9"/>
  <c r="T584" i="9"/>
  <c r="T579" i="9"/>
  <c r="T585" i="9"/>
  <c r="T546" i="9"/>
  <c r="T537" i="9"/>
  <c r="S504" i="9"/>
  <c r="T504" i="9"/>
  <c r="T499" i="9"/>
  <c r="S499" i="9"/>
  <c r="T505" i="9"/>
  <c r="S505" i="9"/>
  <c r="T466" i="9"/>
  <c r="T457" i="9"/>
  <c r="T424" i="9"/>
  <c r="S424" i="9"/>
  <c r="T419" i="9"/>
  <c r="S419" i="9"/>
  <c r="T425" i="9"/>
  <c r="S425" i="9"/>
  <c r="S384" i="9"/>
  <c r="T384" i="9"/>
  <c r="T378" i="9"/>
  <c r="S378" i="9"/>
  <c r="T343" i="9"/>
  <c r="T341" i="9"/>
  <c r="T346" i="9"/>
  <c r="M19" i="9"/>
  <c r="T606" i="9"/>
  <c r="T599" i="9"/>
  <c r="T605" i="9"/>
  <c r="T562" i="9"/>
  <c r="T557" i="9"/>
  <c r="S526" i="9"/>
  <c r="T526" i="9"/>
  <c r="T519" i="9"/>
  <c r="S519" i="9"/>
  <c r="T525" i="9"/>
  <c r="S525" i="9"/>
  <c r="T482" i="9"/>
  <c r="T477" i="9"/>
  <c r="T446" i="9"/>
  <c r="S446" i="9"/>
  <c r="T439" i="9"/>
  <c r="S439" i="9"/>
  <c r="T445" i="9"/>
  <c r="S445" i="9"/>
  <c r="T404" i="9"/>
  <c r="S404" i="9"/>
  <c r="T398" i="9"/>
  <c r="S398" i="9"/>
  <c r="T363" i="9"/>
  <c r="T361" i="9"/>
  <c r="T366" i="9"/>
  <c r="M153" i="9"/>
  <c r="K153" i="9"/>
  <c r="T612" i="9"/>
  <c r="T556" i="9"/>
  <c r="T508" i="9"/>
  <c r="S508" i="9"/>
  <c r="T452" i="9"/>
  <c r="S452" i="9"/>
  <c r="S390" i="9"/>
  <c r="T390" i="9"/>
  <c r="M131" i="9"/>
  <c r="K131" i="9"/>
  <c r="T595" i="9"/>
  <c r="T551" i="9"/>
  <c r="T507" i="9"/>
  <c r="S507" i="9"/>
  <c r="T513" i="9"/>
  <c r="S513" i="9"/>
  <c r="T469" i="9"/>
  <c r="T435" i="9"/>
  <c r="S435" i="9"/>
  <c r="T608" i="9"/>
  <c r="S528" i="9"/>
  <c r="T528" i="9"/>
  <c r="S448" i="9"/>
  <c r="T448" i="9"/>
  <c r="S392" i="9"/>
  <c r="T392" i="9"/>
  <c r="T368" i="9"/>
  <c r="T336" i="9"/>
  <c r="M89" i="9"/>
  <c r="K89" i="9"/>
  <c r="T609" i="9"/>
  <c r="T575" i="9"/>
  <c r="T531" i="9"/>
  <c r="S531" i="9"/>
  <c r="T487" i="9"/>
  <c r="T493" i="9"/>
  <c r="T449" i="9"/>
  <c r="S449" i="9"/>
  <c r="T409" i="9"/>
  <c r="S409" i="9"/>
  <c r="K115" i="9"/>
  <c r="M115" i="9"/>
  <c r="T622" i="9"/>
  <c r="T620" i="9"/>
  <c r="T621" i="9"/>
  <c r="T578" i="9"/>
  <c r="T583" i="9"/>
  <c r="T542" i="9"/>
  <c r="T540" i="9"/>
  <c r="T541" i="9"/>
  <c r="T498" i="9"/>
  <c r="S498" i="9"/>
  <c r="T503" i="9"/>
  <c r="S503" i="9"/>
  <c r="T462" i="9"/>
  <c r="T460" i="9"/>
  <c r="T461" i="9"/>
  <c r="T418" i="9"/>
  <c r="S418" i="9"/>
  <c r="T423" i="9"/>
  <c r="S423" i="9"/>
  <c r="S379" i="9"/>
  <c r="T379" i="9"/>
  <c r="T377" i="9"/>
  <c r="S377" i="9"/>
  <c r="T382" i="9"/>
  <c r="S382" i="9"/>
  <c r="T340" i="9"/>
  <c r="T345" i="9"/>
  <c r="M67" i="9"/>
  <c r="K67" i="9"/>
  <c r="T600" i="9"/>
  <c r="T603" i="9"/>
  <c r="T558" i="9"/>
  <c r="T564" i="9"/>
  <c r="T561" i="9"/>
  <c r="S520" i="9"/>
  <c r="T520" i="9"/>
  <c r="T523" i="9"/>
  <c r="S523" i="9"/>
  <c r="T478" i="9"/>
  <c r="T484" i="9"/>
  <c r="T481" i="9"/>
  <c r="S440" i="9"/>
  <c r="T440" i="9"/>
  <c r="T443" i="9"/>
  <c r="S443" i="9"/>
  <c r="T399" i="9"/>
  <c r="S399" i="9"/>
  <c r="T397" i="9"/>
  <c r="S397" i="9"/>
  <c r="T402" i="9"/>
  <c r="S402" i="9"/>
  <c r="T360" i="9"/>
  <c r="T365" i="9"/>
  <c r="M314" i="9"/>
  <c r="K314" i="9"/>
  <c r="M149" i="9"/>
  <c r="M117" i="9"/>
  <c r="M31" i="9"/>
  <c r="K97" i="9"/>
  <c r="M206" i="9"/>
  <c r="M105" i="9"/>
  <c r="K33" i="9"/>
  <c r="T596" i="9"/>
  <c r="T548" i="9"/>
  <c r="T492" i="9"/>
  <c r="T436" i="9"/>
  <c r="S436" i="9"/>
  <c r="T370" i="9"/>
  <c r="T589" i="9"/>
  <c r="T555" i="9"/>
  <c r="T511" i="9"/>
  <c r="S511" i="9"/>
  <c r="T467" i="9"/>
  <c r="T473" i="9"/>
  <c r="T429" i="9"/>
  <c r="S429" i="9"/>
  <c r="T576" i="9"/>
  <c r="T496" i="9"/>
  <c r="S416" i="9"/>
  <c r="T416" i="9"/>
  <c r="T388" i="9"/>
  <c r="S388" i="9"/>
  <c r="T356" i="9"/>
  <c r="T332" i="9"/>
  <c r="T607" i="9"/>
  <c r="T613" i="9"/>
  <c r="T569" i="9"/>
  <c r="T535" i="9"/>
  <c r="S535" i="9"/>
  <c r="T491" i="9"/>
  <c r="T447" i="9"/>
  <c r="S447" i="9"/>
  <c r="T453" i="9"/>
  <c r="S453" i="9"/>
  <c r="T413" i="9"/>
  <c r="S413" i="9"/>
  <c r="K83" i="9"/>
  <c r="M83" i="9"/>
  <c r="M39" i="9"/>
  <c r="T624" i="9"/>
  <c r="T619" i="9"/>
  <c r="T625" i="9"/>
  <c r="T586" i="9"/>
  <c r="T577" i="9"/>
  <c r="T544" i="9"/>
  <c r="T539" i="9"/>
  <c r="T545" i="9"/>
  <c r="T506" i="9"/>
  <c r="S506" i="9"/>
  <c r="T497" i="9"/>
  <c r="S497" i="9"/>
  <c r="T464" i="9"/>
  <c r="T459" i="9"/>
  <c r="T465" i="9"/>
  <c r="T426" i="9"/>
  <c r="S426" i="9"/>
  <c r="T417" i="9"/>
  <c r="S417" i="9"/>
  <c r="T383" i="9"/>
  <c r="S383" i="9"/>
  <c r="T381" i="9"/>
  <c r="S381" i="9"/>
  <c r="T386" i="9"/>
  <c r="S386" i="9"/>
  <c r="T344" i="9"/>
  <c r="T338" i="9"/>
  <c r="M190" i="9"/>
  <c r="M250" i="9"/>
  <c r="T602" i="9"/>
  <c r="T597" i="9"/>
  <c r="T566" i="9"/>
  <c r="T559" i="9"/>
  <c r="T565" i="9"/>
  <c r="S522" i="9"/>
  <c r="T522" i="9"/>
  <c r="T517" i="9"/>
  <c r="S517" i="9"/>
  <c r="T486" i="9"/>
  <c r="T479" i="9"/>
  <c r="T485" i="9"/>
  <c r="T442" i="9"/>
  <c r="S442" i="9"/>
  <c r="T437" i="9"/>
  <c r="S437" i="9"/>
  <c r="T403" i="9"/>
  <c r="S403" i="9"/>
  <c r="T401" i="9"/>
  <c r="S401" i="9"/>
  <c r="S406" i="9"/>
  <c r="T406" i="9"/>
  <c r="T364" i="9"/>
  <c r="T358" i="9"/>
  <c r="I39" i="21"/>
  <c r="I40" i="21"/>
  <c r="I41" i="21"/>
  <c r="I42" i="21"/>
  <c r="I43" i="21"/>
  <c r="I44" i="21"/>
  <c r="I45" i="21"/>
  <c r="I46" i="21"/>
  <c r="I47" i="21"/>
  <c r="I48" i="21"/>
  <c r="I49" i="21"/>
  <c r="I50" i="21"/>
  <c r="I51" i="21"/>
  <c r="I52" i="21"/>
  <c r="I38" i="21"/>
  <c r="I60" i="21"/>
  <c r="I61" i="21"/>
  <c r="I62" i="21"/>
  <c r="I63" i="21"/>
  <c r="I64" i="21"/>
  <c r="I65" i="21"/>
  <c r="I66" i="21"/>
  <c r="I67" i="21"/>
  <c r="I68" i="21"/>
  <c r="I69" i="21"/>
  <c r="I70" i="21"/>
  <c r="I71" i="21"/>
  <c r="I72" i="21"/>
  <c r="I73" i="21"/>
  <c r="I59" i="21"/>
  <c r="B60" i="21"/>
  <c r="C60" i="21"/>
  <c r="D60" i="21"/>
  <c r="E60" i="21"/>
  <c r="F60" i="21"/>
  <c r="G60" i="21"/>
  <c r="H60" i="21"/>
  <c r="B61" i="21"/>
  <c r="C61" i="21"/>
  <c r="D61" i="21"/>
  <c r="E61" i="21"/>
  <c r="F61" i="21"/>
  <c r="G61" i="21"/>
  <c r="H61" i="21"/>
  <c r="B62" i="21"/>
  <c r="C62" i="21"/>
  <c r="D62" i="21"/>
  <c r="E62" i="21"/>
  <c r="F62" i="21"/>
  <c r="G62" i="21"/>
  <c r="H62" i="21"/>
  <c r="B63" i="21"/>
  <c r="C63" i="21"/>
  <c r="D63" i="21"/>
  <c r="E63" i="21"/>
  <c r="F63" i="21"/>
  <c r="G63" i="21"/>
  <c r="H63" i="21"/>
  <c r="B64" i="21"/>
  <c r="C64" i="21"/>
  <c r="D64" i="21"/>
  <c r="E64" i="21"/>
  <c r="F64" i="21"/>
  <c r="G64" i="21"/>
  <c r="H64" i="21"/>
  <c r="B65" i="21"/>
  <c r="C65" i="21"/>
  <c r="D65" i="21"/>
  <c r="E65" i="21"/>
  <c r="F65" i="21"/>
  <c r="G65" i="21"/>
  <c r="H65" i="21"/>
  <c r="B66" i="21"/>
  <c r="C66" i="21"/>
  <c r="D66" i="21"/>
  <c r="E66" i="21"/>
  <c r="F66" i="21"/>
  <c r="G66" i="21"/>
  <c r="H66" i="21"/>
  <c r="B67" i="21"/>
  <c r="C67" i="21"/>
  <c r="D67" i="21"/>
  <c r="E67" i="21"/>
  <c r="F67" i="21"/>
  <c r="G67" i="21"/>
  <c r="H67" i="21"/>
  <c r="B68" i="21"/>
  <c r="C68" i="21"/>
  <c r="D68" i="21"/>
  <c r="E68" i="21"/>
  <c r="F68" i="21"/>
  <c r="G68" i="21"/>
  <c r="H68" i="21"/>
  <c r="B69" i="21"/>
  <c r="C69" i="21"/>
  <c r="D69" i="21"/>
  <c r="E69" i="21"/>
  <c r="F69" i="21"/>
  <c r="G69" i="21"/>
  <c r="H69" i="21"/>
  <c r="B70" i="21"/>
  <c r="C70" i="21"/>
  <c r="D70" i="21"/>
  <c r="E70" i="21"/>
  <c r="F70" i="21"/>
  <c r="G70" i="21"/>
  <c r="H70" i="21"/>
  <c r="B71" i="21"/>
  <c r="C71" i="21"/>
  <c r="D71" i="21"/>
  <c r="E71" i="21"/>
  <c r="F71" i="21"/>
  <c r="G71" i="21"/>
  <c r="H71" i="21"/>
  <c r="B72" i="21"/>
  <c r="C72" i="21"/>
  <c r="D72" i="21"/>
  <c r="E72" i="21"/>
  <c r="F72" i="21"/>
  <c r="G72" i="21"/>
  <c r="H72" i="21"/>
  <c r="B73" i="21"/>
  <c r="C73" i="21"/>
  <c r="D73" i="21"/>
  <c r="E73" i="21"/>
  <c r="F73" i="21"/>
  <c r="G73" i="21"/>
  <c r="H73" i="21"/>
  <c r="C59" i="21"/>
  <c r="D59" i="21"/>
  <c r="E59" i="21"/>
  <c r="F59" i="21"/>
  <c r="G59" i="21"/>
  <c r="H59" i="21"/>
  <c r="M93" i="6"/>
  <c r="C109" i="20"/>
  <c r="D108" i="20"/>
  <c r="C87" i="20"/>
  <c r="D87" i="20"/>
  <c r="D86" i="20"/>
  <c r="C156" i="20"/>
  <c r="D155" i="20"/>
  <c r="C140" i="20"/>
  <c r="D139" i="20"/>
  <c r="C164" i="20"/>
  <c r="D163" i="20"/>
  <c r="C65" i="20"/>
  <c r="D64" i="20"/>
  <c r="C21" i="20"/>
  <c r="D20" i="20"/>
  <c r="C52" i="20"/>
  <c r="D51" i="20"/>
  <c r="AJ117" i="21"/>
  <c r="AJ118" i="21"/>
  <c r="AJ119" i="21"/>
  <c r="AJ120" i="21"/>
  <c r="AJ121" i="21"/>
  <c r="AJ122" i="21"/>
  <c r="AJ123" i="21"/>
  <c r="AJ124" i="21"/>
  <c r="AJ125" i="21"/>
  <c r="AJ126" i="21"/>
  <c r="AJ127" i="21"/>
  <c r="AJ128" i="21"/>
  <c r="AJ129" i="21"/>
  <c r="AJ130" i="21"/>
  <c r="AJ131" i="21"/>
  <c r="AJ132" i="21"/>
  <c r="AJ133" i="21"/>
  <c r="AJ134" i="21"/>
  <c r="AJ135" i="21"/>
  <c r="AJ136" i="21"/>
  <c r="AJ137" i="21"/>
  <c r="AJ138" i="21"/>
  <c r="AJ139" i="21"/>
  <c r="AJ140" i="21"/>
  <c r="AJ141" i="21"/>
  <c r="AJ142" i="21"/>
  <c r="AJ143" i="21"/>
  <c r="AJ144" i="21"/>
  <c r="AJ145" i="21"/>
  <c r="AJ146" i="21"/>
  <c r="AJ147" i="21"/>
  <c r="AJ148" i="21"/>
  <c r="AJ149" i="21"/>
  <c r="AJ150" i="21"/>
  <c r="AJ151" i="21"/>
  <c r="AJ152" i="21"/>
  <c r="AJ153" i="21"/>
  <c r="AJ154" i="21"/>
  <c r="AJ155" i="21"/>
  <c r="AJ156" i="21"/>
  <c r="AJ157" i="21"/>
  <c r="AJ158" i="21"/>
  <c r="AJ159" i="21"/>
  <c r="AJ160" i="21"/>
  <c r="AJ161" i="21"/>
  <c r="AJ162" i="21"/>
  <c r="AJ163" i="21"/>
  <c r="AJ164" i="21"/>
  <c r="AJ165" i="21"/>
  <c r="AJ166" i="21"/>
  <c r="AJ167" i="21"/>
  <c r="AJ168" i="21"/>
  <c r="AJ169" i="21"/>
  <c r="AJ170" i="21"/>
  <c r="AJ171" i="21"/>
  <c r="AJ172" i="21"/>
  <c r="AJ173" i="21"/>
  <c r="AJ174" i="21"/>
  <c r="AJ175" i="21"/>
  <c r="AJ176" i="21"/>
  <c r="AJ177" i="21"/>
  <c r="AJ178" i="21"/>
  <c r="AJ179" i="21"/>
  <c r="AJ180" i="21"/>
  <c r="AJ181" i="21"/>
  <c r="AJ182" i="21"/>
  <c r="AJ183" i="21"/>
  <c r="AJ184" i="21"/>
  <c r="AJ185" i="21"/>
  <c r="AJ186" i="21"/>
  <c r="AJ187" i="21"/>
  <c r="AJ188" i="21"/>
  <c r="AJ189" i="21"/>
  <c r="AJ190" i="21"/>
  <c r="AJ191" i="21"/>
  <c r="AJ192" i="21"/>
  <c r="AJ193" i="21"/>
  <c r="AJ194" i="21"/>
  <c r="AJ195" i="21"/>
  <c r="B117" i="21"/>
  <c r="C117" i="21"/>
  <c r="D117" i="21"/>
  <c r="E117" i="21"/>
  <c r="F117" i="21"/>
  <c r="B118" i="21"/>
  <c r="C118" i="21"/>
  <c r="D118" i="21"/>
  <c r="E118" i="21"/>
  <c r="F118" i="21"/>
  <c r="B119" i="21"/>
  <c r="C119" i="21"/>
  <c r="D119" i="21"/>
  <c r="E119" i="21"/>
  <c r="F119" i="21"/>
  <c r="B120" i="21"/>
  <c r="C120" i="21"/>
  <c r="D120" i="21"/>
  <c r="E120" i="21"/>
  <c r="F120" i="21"/>
  <c r="B121" i="21"/>
  <c r="C121" i="21"/>
  <c r="D121" i="21"/>
  <c r="E121" i="21"/>
  <c r="F121" i="21"/>
  <c r="B122" i="21"/>
  <c r="C122" i="21"/>
  <c r="D122" i="21"/>
  <c r="E122" i="21"/>
  <c r="F122" i="21"/>
  <c r="B123" i="21"/>
  <c r="C123" i="21"/>
  <c r="D123" i="21"/>
  <c r="E123" i="21"/>
  <c r="F123" i="21"/>
  <c r="B124" i="21"/>
  <c r="C124" i="21"/>
  <c r="D124" i="21"/>
  <c r="E124" i="21"/>
  <c r="F124" i="21"/>
  <c r="B125" i="21"/>
  <c r="C125" i="21"/>
  <c r="D125" i="21"/>
  <c r="E125" i="21"/>
  <c r="F125" i="21"/>
  <c r="B126" i="21"/>
  <c r="C126" i="21"/>
  <c r="D126" i="21"/>
  <c r="E126" i="21"/>
  <c r="F126" i="21"/>
  <c r="B127" i="21"/>
  <c r="C127" i="21"/>
  <c r="D127" i="21"/>
  <c r="E127" i="21"/>
  <c r="F127" i="21"/>
  <c r="B128" i="21"/>
  <c r="C128" i="21"/>
  <c r="D128" i="21"/>
  <c r="E128" i="21"/>
  <c r="F128" i="21"/>
  <c r="B129" i="21"/>
  <c r="C129" i="21"/>
  <c r="D129" i="21"/>
  <c r="E129" i="21"/>
  <c r="F129" i="21"/>
  <c r="B130" i="21"/>
  <c r="C130" i="21"/>
  <c r="D130" i="21"/>
  <c r="E130" i="21"/>
  <c r="F130" i="21"/>
  <c r="B131" i="21"/>
  <c r="C131" i="21"/>
  <c r="D131" i="21"/>
  <c r="E131" i="21"/>
  <c r="F131" i="21"/>
  <c r="B132" i="21"/>
  <c r="C132" i="21"/>
  <c r="D132" i="21"/>
  <c r="E132" i="21"/>
  <c r="F132" i="21"/>
  <c r="B133" i="21"/>
  <c r="C133" i="21"/>
  <c r="D133" i="21"/>
  <c r="E133" i="21"/>
  <c r="F133" i="21"/>
  <c r="B134" i="21"/>
  <c r="C134" i="21"/>
  <c r="D134" i="21"/>
  <c r="E134" i="21"/>
  <c r="F134" i="21"/>
  <c r="B135" i="21"/>
  <c r="C135" i="21"/>
  <c r="D135" i="21"/>
  <c r="E135" i="21"/>
  <c r="F135" i="21"/>
  <c r="B136" i="21"/>
  <c r="C136" i="21"/>
  <c r="D136" i="21"/>
  <c r="E136" i="21"/>
  <c r="F136" i="21"/>
  <c r="B137" i="21"/>
  <c r="C137" i="21"/>
  <c r="D137" i="21"/>
  <c r="E137" i="21"/>
  <c r="F137" i="21"/>
  <c r="B138" i="21"/>
  <c r="C138" i="21"/>
  <c r="D138" i="21"/>
  <c r="E138" i="21"/>
  <c r="F138" i="21"/>
  <c r="B139" i="21"/>
  <c r="C139" i="21"/>
  <c r="D139" i="21"/>
  <c r="E139" i="21"/>
  <c r="F139" i="21"/>
  <c r="B140" i="21"/>
  <c r="C140" i="21"/>
  <c r="D140" i="21"/>
  <c r="E140" i="21"/>
  <c r="F140" i="21"/>
  <c r="B141" i="21"/>
  <c r="C141" i="21"/>
  <c r="D141" i="21"/>
  <c r="E141" i="21"/>
  <c r="F141" i="21"/>
  <c r="B142" i="21"/>
  <c r="C142" i="21"/>
  <c r="D142" i="21"/>
  <c r="E142" i="21"/>
  <c r="F142" i="21"/>
  <c r="B143" i="21"/>
  <c r="C143" i="21"/>
  <c r="D143" i="21"/>
  <c r="E143" i="21"/>
  <c r="F143" i="21"/>
  <c r="B144" i="21"/>
  <c r="C144" i="21"/>
  <c r="D144" i="21"/>
  <c r="E144" i="21"/>
  <c r="F144" i="21"/>
  <c r="B145" i="21"/>
  <c r="C145" i="21"/>
  <c r="D145" i="21"/>
  <c r="E145" i="21"/>
  <c r="F145" i="21"/>
  <c r="B146" i="21"/>
  <c r="C146" i="21"/>
  <c r="D146" i="21"/>
  <c r="E146" i="21"/>
  <c r="F146" i="21"/>
  <c r="B147" i="21"/>
  <c r="C147" i="21"/>
  <c r="D147" i="21"/>
  <c r="E147" i="21"/>
  <c r="F147" i="21"/>
  <c r="B148" i="21"/>
  <c r="C148" i="21"/>
  <c r="D148" i="21"/>
  <c r="E148" i="21"/>
  <c r="F148" i="21"/>
  <c r="B149" i="21"/>
  <c r="C149" i="21"/>
  <c r="D149" i="21"/>
  <c r="E149" i="21"/>
  <c r="F149" i="21"/>
  <c r="B150" i="21"/>
  <c r="C150" i="21"/>
  <c r="D150" i="21"/>
  <c r="E150" i="21"/>
  <c r="F150" i="21"/>
  <c r="B151" i="21"/>
  <c r="C151" i="21"/>
  <c r="D151" i="21"/>
  <c r="E151" i="21"/>
  <c r="F151" i="21"/>
  <c r="B152" i="21"/>
  <c r="C152" i="21"/>
  <c r="D152" i="21"/>
  <c r="E152" i="21"/>
  <c r="F152" i="21"/>
  <c r="B153" i="21"/>
  <c r="C153" i="21"/>
  <c r="D153" i="21"/>
  <c r="E153" i="21"/>
  <c r="F153" i="21"/>
  <c r="B154" i="21"/>
  <c r="C154" i="21"/>
  <c r="D154" i="21"/>
  <c r="E154" i="21"/>
  <c r="F154" i="21"/>
  <c r="B155" i="21"/>
  <c r="C155" i="21"/>
  <c r="D155" i="21"/>
  <c r="E155" i="21"/>
  <c r="F155" i="21"/>
  <c r="B156" i="21"/>
  <c r="C156" i="21"/>
  <c r="D156" i="21"/>
  <c r="E156" i="21"/>
  <c r="F156" i="21"/>
  <c r="B157" i="21"/>
  <c r="C157" i="21"/>
  <c r="D157" i="21"/>
  <c r="E157" i="21"/>
  <c r="F157" i="21"/>
  <c r="B158" i="21"/>
  <c r="C158" i="21"/>
  <c r="D158" i="21"/>
  <c r="E158" i="21"/>
  <c r="F158" i="21"/>
  <c r="B159" i="21"/>
  <c r="C159" i="21"/>
  <c r="D159" i="21"/>
  <c r="E159" i="21"/>
  <c r="F159" i="21"/>
  <c r="B160" i="21"/>
  <c r="C160" i="21"/>
  <c r="D160" i="21"/>
  <c r="E160" i="21"/>
  <c r="F160" i="21"/>
  <c r="B161" i="21"/>
  <c r="C161" i="21"/>
  <c r="D161" i="21"/>
  <c r="E161" i="21"/>
  <c r="F161" i="21"/>
  <c r="B162" i="21"/>
  <c r="C162" i="21"/>
  <c r="D162" i="21"/>
  <c r="E162" i="21"/>
  <c r="F162" i="21"/>
  <c r="B163" i="21"/>
  <c r="C163" i="21"/>
  <c r="D163" i="21"/>
  <c r="E163" i="21"/>
  <c r="F163" i="21"/>
  <c r="B164" i="21"/>
  <c r="C164" i="21"/>
  <c r="D164" i="21"/>
  <c r="E164" i="21"/>
  <c r="F164" i="21"/>
  <c r="B165" i="21"/>
  <c r="C165" i="21"/>
  <c r="D165" i="21"/>
  <c r="E165" i="21"/>
  <c r="F165" i="21"/>
  <c r="B166" i="21"/>
  <c r="C166" i="21"/>
  <c r="D166" i="21"/>
  <c r="E166" i="21"/>
  <c r="F166" i="21"/>
  <c r="B167" i="21"/>
  <c r="C167" i="21"/>
  <c r="D167" i="21"/>
  <c r="E167" i="21"/>
  <c r="F167" i="21"/>
  <c r="B168" i="21"/>
  <c r="C168" i="21"/>
  <c r="D168" i="21"/>
  <c r="E168" i="21"/>
  <c r="F168" i="21"/>
  <c r="B169" i="21"/>
  <c r="C169" i="21"/>
  <c r="D169" i="21"/>
  <c r="E169" i="21"/>
  <c r="F169" i="21"/>
  <c r="B170" i="21"/>
  <c r="C170" i="21"/>
  <c r="D170" i="21"/>
  <c r="E170" i="21"/>
  <c r="F170" i="21"/>
  <c r="B171" i="21"/>
  <c r="C171" i="21"/>
  <c r="D171" i="21"/>
  <c r="E171" i="21"/>
  <c r="F171" i="21"/>
  <c r="B172" i="21"/>
  <c r="C172" i="21"/>
  <c r="D172" i="21"/>
  <c r="E172" i="21"/>
  <c r="F172" i="21"/>
  <c r="B173" i="21"/>
  <c r="C173" i="21"/>
  <c r="D173" i="21"/>
  <c r="E173" i="21"/>
  <c r="F173" i="21"/>
  <c r="B174" i="21"/>
  <c r="C174" i="21"/>
  <c r="D174" i="21"/>
  <c r="E174" i="21"/>
  <c r="F174" i="21"/>
  <c r="B175" i="21"/>
  <c r="C175" i="21"/>
  <c r="D175" i="21"/>
  <c r="E175" i="21"/>
  <c r="F175" i="21"/>
  <c r="B176" i="21"/>
  <c r="C176" i="21"/>
  <c r="D176" i="21"/>
  <c r="E176" i="21"/>
  <c r="F176" i="21"/>
  <c r="B177" i="21"/>
  <c r="C177" i="21"/>
  <c r="D177" i="21"/>
  <c r="E177" i="21"/>
  <c r="F177" i="21"/>
  <c r="B178" i="21"/>
  <c r="C178" i="21"/>
  <c r="D178" i="21"/>
  <c r="E178" i="21"/>
  <c r="F178" i="21"/>
  <c r="B179" i="21"/>
  <c r="C179" i="21"/>
  <c r="D179" i="21"/>
  <c r="E179" i="21"/>
  <c r="F179" i="21"/>
  <c r="B180" i="21"/>
  <c r="C180" i="21"/>
  <c r="D180" i="21"/>
  <c r="E180" i="21"/>
  <c r="F180" i="21"/>
  <c r="B181" i="21"/>
  <c r="C181" i="21"/>
  <c r="D181" i="21"/>
  <c r="E181" i="21"/>
  <c r="F181" i="21"/>
  <c r="B182" i="21"/>
  <c r="C182" i="21"/>
  <c r="D182" i="21"/>
  <c r="E182" i="21"/>
  <c r="F182" i="21"/>
  <c r="B183" i="21"/>
  <c r="C183" i="21"/>
  <c r="D183" i="21"/>
  <c r="E183" i="21"/>
  <c r="F183" i="21"/>
  <c r="B184" i="21"/>
  <c r="C184" i="21"/>
  <c r="D184" i="21"/>
  <c r="E184" i="21"/>
  <c r="F184" i="21"/>
  <c r="B185" i="21"/>
  <c r="C185" i="21"/>
  <c r="D185" i="21"/>
  <c r="E185" i="21"/>
  <c r="F185" i="21"/>
  <c r="B186" i="21"/>
  <c r="C186" i="21"/>
  <c r="D186" i="21"/>
  <c r="E186" i="21"/>
  <c r="F186" i="21"/>
  <c r="B187" i="21"/>
  <c r="C187" i="21"/>
  <c r="D187" i="21"/>
  <c r="E187" i="21"/>
  <c r="F187" i="21"/>
  <c r="B188" i="21"/>
  <c r="C188" i="21"/>
  <c r="D188" i="21"/>
  <c r="E188" i="21"/>
  <c r="F188" i="21"/>
  <c r="B189" i="21"/>
  <c r="C189" i="21"/>
  <c r="D189" i="21"/>
  <c r="E189" i="21"/>
  <c r="F189" i="21"/>
  <c r="B190" i="21"/>
  <c r="C190" i="21"/>
  <c r="D190" i="21"/>
  <c r="E190" i="21"/>
  <c r="F190" i="21"/>
  <c r="B191" i="21"/>
  <c r="C191" i="21"/>
  <c r="D191" i="21"/>
  <c r="E191" i="21"/>
  <c r="F191" i="21"/>
  <c r="B192" i="21"/>
  <c r="C192" i="21"/>
  <c r="D192" i="21"/>
  <c r="E192" i="21"/>
  <c r="F192" i="21"/>
  <c r="B193" i="21"/>
  <c r="C193" i="21"/>
  <c r="D193" i="21"/>
  <c r="E193" i="21"/>
  <c r="F193" i="21"/>
  <c r="B194" i="21"/>
  <c r="C194" i="21"/>
  <c r="D194" i="21"/>
  <c r="E194" i="21"/>
  <c r="F194" i="21"/>
  <c r="B195" i="21"/>
  <c r="C195" i="21"/>
  <c r="D195" i="21"/>
  <c r="E195" i="21"/>
  <c r="F195" i="21"/>
  <c r="AJ116" i="21"/>
  <c r="F116" i="21"/>
  <c r="C116" i="21"/>
  <c r="D116" i="21"/>
  <c r="E116" i="21"/>
  <c r="B116" i="21"/>
  <c r="S37" i="21"/>
  <c r="AJ114" i="21"/>
  <c r="AH115" i="21"/>
  <c r="AE115" i="21"/>
  <c r="AB115" i="21"/>
  <c r="Y115" i="21"/>
  <c r="V115" i="21"/>
  <c r="S115" i="21"/>
  <c r="P115" i="21"/>
  <c r="M115" i="21"/>
  <c r="J115" i="21"/>
  <c r="G115" i="21"/>
  <c r="C22" i="20"/>
  <c r="D21" i="20"/>
  <c r="C66" i="20"/>
  <c r="D66" i="20"/>
  <c r="D65" i="20"/>
  <c r="C141" i="20"/>
  <c r="D140" i="20"/>
  <c r="C53" i="20"/>
  <c r="D52" i="20"/>
  <c r="C157" i="20"/>
  <c r="D156" i="20"/>
  <c r="C110" i="20"/>
  <c r="D110" i="20"/>
  <c r="D109" i="20"/>
  <c r="C165" i="20"/>
  <c r="D165" i="20"/>
  <c r="D164" i="20"/>
  <c r="C36" i="21"/>
  <c r="B36" i="21"/>
  <c r="C54" i="20"/>
  <c r="D53" i="20"/>
  <c r="C158" i="20"/>
  <c r="D158" i="20"/>
  <c r="D157" i="20"/>
  <c r="C142" i="20"/>
  <c r="D141" i="20"/>
  <c r="C23" i="20"/>
  <c r="D22" i="20"/>
  <c r="AJ81" i="21"/>
  <c r="AJ82" i="21"/>
  <c r="AJ83" i="21"/>
  <c r="AJ84" i="21"/>
  <c r="AJ85" i="21"/>
  <c r="AJ86" i="21"/>
  <c r="AJ87" i="21"/>
  <c r="AJ88" i="21"/>
  <c r="AJ89" i="21"/>
  <c r="AJ90" i="21"/>
  <c r="AJ91" i="21"/>
  <c r="AJ92" i="21"/>
  <c r="AJ93" i="21"/>
  <c r="AJ94" i="21"/>
  <c r="AJ95" i="21"/>
  <c r="AJ96" i="21"/>
  <c r="AJ97" i="21"/>
  <c r="AJ98" i="21"/>
  <c r="AJ99" i="21"/>
  <c r="AJ100" i="21"/>
  <c r="AJ101" i="21"/>
  <c r="AJ102" i="21"/>
  <c r="AJ103" i="21"/>
  <c r="AJ104" i="21"/>
  <c r="AJ105" i="21"/>
  <c r="AJ106" i="21"/>
  <c r="AJ107" i="21"/>
  <c r="AJ108" i="21"/>
  <c r="AJ109" i="21"/>
  <c r="AJ80" i="21"/>
  <c r="B81" i="21"/>
  <c r="C81" i="21"/>
  <c r="D81" i="21"/>
  <c r="E81" i="21"/>
  <c r="F81" i="21"/>
  <c r="G81" i="21"/>
  <c r="H81" i="21"/>
  <c r="B82" i="21"/>
  <c r="C82" i="21"/>
  <c r="D82" i="21"/>
  <c r="E82" i="21"/>
  <c r="F82" i="21"/>
  <c r="G82" i="21"/>
  <c r="H82" i="21"/>
  <c r="B83" i="21"/>
  <c r="C83" i="21"/>
  <c r="D83" i="21"/>
  <c r="E83" i="21"/>
  <c r="F83" i="21"/>
  <c r="G83" i="21"/>
  <c r="H83" i="21"/>
  <c r="B84" i="21"/>
  <c r="C84" i="21"/>
  <c r="D84" i="21"/>
  <c r="E84" i="21"/>
  <c r="F84" i="21"/>
  <c r="G84" i="21"/>
  <c r="H84" i="21"/>
  <c r="B85" i="21"/>
  <c r="C85" i="21"/>
  <c r="D85" i="21"/>
  <c r="E85" i="21"/>
  <c r="F85" i="21"/>
  <c r="G85" i="21"/>
  <c r="H85" i="21"/>
  <c r="B86" i="21"/>
  <c r="C86" i="21"/>
  <c r="D86" i="21"/>
  <c r="E86" i="21"/>
  <c r="F86" i="21"/>
  <c r="G86" i="21"/>
  <c r="H86" i="21"/>
  <c r="B87" i="21"/>
  <c r="C87" i="21"/>
  <c r="D87" i="21"/>
  <c r="E87" i="21"/>
  <c r="F87" i="21"/>
  <c r="G87" i="21"/>
  <c r="H87" i="21"/>
  <c r="B88" i="21"/>
  <c r="C88" i="21"/>
  <c r="D88" i="21"/>
  <c r="E88" i="21"/>
  <c r="F88" i="21"/>
  <c r="G88" i="21"/>
  <c r="H88" i="21"/>
  <c r="B89" i="21"/>
  <c r="C89" i="21"/>
  <c r="D89" i="21"/>
  <c r="E89" i="21"/>
  <c r="F89" i="21"/>
  <c r="G89" i="21"/>
  <c r="H89" i="21"/>
  <c r="B90" i="21"/>
  <c r="C90" i="21"/>
  <c r="D90" i="21"/>
  <c r="E90" i="21"/>
  <c r="F90" i="21"/>
  <c r="G90" i="21"/>
  <c r="H90" i="21"/>
  <c r="B91" i="21"/>
  <c r="C91" i="21"/>
  <c r="D91" i="21"/>
  <c r="E91" i="21"/>
  <c r="F91" i="21"/>
  <c r="G91" i="21"/>
  <c r="H91" i="21"/>
  <c r="B92" i="21"/>
  <c r="C92" i="21"/>
  <c r="D92" i="21"/>
  <c r="E92" i="21"/>
  <c r="F92" i="21"/>
  <c r="G92" i="21"/>
  <c r="H92" i="21"/>
  <c r="B93" i="21"/>
  <c r="C93" i="21"/>
  <c r="D93" i="21"/>
  <c r="E93" i="21"/>
  <c r="F93" i="21"/>
  <c r="G93" i="21"/>
  <c r="H93" i="21"/>
  <c r="B94" i="21"/>
  <c r="C94" i="21"/>
  <c r="D94" i="21"/>
  <c r="E94" i="21"/>
  <c r="F94" i="21"/>
  <c r="G94" i="21"/>
  <c r="H94" i="21"/>
  <c r="B95" i="21"/>
  <c r="C95" i="21"/>
  <c r="D95" i="21"/>
  <c r="E95" i="21"/>
  <c r="F95" i="21"/>
  <c r="G95" i="21"/>
  <c r="H95" i="21"/>
  <c r="B96" i="21"/>
  <c r="C96" i="21"/>
  <c r="D96" i="21"/>
  <c r="E96" i="21"/>
  <c r="F96" i="21"/>
  <c r="G96" i="21"/>
  <c r="H96" i="21"/>
  <c r="B97" i="21"/>
  <c r="C97" i="21"/>
  <c r="D97" i="21"/>
  <c r="E97" i="21"/>
  <c r="F97" i="21"/>
  <c r="G97" i="21"/>
  <c r="H97" i="21"/>
  <c r="B98" i="21"/>
  <c r="C98" i="21"/>
  <c r="D98" i="21"/>
  <c r="E98" i="21"/>
  <c r="F98" i="21"/>
  <c r="G98" i="21"/>
  <c r="H98" i="21"/>
  <c r="B99" i="21"/>
  <c r="C99" i="21"/>
  <c r="D99" i="21"/>
  <c r="E99" i="21"/>
  <c r="F99" i="21"/>
  <c r="G99" i="21"/>
  <c r="H99" i="21"/>
  <c r="B100" i="21"/>
  <c r="C100" i="21"/>
  <c r="D100" i="21"/>
  <c r="E100" i="21"/>
  <c r="F100" i="21"/>
  <c r="G100" i="21"/>
  <c r="H100" i="21"/>
  <c r="B101" i="21"/>
  <c r="C101" i="21"/>
  <c r="D101" i="21"/>
  <c r="E101" i="21"/>
  <c r="F101" i="21"/>
  <c r="G101" i="21"/>
  <c r="H101" i="21"/>
  <c r="B102" i="21"/>
  <c r="C102" i="21"/>
  <c r="D102" i="21"/>
  <c r="E102" i="21"/>
  <c r="F102" i="21"/>
  <c r="G102" i="21"/>
  <c r="H102" i="21"/>
  <c r="B103" i="21"/>
  <c r="C103" i="21"/>
  <c r="D103" i="21"/>
  <c r="E103" i="21"/>
  <c r="F103" i="21"/>
  <c r="G103" i="21"/>
  <c r="H103" i="21"/>
  <c r="B104" i="21"/>
  <c r="C104" i="21"/>
  <c r="D104" i="21"/>
  <c r="E104" i="21"/>
  <c r="F104" i="21"/>
  <c r="G104" i="21"/>
  <c r="H104" i="21"/>
  <c r="B105" i="21"/>
  <c r="C105" i="21"/>
  <c r="D105" i="21"/>
  <c r="E105" i="21"/>
  <c r="F105" i="21"/>
  <c r="G105" i="21"/>
  <c r="H105" i="21"/>
  <c r="B106" i="21"/>
  <c r="C106" i="21"/>
  <c r="D106" i="21"/>
  <c r="E106" i="21"/>
  <c r="F106" i="21"/>
  <c r="G106" i="21"/>
  <c r="H106" i="21"/>
  <c r="B107" i="21"/>
  <c r="C107" i="21"/>
  <c r="D107" i="21"/>
  <c r="E107" i="21"/>
  <c r="F107" i="21"/>
  <c r="G107" i="21"/>
  <c r="H107" i="21"/>
  <c r="B108" i="21"/>
  <c r="C108" i="21"/>
  <c r="D108" i="21"/>
  <c r="E108" i="21"/>
  <c r="F108" i="21"/>
  <c r="G108" i="21"/>
  <c r="H108" i="21"/>
  <c r="B109" i="21"/>
  <c r="C109" i="21"/>
  <c r="D109" i="21"/>
  <c r="E109" i="21"/>
  <c r="F109" i="21"/>
  <c r="G109" i="21"/>
  <c r="H109" i="21"/>
  <c r="I81" i="21"/>
  <c r="J81" i="21"/>
  <c r="K81" i="21"/>
  <c r="L81" i="21"/>
  <c r="M81" i="21"/>
  <c r="N81" i="21"/>
  <c r="O81" i="21"/>
  <c r="I82" i="21"/>
  <c r="J82" i="21"/>
  <c r="K82" i="21"/>
  <c r="L82" i="21"/>
  <c r="M82" i="21"/>
  <c r="N82" i="21"/>
  <c r="O82" i="21"/>
  <c r="I83" i="21"/>
  <c r="J83" i="21"/>
  <c r="K83" i="21"/>
  <c r="L83" i="21"/>
  <c r="M83" i="21"/>
  <c r="N83" i="21"/>
  <c r="O83" i="21"/>
  <c r="I84" i="21"/>
  <c r="J84" i="21"/>
  <c r="K84" i="21"/>
  <c r="L84" i="21"/>
  <c r="M84" i="21"/>
  <c r="N84" i="21"/>
  <c r="O84" i="21"/>
  <c r="I85" i="21"/>
  <c r="J85" i="21"/>
  <c r="K85" i="21"/>
  <c r="L85" i="21"/>
  <c r="M85" i="21"/>
  <c r="N85" i="21"/>
  <c r="O85" i="21"/>
  <c r="I86" i="21"/>
  <c r="J86" i="21"/>
  <c r="K86" i="21"/>
  <c r="L86" i="21"/>
  <c r="M86" i="21"/>
  <c r="N86" i="21"/>
  <c r="O86" i="21"/>
  <c r="I87" i="21"/>
  <c r="J87" i="21"/>
  <c r="K87" i="21"/>
  <c r="L87" i="21"/>
  <c r="M87" i="21"/>
  <c r="N87" i="21"/>
  <c r="O87" i="21"/>
  <c r="I88" i="21"/>
  <c r="J88" i="21"/>
  <c r="K88" i="21"/>
  <c r="L88" i="21"/>
  <c r="M88" i="21"/>
  <c r="N88" i="21"/>
  <c r="O88" i="21"/>
  <c r="I89" i="21"/>
  <c r="J89" i="21"/>
  <c r="K89" i="21"/>
  <c r="L89" i="21"/>
  <c r="M89" i="21"/>
  <c r="N89" i="21"/>
  <c r="O89" i="21"/>
  <c r="I90" i="21"/>
  <c r="J90" i="21"/>
  <c r="K90" i="21"/>
  <c r="L90" i="21"/>
  <c r="M90" i="21"/>
  <c r="N90" i="21"/>
  <c r="O90" i="21"/>
  <c r="I91" i="21"/>
  <c r="J91" i="21"/>
  <c r="K91" i="21"/>
  <c r="L91" i="21"/>
  <c r="M91" i="21"/>
  <c r="N91" i="21"/>
  <c r="O91" i="21"/>
  <c r="I92" i="21"/>
  <c r="J92" i="21"/>
  <c r="K92" i="21"/>
  <c r="L92" i="21"/>
  <c r="M92" i="21"/>
  <c r="N92" i="21"/>
  <c r="O92" i="21"/>
  <c r="I93" i="21"/>
  <c r="J93" i="21"/>
  <c r="K93" i="21"/>
  <c r="L93" i="21"/>
  <c r="M93" i="21"/>
  <c r="N93" i="21"/>
  <c r="O93" i="21"/>
  <c r="I94" i="21"/>
  <c r="J94" i="21"/>
  <c r="K94" i="21"/>
  <c r="L94" i="21"/>
  <c r="M94" i="21"/>
  <c r="N94" i="21"/>
  <c r="O94" i="21"/>
  <c r="I95" i="21"/>
  <c r="J95" i="21"/>
  <c r="K95" i="21"/>
  <c r="L95" i="21"/>
  <c r="M95" i="21"/>
  <c r="N95" i="21"/>
  <c r="O95" i="21"/>
  <c r="I96" i="21"/>
  <c r="J96" i="21"/>
  <c r="K96" i="21"/>
  <c r="L96" i="21"/>
  <c r="M96" i="21"/>
  <c r="N96" i="21"/>
  <c r="O96" i="21"/>
  <c r="I97" i="21"/>
  <c r="J97" i="21"/>
  <c r="K97" i="21"/>
  <c r="L97" i="21"/>
  <c r="M97" i="21"/>
  <c r="N97" i="21"/>
  <c r="O97" i="21"/>
  <c r="I98" i="21"/>
  <c r="J98" i="21"/>
  <c r="K98" i="21"/>
  <c r="L98" i="21"/>
  <c r="M98" i="21"/>
  <c r="N98" i="21"/>
  <c r="O98" i="21"/>
  <c r="I99" i="21"/>
  <c r="J99" i="21"/>
  <c r="K99" i="21"/>
  <c r="L99" i="21"/>
  <c r="M99" i="21"/>
  <c r="N99" i="21"/>
  <c r="O99" i="21"/>
  <c r="I100" i="21"/>
  <c r="J100" i="21"/>
  <c r="K100" i="21"/>
  <c r="L100" i="21"/>
  <c r="M100" i="21"/>
  <c r="N100" i="21"/>
  <c r="O100" i="21"/>
  <c r="I101" i="21"/>
  <c r="J101" i="21"/>
  <c r="K101" i="21"/>
  <c r="L101" i="21"/>
  <c r="M101" i="21"/>
  <c r="N101" i="21"/>
  <c r="O101" i="21"/>
  <c r="I102" i="21"/>
  <c r="J102" i="21"/>
  <c r="K102" i="21"/>
  <c r="L102" i="21"/>
  <c r="M102" i="21"/>
  <c r="N102" i="21"/>
  <c r="O102" i="21"/>
  <c r="I103" i="21"/>
  <c r="J103" i="21"/>
  <c r="K103" i="21"/>
  <c r="L103" i="21"/>
  <c r="M103" i="21"/>
  <c r="N103" i="21"/>
  <c r="O103" i="21"/>
  <c r="I104" i="21"/>
  <c r="J104" i="21"/>
  <c r="K104" i="21"/>
  <c r="L104" i="21"/>
  <c r="M104" i="21"/>
  <c r="N104" i="21"/>
  <c r="O104" i="21"/>
  <c r="I105" i="21"/>
  <c r="J105" i="21"/>
  <c r="K105" i="21"/>
  <c r="L105" i="21"/>
  <c r="M105" i="21"/>
  <c r="N105" i="21"/>
  <c r="O105" i="21"/>
  <c r="I106" i="21"/>
  <c r="J106" i="21"/>
  <c r="K106" i="21"/>
  <c r="L106" i="21"/>
  <c r="M106" i="21"/>
  <c r="N106" i="21"/>
  <c r="O106" i="21"/>
  <c r="I107" i="21"/>
  <c r="J107" i="21"/>
  <c r="K107" i="21"/>
  <c r="L107" i="21"/>
  <c r="M107" i="21"/>
  <c r="N107" i="21"/>
  <c r="O107" i="21"/>
  <c r="I108" i="21"/>
  <c r="J108" i="21"/>
  <c r="K108" i="21"/>
  <c r="L108" i="21"/>
  <c r="M108" i="21"/>
  <c r="N108" i="21"/>
  <c r="O108" i="21"/>
  <c r="I109" i="21"/>
  <c r="J109" i="21"/>
  <c r="K109" i="21"/>
  <c r="L109" i="21"/>
  <c r="M109" i="21"/>
  <c r="N109" i="21"/>
  <c r="O109" i="21"/>
  <c r="J80" i="21"/>
  <c r="K80" i="21"/>
  <c r="L80" i="21"/>
  <c r="M80" i="21"/>
  <c r="N80" i="21"/>
  <c r="O80" i="21"/>
  <c r="I80" i="21"/>
  <c r="C80" i="21"/>
  <c r="D80" i="21"/>
  <c r="E80" i="21"/>
  <c r="F80" i="21"/>
  <c r="G80" i="21"/>
  <c r="H80" i="21"/>
  <c r="B59" i="21"/>
  <c r="B39" i="21"/>
  <c r="C39" i="21"/>
  <c r="D39" i="21"/>
  <c r="E39" i="21"/>
  <c r="F39" i="21"/>
  <c r="G39" i="21"/>
  <c r="H39" i="21"/>
  <c r="B40" i="21"/>
  <c r="C40" i="21"/>
  <c r="D40" i="21"/>
  <c r="E40" i="21"/>
  <c r="F40" i="21"/>
  <c r="G40" i="21"/>
  <c r="H40" i="21"/>
  <c r="B41" i="21"/>
  <c r="C41" i="21"/>
  <c r="D41" i="21"/>
  <c r="E41" i="21"/>
  <c r="F41" i="21"/>
  <c r="G41" i="21"/>
  <c r="H41" i="21"/>
  <c r="B42" i="21"/>
  <c r="C42" i="21"/>
  <c r="D42" i="21"/>
  <c r="E42" i="21"/>
  <c r="F42" i="21"/>
  <c r="G42" i="21"/>
  <c r="H42" i="21"/>
  <c r="B43" i="21"/>
  <c r="C43" i="21"/>
  <c r="D43" i="21"/>
  <c r="E43" i="21"/>
  <c r="F43" i="21"/>
  <c r="G43" i="21"/>
  <c r="H43" i="21"/>
  <c r="B44" i="21"/>
  <c r="C44" i="21"/>
  <c r="D44" i="21"/>
  <c r="E44" i="21"/>
  <c r="F44" i="21"/>
  <c r="G44" i="21"/>
  <c r="H44" i="21"/>
  <c r="B45" i="21"/>
  <c r="C45" i="21"/>
  <c r="D45" i="21"/>
  <c r="E45" i="21"/>
  <c r="F45" i="21"/>
  <c r="G45" i="21"/>
  <c r="H45" i="21"/>
  <c r="B46" i="21"/>
  <c r="C46" i="21"/>
  <c r="D46" i="21"/>
  <c r="E46" i="21"/>
  <c r="F46" i="21"/>
  <c r="G46" i="21"/>
  <c r="H46" i="21"/>
  <c r="B47" i="21"/>
  <c r="C47" i="21"/>
  <c r="D47" i="21"/>
  <c r="E47" i="21"/>
  <c r="F47" i="21"/>
  <c r="G47" i="21"/>
  <c r="H47" i="21"/>
  <c r="B48" i="21"/>
  <c r="C48" i="21"/>
  <c r="D48" i="21"/>
  <c r="E48" i="21"/>
  <c r="F48" i="21"/>
  <c r="G48" i="21"/>
  <c r="H48" i="21"/>
  <c r="B49" i="21"/>
  <c r="C49" i="21"/>
  <c r="D49" i="21"/>
  <c r="E49" i="21"/>
  <c r="F49" i="21"/>
  <c r="G49" i="21"/>
  <c r="H49" i="21"/>
  <c r="B50" i="21"/>
  <c r="C50" i="21"/>
  <c r="D50" i="21"/>
  <c r="E50" i="21"/>
  <c r="F50" i="21"/>
  <c r="G50" i="21"/>
  <c r="H50" i="21"/>
  <c r="B51" i="21"/>
  <c r="C51" i="21"/>
  <c r="D51" i="21"/>
  <c r="E51" i="21"/>
  <c r="F51" i="21"/>
  <c r="G51" i="21"/>
  <c r="H51" i="21"/>
  <c r="B52" i="21"/>
  <c r="C52" i="21"/>
  <c r="D52" i="21"/>
  <c r="E52" i="21"/>
  <c r="F52" i="21"/>
  <c r="G52" i="21"/>
  <c r="H52" i="21"/>
  <c r="C38" i="21"/>
  <c r="D38" i="21"/>
  <c r="E38" i="21"/>
  <c r="F38" i="21"/>
  <c r="G38" i="21"/>
  <c r="H38" i="21"/>
  <c r="B38" i="21"/>
  <c r="I9" i="21"/>
  <c r="K9" i="1"/>
  <c r="C24" i="20"/>
  <c r="D24" i="20"/>
  <c r="D23" i="20"/>
  <c r="C143" i="20"/>
  <c r="D142" i="20"/>
  <c r="C55" i="20"/>
  <c r="D55" i="20"/>
  <c r="D54" i="20"/>
  <c r="F32" i="16" a="1"/>
  <c r="F32" i="16"/>
  <c r="C144" i="20"/>
  <c r="D143" i="20"/>
  <c r="F33" i="16" a="1"/>
  <c r="F33" i="16"/>
  <c r="F34" i="16" a="1"/>
  <c r="F34" i="16"/>
  <c r="F4" i="16" a="1"/>
  <c r="F4" i="16"/>
  <c r="C145" i="20"/>
  <c r="D144" i="20"/>
  <c r="F35" i="16" a="1"/>
  <c r="F35" i="16"/>
  <c r="F36" i="16" a="1"/>
  <c r="F36" i="16"/>
  <c r="F5" i="16" a="1"/>
  <c r="F5" i="16"/>
  <c r="F6" i="16" a="1"/>
  <c r="F6" i="16"/>
  <c r="F114" i="21"/>
  <c r="E114" i="21"/>
  <c r="B114" i="21"/>
  <c r="C114" i="21"/>
  <c r="D114" i="21"/>
  <c r="A112" i="21"/>
  <c r="AI79" i="21"/>
  <c r="AG79" i="21"/>
  <c r="AH79" i="21"/>
  <c r="AF79" i="21"/>
  <c r="AC79" i="21"/>
  <c r="AD79" i="21"/>
  <c r="AE79" i="21"/>
  <c r="AB79" i="21"/>
  <c r="Y79" i="21"/>
  <c r="Z79" i="21"/>
  <c r="AA79" i="21"/>
  <c r="X79" i="21"/>
  <c r="U79" i="21"/>
  <c r="V79" i="21"/>
  <c r="W79" i="21"/>
  <c r="T79" i="21"/>
  <c r="S79" i="21"/>
  <c r="Q79" i="21"/>
  <c r="R79" i="21"/>
  <c r="P79" i="21"/>
  <c r="B80" i="21"/>
  <c r="AJ78" i="21"/>
  <c r="O78" i="21"/>
  <c r="J78" i="21"/>
  <c r="K78" i="21"/>
  <c r="L78" i="21"/>
  <c r="M78" i="21"/>
  <c r="N78" i="21"/>
  <c r="I78" i="21"/>
  <c r="B78" i="21"/>
  <c r="C78" i="21"/>
  <c r="D78" i="21"/>
  <c r="E78" i="21"/>
  <c r="F78" i="21"/>
  <c r="G78" i="21"/>
  <c r="H78" i="21"/>
  <c r="A76" i="21"/>
  <c r="A55" i="21"/>
  <c r="AJ57" i="21"/>
  <c r="AH58" i="21"/>
  <c r="AE58" i="21"/>
  <c r="AF58" i="21"/>
  <c r="AG58" i="21"/>
  <c r="AD58" i="21"/>
  <c r="Z58" i="21"/>
  <c r="AA58" i="21"/>
  <c r="AB58" i="21"/>
  <c r="AC58" i="21"/>
  <c r="Y58" i="21"/>
  <c r="U58" i="21"/>
  <c r="V58" i="21"/>
  <c r="W58" i="21"/>
  <c r="X58" i="21"/>
  <c r="T58" i="21"/>
  <c r="P58" i="21"/>
  <c r="Q58" i="21"/>
  <c r="R58" i="21"/>
  <c r="S58" i="21"/>
  <c r="O58" i="21"/>
  <c r="K58" i="21"/>
  <c r="L58" i="21"/>
  <c r="M58" i="21"/>
  <c r="N58" i="21"/>
  <c r="J58" i="21"/>
  <c r="I57" i="21"/>
  <c r="B57" i="21"/>
  <c r="C57" i="21"/>
  <c r="D57" i="21"/>
  <c r="E57" i="21"/>
  <c r="F57" i="21"/>
  <c r="G57" i="21"/>
  <c r="H57" i="21"/>
  <c r="AH37" i="21"/>
  <c r="AE37" i="21"/>
  <c r="AF37" i="21"/>
  <c r="AG37" i="21"/>
  <c r="AD37" i="21"/>
  <c r="AJ36" i="21"/>
  <c r="Z37" i="21"/>
  <c r="AA37" i="21"/>
  <c r="AB37" i="21"/>
  <c r="AC37" i="21"/>
  <c r="Y37" i="21"/>
  <c r="U37" i="21"/>
  <c r="V37" i="21"/>
  <c r="W37" i="21"/>
  <c r="X37" i="21"/>
  <c r="T37" i="21"/>
  <c r="P37" i="21"/>
  <c r="Q37" i="21"/>
  <c r="R37" i="21"/>
  <c r="O37" i="21"/>
  <c r="K37" i="21"/>
  <c r="L37" i="21"/>
  <c r="M37" i="21"/>
  <c r="N37" i="21"/>
  <c r="J37" i="21"/>
  <c r="I36" i="21"/>
  <c r="O19" i="21"/>
  <c r="O20" i="21"/>
  <c r="O21" i="21"/>
  <c r="O22" i="21"/>
  <c r="O23" i="21"/>
  <c r="O24" i="21"/>
  <c r="O25" i="21"/>
  <c r="O26" i="21"/>
  <c r="O27" i="21"/>
  <c r="O28" i="21"/>
  <c r="O29" i="21"/>
  <c r="O18" i="21"/>
  <c r="B19" i="21"/>
  <c r="B20" i="21"/>
  <c r="B21" i="21"/>
  <c r="B22" i="21"/>
  <c r="B23" i="21"/>
  <c r="B24" i="21"/>
  <c r="B25" i="21"/>
  <c r="B26" i="21"/>
  <c r="B27" i="21"/>
  <c r="B28" i="21"/>
  <c r="B29" i="21"/>
  <c r="B18" i="21"/>
  <c r="I7" i="21"/>
  <c r="I8" i="21"/>
  <c r="I10" i="21"/>
  <c r="I11" i="21"/>
  <c r="I12" i="21"/>
  <c r="I13" i="21"/>
  <c r="I14" i="21"/>
  <c r="I6" i="21"/>
  <c r="E7" i="21"/>
  <c r="E8" i="21"/>
  <c r="E9" i="21"/>
  <c r="E10" i="21"/>
  <c r="E11" i="21"/>
  <c r="E12" i="21"/>
  <c r="E13" i="21"/>
  <c r="E14" i="21"/>
  <c r="E6" i="21"/>
  <c r="O17" i="21"/>
  <c r="B17" i="21"/>
  <c r="O5" i="21"/>
  <c r="I5" i="21"/>
  <c r="E5" i="21"/>
  <c r="C9" i="21"/>
  <c r="C10" i="21"/>
  <c r="B9" i="21"/>
  <c r="B10" i="21"/>
  <c r="C7" i="21"/>
  <c r="C8" i="21"/>
  <c r="C6" i="21"/>
  <c r="C146" i="20"/>
  <c r="D145" i="20"/>
  <c r="F37" i="16" a="1"/>
  <c r="F37" i="16"/>
  <c r="F38" i="16" a="1"/>
  <c r="F38" i="16"/>
  <c r="F39" i="16" a="1"/>
  <c r="F39" i="16"/>
  <c r="F7" i="16" a="1"/>
  <c r="F7" i="16"/>
  <c r="H36" i="21"/>
  <c r="G36" i="21"/>
  <c r="F36" i="21"/>
  <c r="E36" i="21"/>
  <c r="D36" i="21"/>
  <c r="A34" i="21"/>
  <c r="B8" i="21"/>
  <c r="B7" i="21"/>
  <c r="B6" i="21"/>
  <c r="B5" i="21"/>
  <c r="A2" i="21"/>
  <c r="C147" i="20"/>
  <c r="D146" i="20"/>
  <c r="F40" i="16" a="1"/>
  <c r="F40" i="16"/>
  <c r="F41" i="16" a="1"/>
  <c r="F41" i="16"/>
  <c r="F42" i="16" a="1"/>
  <c r="F42" i="16"/>
  <c r="F8" i="16" a="1"/>
  <c r="F8" i="16"/>
  <c r="F9" i="16" a="1"/>
  <c r="F9" i="16"/>
  <c r="B131" i="16" a="1"/>
  <c r="B131" i="16"/>
  <c r="C148" i="20"/>
  <c r="D148" i="20"/>
  <c r="D147" i="20"/>
  <c r="B132" i="16" a="1"/>
  <c r="B132" i="16"/>
  <c r="B133" i="16" a="1"/>
  <c r="B133" i="16"/>
  <c r="F43" i="16" a="1"/>
  <c r="F43" i="16"/>
  <c r="F44" i="16" a="1"/>
  <c r="F44" i="16"/>
  <c r="F45" i="16" a="1"/>
  <c r="F45" i="16"/>
  <c r="F46" i="16" a="1"/>
  <c r="F46" i="16"/>
  <c r="F47" i="16" a="1"/>
  <c r="F47" i="16"/>
  <c r="F48" i="16" a="1"/>
  <c r="F48" i="16"/>
  <c r="F49" i="16" a="1"/>
  <c r="F49" i="16"/>
  <c r="F50" i="16" a="1"/>
  <c r="F50" i="16"/>
  <c r="F51" i="16" a="1"/>
  <c r="F51" i="16"/>
  <c r="F52" i="16" a="1"/>
  <c r="F52" i="16"/>
  <c r="F53" i="16" a="1"/>
  <c r="F53" i="16"/>
  <c r="F54" i="16" a="1"/>
  <c r="F54" i="16"/>
  <c r="F55" i="16" a="1"/>
  <c r="F55" i="16"/>
  <c r="F56" i="16" a="1"/>
  <c r="F56" i="16"/>
  <c r="F10" i="16" a="1"/>
  <c r="F10" i="16"/>
  <c r="F11" i="16" a="1"/>
  <c r="F11" i="16"/>
  <c r="O26" i="1"/>
  <c r="B134" i="16" a="1"/>
  <c r="B134" i="16"/>
  <c r="B135" i="16" a="1"/>
  <c r="B135" i="16"/>
  <c r="F12" i="16" a="1"/>
  <c r="F12" i="16"/>
  <c r="F13" i="16" a="1"/>
  <c r="F13" i="16"/>
  <c r="F14" i="16" a="1"/>
  <c r="F14" i="16"/>
  <c r="F15" i="16" a="1"/>
  <c r="F15" i="16"/>
  <c r="F16" i="16" a="1"/>
  <c r="F16" i="16"/>
  <c r="F17" i="16" a="1"/>
  <c r="F17" i="16"/>
  <c r="F18" i="16" a="1"/>
  <c r="F18" i="16"/>
  <c r="F19" i="16" a="1"/>
  <c r="F19" i="16"/>
  <c r="F20" i="16" a="1"/>
  <c r="F20" i="16"/>
  <c r="F21" i="16" a="1"/>
  <c r="F21" i="16"/>
  <c r="F22" i="16" a="1"/>
  <c r="F22" i="16"/>
  <c r="F23" i="16" a="1"/>
  <c r="F23" i="16"/>
  <c r="F24" i="16" a="1"/>
  <c r="F24" i="16"/>
  <c r="F25" i="16" a="1"/>
  <c r="F25" i="16"/>
  <c r="F26" i="16" a="1"/>
  <c r="F26" i="16"/>
  <c r="F27" i="16" a="1"/>
  <c r="F27" i="16"/>
  <c r="F28" i="16" a="1"/>
  <c r="F28" i="16"/>
  <c r="B93" i="6"/>
  <c r="K93" i="6"/>
  <c r="F93" i="6"/>
  <c r="J93" i="6"/>
  <c r="B136" i="16" a="1"/>
  <c r="B136" i="16"/>
  <c r="Y9" i="12"/>
  <c r="Y10" i="10"/>
  <c r="AH10" i="5"/>
  <c r="V8" i="6"/>
  <c r="B137" i="16" a="1"/>
  <c r="B137" i="16"/>
  <c r="S8" i="6"/>
  <c r="B138" i="16" a="1"/>
  <c r="B138" i="16"/>
  <c r="B139" i="16" a="1"/>
  <c r="B139" i="16"/>
  <c r="X10" i="5"/>
  <c r="B140" i="16" a="1"/>
  <c r="B140" i="16"/>
  <c r="B141" i="16" a="1"/>
  <c r="B141" i="16"/>
  <c r="B142" i="16" a="1"/>
  <c r="B142" i="16"/>
  <c r="B143" i="16" a="1"/>
  <c r="B143" i="16"/>
  <c r="B144" i="16" a="1"/>
  <c r="B144" i="16"/>
  <c r="B145" i="16" a="1"/>
  <c r="B145" i="16"/>
  <c r="B146" i="16" a="1"/>
  <c r="B146" i="16"/>
  <c r="B147" i="16" a="1"/>
  <c r="B147" i="16"/>
  <c r="B148" i="16" a="1"/>
  <c r="B148" i="16"/>
  <c r="B149" i="16" a="1"/>
  <c r="B149" i="16"/>
  <c r="B150" i="16" a="1"/>
  <c r="B150" i="16"/>
  <c r="B151" i="16" a="1"/>
  <c r="B151" i="16"/>
  <c r="B152" i="16" a="1"/>
  <c r="B152" i="16"/>
  <c r="B153" i="16" a="1"/>
  <c r="B153" i="16"/>
  <c r="B154" i="16" a="1"/>
  <c r="B154" i="16"/>
  <c r="B155" i="16" a="1"/>
  <c r="B155" i="16"/>
  <c r="V127" i="1"/>
  <c r="W127" i="1"/>
  <c r="U8" i="6"/>
  <c r="U88" i="6"/>
  <c r="U84" i="6"/>
  <c r="U80" i="6"/>
  <c r="U76" i="6"/>
  <c r="U72" i="6"/>
  <c r="U68" i="6"/>
  <c r="U64" i="6"/>
  <c r="U60" i="6"/>
  <c r="U56" i="6"/>
  <c r="U52" i="6"/>
  <c r="U48" i="6"/>
  <c r="U44" i="6"/>
  <c r="U40" i="6"/>
  <c r="U36" i="6"/>
  <c r="U32" i="6"/>
  <c r="U28" i="6"/>
  <c r="U24" i="6"/>
  <c r="U20" i="6"/>
  <c r="U16" i="6"/>
  <c r="U12" i="6"/>
  <c r="U87" i="6"/>
  <c r="U82" i="6"/>
  <c r="U77" i="6"/>
  <c r="U71" i="6"/>
  <c r="U66" i="6"/>
  <c r="U61" i="6"/>
  <c r="U55" i="6"/>
  <c r="U50" i="6"/>
  <c r="U45" i="6"/>
  <c r="U39" i="6"/>
  <c r="U34" i="6"/>
  <c r="U29" i="6"/>
  <c r="U23" i="6"/>
  <c r="U18" i="6"/>
  <c r="U13" i="6"/>
  <c r="U81" i="6"/>
  <c r="U74" i="6"/>
  <c r="U67" i="6"/>
  <c r="U59" i="6"/>
  <c r="U53" i="6"/>
  <c r="U46" i="6"/>
  <c r="U38" i="6"/>
  <c r="U31" i="6"/>
  <c r="U25" i="6"/>
  <c r="U17" i="6"/>
  <c r="U10" i="6"/>
  <c r="U86" i="6"/>
  <c r="U79" i="6"/>
  <c r="U73" i="6"/>
  <c r="U65" i="6"/>
  <c r="U58" i="6"/>
  <c r="U51" i="6"/>
  <c r="U43" i="6"/>
  <c r="U37" i="6"/>
  <c r="U30" i="6"/>
  <c r="U22" i="6"/>
  <c r="U15" i="6"/>
  <c r="U9" i="6"/>
  <c r="U78" i="6"/>
  <c r="U63" i="6"/>
  <c r="U49" i="6"/>
  <c r="U35" i="6"/>
  <c r="U21" i="6"/>
  <c r="U62" i="6"/>
  <c r="U47" i="6"/>
  <c r="U33" i="6"/>
  <c r="U19" i="6"/>
  <c r="U85" i="6"/>
  <c r="U70" i="6"/>
  <c r="U57" i="6"/>
  <c r="U42" i="6"/>
  <c r="U27" i="6"/>
  <c r="U14" i="6"/>
  <c r="U83" i="6"/>
  <c r="U75" i="6"/>
  <c r="U54" i="6"/>
  <c r="U26" i="6"/>
  <c r="U11" i="6"/>
  <c r="U69" i="6"/>
  <c r="U41" i="6"/>
  <c r="B156" i="16" a="1"/>
  <c r="B156" i="16"/>
  <c r="B157" i="16" a="1"/>
  <c r="B157" i="16"/>
  <c r="B158" i="16" a="1"/>
  <c r="B158" i="16"/>
  <c r="B159" i="16" a="1"/>
  <c r="B159" i="16"/>
  <c r="B160" i="16" a="1"/>
  <c r="B160" i="16"/>
  <c r="B161" i="16" a="1"/>
  <c r="B161" i="16"/>
  <c r="B162" i="16" a="1"/>
  <c r="B162" i="16"/>
  <c r="B163" i="16" a="1"/>
  <c r="B163" i="16"/>
  <c r="B164" i="16" a="1"/>
  <c r="B164" i="16"/>
  <c r="B165" i="16" a="1"/>
  <c r="B165" i="16"/>
  <c r="B44" i="1"/>
  <c r="B45" i="1"/>
  <c r="A45" i="1"/>
  <c r="B46" i="1"/>
  <c r="J57" i="21"/>
  <c r="N113" i="21"/>
  <c r="H113" i="21"/>
  <c r="O6" i="21"/>
  <c r="U77" i="21"/>
  <c r="Q77" i="21"/>
  <c r="A44" i="1"/>
  <c r="C66" i="10"/>
  <c r="C46" i="10"/>
  <c r="C90" i="12"/>
  <c r="C85" i="12"/>
  <c r="C101" i="10"/>
  <c r="C60" i="12"/>
  <c r="C36" i="10"/>
  <c r="C75" i="12"/>
  <c r="C95" i="12"/>
  <c r="C81" i="10"/>
  <c r="C31" i="10"/>
  <c r="C51" i="10"/>
  <c r="C91" i="10"/>
  <c r="C61" i="10"/>
  <c r="C35" i="12"/>
  <c r="C45" i="12"/>
  <c r="C86" i="10"/>
  <c r="C70" i="12"/>
  <c r="C50" i="12"/>
  <c r="E45" i="1"/>
  <c r="C229" i="6"/>
  <c r="C41" i="10"/>
  <c r="C56" i="10"/>
  <c r="D91" i="5"/>
  <c r="C76" i="10"/>
  <c r="D181" i="5"/>
  <c r="D66" i="5"/>
  <c r="C55" i="12"/>
  <c r="C124" i="6"/>
  <c r="C94" i="6"/>
  <c r="C65" i="12"/>
  <c r="C40" i="12"/>
  <c r="C100" i="12"/>
  <c r="C71" i="10"/>
  <c r="C284" i="6"/>
  <c r="C389" i="6"/>
  <c r="C274" i="6"/>
  <c r="C96" i="10"/>
  <c r="C80" i="12"/>
  <c r="C30" i="12"/>
  <c r="C179" i="6"/>
  <c r="C154" i="6"/>
  <c r="C139" i="6"/>
  <c r="C209" i="6"/>
  <c r="D56" i="5"/>
  <c r="C254" i="6"/>
  <c r="C164" i="6"/>
  <c r="C219" i="6"/>
  <c r="C249" i="6"/>
  <c r="D166" i="5"/>
  <c r="C104" i="6"/>
  <c r="D76" i="5"/>
  <c r="C259" i="6"/>
  <c r="C234" i="6"/>
  <c r="C224" i="6"/>
  <c r="C269" i="6"/>
  <c r="D186" i="5"/>
  <c r="D176" i="5"/>
  <c r="C414" i="6"/>
  <c r="C324" i="6"/>
  <c r="C379" i="6"/>
  <c r="C369" i="6"/>
  <c r="C359" i="6"/>
  <c r="C424" i="6"/>
  <c r="C399" i="6"/>
  <c r="C459" i="6"/>
  <c r="C409" i="6"/>
  <c r="D126" i="5"/>
  <c r="D151" i="5"/>
  <c r="C454" i="6"/>
  <c r="C439" i="6"/>
  <c r="C404" i="6"/>
  <c r="C444" i="6"/>
  <c r="C429" i="6"/>
  <c r="C109" i="6"/>
  <c r="C479" i="6"/>
  <c r="C434" i="6"/>
  <c r="C464" i="6"/>
  <c r="C449" i="6"/>
  <c r="C149" i="6"/>
  <c r="C114" i="6"/>
  <c r="C99" i="6"/>
  <c r="C169" i="6"/>
  <c r="C489" i="6"/>
  <c r="D121" i="5"/>
  <c r="C204" i="6"/>
  <c r="C174" i="6"/>
  <c r="C134" i="6"/>
  <c r="C119" i="6"/>
  <c r="C189" i="6"/>
  <c r="D106" i="5"/>
  <c r="C264" i="6"/>
  <c r="D136" i="5"/>
  <c r="C329" i="6"/>
  <c r="D71" i="5"/>
  <c r="C374" i="6"/>
  <c r="C239" i="6"/>
  <c r="C339" i="6"/>
  <c r="D156" i="5"/>
  <c r="C349" i="6"/>
  <c r="C294" i="6"/>
  <c r="C314" i="6"/>
  <c r="C344" i="6"/>
  <c r="D96" i="5"/>
  <c r="C289" i="6"/>
  <c r="C304" i="6"/>
  <c r="D146" i="5"/>
  <c r="C319" i="6"/>
  <c r="J36" i="21"/>
  <c r="O36" i="21"/>
  <c r="B47" i="1"/>
  <c r="A46" i="1"/>
  <c r="Q81" i="21" a="1"/>
  <c r="Q81" i="21"/>
  <c r="S81" i="21" a="1"/>
  <c r="S81" i="21"/>
  <c r="Q82" i="21" a="1"/>
  <c r="Q82" i="21"/>
  <c r="S82" i="21" a="1"/>
  <c r="S82" i="21"/>
  <c r="Q83" i="21" a="1"/>
  <c r="Q83" i="21"/>
  <c r="S83" i="21" a="1"/>
  <c r="S83" i="21"/>
  <c r="Q84" i="21" a="1"/>
  <c r="Q84" i="21"/>
  <c r="S84" i="21" a="1"/>
  <c r="S84" i="21"/>
  <c r="Q85" i="21" a="1"/>
  <c r="Q85" i="21"/>
  <c r="S85" i="21" a="1"/>
  <c r="S85" i="21"/>
  <c r="Q86" i="21" a="1"/>
  <c r="Q86" i="21"/>
  <c r="S86" i="21" a="1"/>
  <c r="S86" i="21"/>
  <c r="Q87" i="21" a="1"/>
  <c r="Q87" i="21"/>
  <c r="S87" i="21" a="1"/>
  <c r="S87" i="21"/>
  <c r="P81" i="21" a="1"/>
  <c r="P81" i="21"/>
  <c r="R81" i="21" a="1"/>
  <c r="R81" i="21"/>
  <c r="P82" i="21" a="1"/>
  <c r="P82" i="21"/>
  <c r="R82" i="21" a="1"/>
  <c r="R82" i="21"/>
  <c r="P83" i="21" a="1"/>
  <c r="P83" i="21"/>
  <c r="R83" i="21" a="1"/>
  <c r="R83" i="21"/>
  <c r="P84" i="21" a="1"/>
  <c r="P84" i="21"/>
  <c r="R84" i="21" a="1"/>
  <c r="R84" i="21"/>
  <c r="P85" i="21" a="1"/>
  <c r="P85" i="21"/>
  <c r="R85" i="21" a="1"/>
  <c r="R85" i="21"/>
  <c r="P86" i="21" a="1"/>
  <c r="P86" i="21"/>
  <c r="R86" i="21" a="1"/>
  <c r="R86" i="21"/>
  <c r="P87" i="21" a="1"/>
  <c r="P87" i="21"/>
  <c r="R87" i="21" a="1"/>
  <c r="R87" i="21"/>
  <c r="P88" i="21" a="1"/>
  <c r="P88" i="21"/>
  <c r="Q89" i="21" a="1"/>
  <c r="Q89" i="21"/>
  <c r="P90" i="21" a="1"/>
  <c r="P90" i="21"/>
  <c r="Q91" i="21" a="1"/>
  <c r="Q91" i="21"/>
  <c r="P92" i="21" a="1"/>
  <c r="P92" i="21"/>
  <c r="Q93" i="21" a="1"/>
  <c r="Q93" i="21"/>
  <c r="P94" i="21" a="1"/>
  <c r="P94" i="21"/>
  <c r="Q95" i="21" a="1"/>
  <c r="Q95" i="21"/>
  <c r="P96" i="21" a="1"/>
  <c r="P96" i="21"/>
  <c r="Q97" i="21" a="1"/>
  <c r="Q97" i="21"/>
  <c r="P98" i="21" a="1"/>
  <c r="P98" i="21"/>
  <c r="Q99" i="21" a="1"/>
  <c r="Q99" i="21"/>
  <c r="Q101" i="21" a="1"/>
  <c r="Q101" i="21"/>
  <c r="P102" i="21" a="1"/>
  <c r="P102" i="21"/>
  <c r="Q103" i="21" a="1"/>
  <c r="Q103" i="21"/>
  <c r="P104" i="21" a="1"/>
  <c r="P104" i="21"/>
  <c r="Q105" i="21" a="1"/>
  <c r="Q105" i="21"/>
  <c r="P106" i="21" a="1"/>
  <c r="P106" i="21"/>
  <c r="Q107" i="21" a="1"/>
  <c r="Q107" i="21"/>
  <c r="P108" i="21" a="1"/>
  <c r="P108" i="21"/>
  <c r="Q109" i="21" a="1"/>
  <c r="Q109" i="21"/>
  <c r="Q80" i="21" a="1"/>
  <c r="Q80" i="21"/>
  <c r="S88" i="21" a="1"/>
  <c r="S88" i="21"/>
  <c r="R89" i="21" a="1"/>
  <c r="R89" i="21"/>
  <c r="S90" i="21" a="1"/>
  <c r="S90" i="21"/>
  <c r="R91" i="21" a="1"/>
  <c r="R91" i="21"/>
  <c r="S92" i="21" a="1"/>
  <c r="S92" i="21"/>
  <c r="R93" i="21" a="1"/>
  <c r="R93" i="21"/>
  <c r="S94" i="21" a="1"/>
  <c r="S94" i="21"/>
  <c r="R95" i="21" a="1"/>
  <c r="R95" i="21"/>
  <c r="S96" i="21" a="1"/>
  <c r="S96" i="21"/>
  <c r="R97" i="21" a="1"/>
  <c r="R97" i="21"/>
  <c r="S98" i="21" a="1"/>
  <c r="S98" i="21"/>
  <c r="R99" i="21" a="1"/>
  <c r="R99" i="21"/>
  <c r="S100" i="21" a="1"/>
  <c r="S100" i="21"/>
  <c r="R101" i="21" a="1"/>
  <c r="R101" i="21"/>
  <c r="S102" i="21" a="1"/>
  <c r="S102" i="21"/>
  <c r="R103" i="21" a="1"/>
  <c r="R103" i="21"/>
  <c r="S104" i="21" a="1"/>
  <c r="S104" i="21"/>
  <c r="R105" i="21" a="1"/>
  <c r="R105" i="21"/>
  <c r="S106" i="21" a="1"/>
  <c r="S106" i="21"/>
  <c r="R107" i="21" a="1"/>
  <c r="R107" i="21"/>
  <c r="S108" i="21" a="1"/>
  <c r="S108" i="21"/>
  <c r="R109" i="21" a="1"/>
  <c r="R109" i="21"/>
  <c r="P80" i="21" a="1"/>
  <c r="P80" i="21"/>
  <c r="Q88" i="21" a="1"/>
  <c r="Q88" i="21"/>
  <c r="P89" i="21" a="1"/>
  <c r="P89" i="21"/>
  <c r="Q90" i="21" a="1"/>
  <c r="Q90" i="21"/>
  <c r="P91" i="21" a="1"/>
  <c r="P91" i="21"/>
  <c r="Q92" i="21" a="1"/>
  <c r="Q92" i="21"/>
  <c r="P93" i="21" a="1"/>
  <c r="P93" i="21"/>
  <c r="Q94" i="21" a="1"/>
  <c r="Q94" i="21"/>
  <c r="P95" i="21" a="1"/>
  <c r="P95" i="21"/>
  <c r="Q96" i="21" a="1"/>
  <c r="Q96" i="21"/>
  <c r="P97" i="21" a="1"/>
  <c r="P97" i="21"/>
  <c r="Q98" i="21" a="1"/>
  <c r="Q98" i="21"/>
  <c r="P99" i="21" a="1"/>
  <c r="P99" i="21"/>
  <c r="Q100" i="21" a="1"/>
  <c r="Q100" i="21"/>
  <c r="P101" i="21" a="1"/>
  <c r="P101" i="21"/>
  <c r="Q102" i="21" a="1"/>
  <c r="Q102" i="21"/>
  <c r="P103" i="21" a="1"/>
  <c r="P103" i="21"/>
  <c r="Q104" i="21" a="1"/>
  <c r="Q104" i="21"/>
  <c r="P105" i="21" a="1"/>
  <c r="P105" i="21"/>
  <c r="Q106" i="21" a="1"/>
  <c r="Q106" i="21"/>
  <c r="P107" i="21" a="1"/>
  <c r="P107" i="21"/>
  <c r="Q108" i="21" a="1"/>
  <c r="Q108" i="21"/>
  <c r="P109" i="21" a="1"/>
  <c r="P109" i="21"/>
  <c r="R80" i="21" a="1"/>
  <c r="R80" i="21"/>
  <c r="S89" i="21" a="1"/>
  <c r="S89" i="21"/>
  <c r="R92" i="21" a="1"/>
  <c r="R92" i="21"/>
  <c r="S97" i="21" a="1"/>
  <c r="S97" i="21"/>
  <c r="S105" i="21" a="1"/>
  <c r="S105" i="21"/>
  <c r="R108" i="21" a="1"/>
  <c r="R108" i="21"/>
  <c r="R90" i="21" a="1"/>
  <c r="R90" i="21"/>
  <c r="S95" i="21" a="1"/>
  <c r="S95" i="21"/>
  <c r="R98" i="21" a="1"/>
  <c r="R98" i="21"/>
  <c r="S103" i="21" a="1"/>
  <c r="S103" i="21"/>
  <c r="R106" i="21" a="1"/>
  <c r="R106" i="21"/>
  <c r="R88" i="21" a="1"/>
  <c r="R88" i="21"/>
  <c r="S93" i="21" a="1"/>
  <c r="S93" i="21"/>
  <c r="R96" i="21" a="1"/>
  <c r="R96" i="21"/>
  <c r="S101" i="21" a="1"/>
  <c r="S101" i="21"/>
  <c r="R104" i="21" a="1"/>
  <c r="R104" i="21"/>
  <c r="S109" i="21" a="1"/>
  <c r="S109" i="21"/>
  <c r="S91" i="21" a="1"/>
  <c r="S91" i="21"/>
  <c r="R94" i="21" a="1"/>
  <c r="R94" i="21"/>
  <c r="S99" i="21" a="1"/>
  <c r="S99" i="21"/>
  <c r="R102" i="21" a="1"/>
  <c r="R102" i="21"/>
  <c r="S107" i="21" a="1"/>
  <c r="S107" i="21"/>
  <c r="S80" i="21" a="1"/>
  <c r="S80" i="21"/>
  <c r="U81" i="21" a="1"/>
  <c r="U81" i="21"/>
  <c r="W81" i="21" a="1"/>
  <c r="W81" i="21"/>
  <c r="U82" i="21" a="1"/>
  <c r="U82" i="21"/>
  <c r="W82" i="21" a="1"/>
  <c r="W82" i="21"/>
  <c r="U83" i="21" a="1"/>
  <c r="U83" i="21"/>
  <c r="W83" i="21" a="1"/>
  <c r="W83" i="21"/>
  <c r="U84" i="21" a="1"/>
  <c r="U84" i="21"/>
  <c r="W84" i="21" a="1"/>
  <c r="W84" i="21"/>
  <c r="U85" i="21" a="1"/>
  <c r="U85" i="21"/>
  <c r="W85" i="21" a="1"/>
  <c r="W85" i="21"/>
  <c r="U86" i="21" a="1"/>
  <c r="U86" i="21"/>
  <c r="W86" i="21" a="1"/>
  <c r="W86" i="21"/>
  <c r="U87" i="21" a="1"/>
  <c r="U87" i="21"/>
  <c r="W87" i="21" a="1"/>
  <c r="W87" i="21"/>
  <c r="U88" i="21" a="1"/>
  <c r="U88" i="21"/>
  <c r="W88" i="21" a="1"/>
  <c r="W88" i="21"/>
  <c r="U89" i="21" a="1"/>
  <c r="U89" i="21"/>
  <c r="W89" i="21" a="1"/>
  <c r="W89" i="21"/>
  <c r="U90" i="21" a="1"/>
  <c r="U90" i="21"/>
  <c r="W90" i="21" a="1"/>
  <c r="W90" i="21"/>
  <c r="U91" i="21" a="1"/>
  <c r="U91" i="21"/>
  <c r="W91" i="21" a="1"/>
  <c r="W91" i="21"/>
  <c r="U92" i="21" a="1"/>
  <c r="U92" i="21"/>
  <c r="W92" i="21" a="1"/>
  <c r="W92" i="21"/>
  <c r="U93" i="21" a="1"/>
  <c r="U93" i="21"/>
  <c r="W93" i="21" a="1"/>
  <c r="W93" i="21"/>
  <c r="U94" i="21" a="1"/>
  <c r="U94" i="21"/>
  <c r="W94" i="21" a="1"/>
  <c r="W94" i="21"/>
  <c r="U95" i="21" a="1"/>
  <c r="U95" i="21"/>
  <c r="W95" i="21" a="1"/>
  <c r="W95" i="21"/>
  <c r="U96" i="21" a="1"/>
  <c r="U96" i="21"/>
  <c r="W96" i="21" a="1"/>
  <c r="W96" i="21"/>
  <c r="U97" i="21" a="1"/>
  <c r="U97" i="21"/>
  <c r="W97" i="21" a="1"/>
  <c r="W97" i="21"/>
  <c r="U98" i="21" a="1"/>
  <c r="U98" i="21"/>
  <c r="W98" i="21" a="1"/>
  <c r="W98" i="21"/>
  <c r="U99" i="21" a="1"/>
  <c r="U99" i="21"/>
  <c r="W99" i="21" a="1"/>
  <c r="W99" i="21"/>
  <c r="U100" i="21" a="1"/>
  <c r="U100" i="21"/>
  <c r="W100" i="21" a="1"/>
  <c r="W100" i="21"/>
  <c r="U101" i="21" a="1"/>
  <c r="U101" i="21"/>
  <c r="W101" i="21" a="1"/>
  <c r="W101" i="21"/>
  <c r="U102" i="21" a="1"/>
  <c r="U102" i="21"/>
  <c r="W102" i="21" a="1"/>
  <c r="W102" i="21"/>
  <c r="U103" i="21" a="1"/>
  <c r="U103" i="21"/>
  <c r="W103" i="21" a="1"/>
  <c r="W103" i="21"/>
  <c r="U104" i="21" a="1"/>
  <c r="U104" i="21"/>
  <c r="W104" i="21" a="1"/>
  <c r="W104" i="21"/>
  <c r="U105" i="21" a="1"/>
  <c r="U105" i="21"/>
  <c r="W105" i="21" a="1"/>
  <c r="W105" i="21"/>
  <c r="U106" i="21" a="1"/>
  <c r="U106" i="21"/>
  <c r="W106" i="21" a="1"/>
  <c r="W106" i="21"/>
  <c r="U107" i="21" a="1"/>
  <c r="U107" i="21"/>
  <c r="W107" i="21" a="1"/>
  <c r="W107" i="21"/>
  <c r="U108" i="21" a="1"/>
  <c r="U108" i="21"/>
  <c r="W108" i="21" a="1"/>
  <c r="W108" i="21"/>
  <c r="U109" i="21" a="1"/>
  <c r="U109" i="21"/>
  <c r="W109" i="21" a="1"/>
  <c r="W109" i="21"/>
  <c r="V80" i="21" a="1"/>
  <c r="V80" i="21"/>
  <c r="T80" i="21" a="1"/>
  <c r="T80" i="21"/>
  <c r="T81" i="21" a="1"/>
  <c r="T81" i="21"/>
  <c r="V81" i="21" a="1"/>
  <c r="V81" i="21"/>
  <c r="T82" i="21" a="1"/>
  <c r="T82" i="21"/>
  <c r="V82" i="21" a="1"/>
  <c r="V82" i="21"/>
  <c r="T83" i="21" a="1"/>
  <c r="T83" i="21"/>
  <c r="V83" i="21" a="1"/>
  <c r="V83" i="21"/>
  <c r="T84" i="21" a="1"/>
  <c r="T84" i="21"/>
  <c r="V84" i="21" a="1"/>
  <c r="V84" i="21"/>
  <c r="T85" i="21" a="1"/>
  <c r="T85" i="21"/>
  <c r="V85" i="21" a="1"/>
  <c r="V85" i="21"/>
  <c r="T86" i="21" a="1"/>
  <c r="T86" i="21"/>
  <c r="V86" i="21" a="1"/>
  <c r="V86" i="21"/>
  <c r="T87" i="21" a="1"/>
  <c r="T87" i="21"/>
  <c r="V87" i="21" a="1"/>
  <c r="V87" i="21"/>
  <c r="T88" i="21" a="1"/>
  <c r="T88" i="21"/>
  <c r="V88" i="21" a="1"/>
  <c r="V88" i="21"/>
  <c r="T89" i="21" a="1"/>
  <c r="T89" i="21"/>
  <c r="V89" i="21" a="1"/>
  <c r="V89" i="21"/>
  <c r="T90" i="21" a="1"/>
  <c r="T90" i="21"/>
  <c r="V90" i="21" a="1"/>
  <c r="V90" i="21"/>
  <c r="T91" i="21" a="1"/>
  <c r="T91" i="21"/>
  <c r="V91" i="21" a="1"/>
  <c r="V91" i="21"/>
  <c r="T92" i="21" a="1"/>
  <c r="T92" i="21"/>
  <c r="V92" i="21" a="1"/>
  <c r="V92" i="21"/>
  <c r="T93" i="21" a="1"/>
  <c r="T93" i="21"/>
  <c r="V93" i="21" a="1"/>
  <c r="V93" i="21"/>
  <c r="T94" i="21" a="1"/>
  <c r="T94" i="21"/>
  <c r="V94" i="21" a="1"/>
  <c r="V94" i="21"/>
  <c r="T95" i="21" a="1"/>
  <c r="T95" i="21"/>
  <c r="V95" i="21" a="1"/>
  <c r="V95" i="21"/>
  <c r="T96" i="21" a="1"/>
  <c r="T96" i="21"/>
  <c r="V96" i="21" a="1"/>
  <c r="V96" i="21"/>
  <c r="T97" i="21" a="1"/>
  <c r="T97" i="21"/>
  <c r="V97" i="21" a="1"/>
  <c r="V97" i="21"/>
  <c r="T98" i="21" a="1"/>
  <c r="T98" i="21"/>
  <c r="V98" i="21" a="1"/>
  <c r="V98" i="21"/>
  <c r="T99" i="21" a="1"/>
  <c r="T99" i="21"/>
  <c r="V99" i="21" a="1"/>
  <c r="V99" i="21"/>
  <c r="T101" i="21" a="1"/>
  <c r="T101" i="21"/>
  <c r="V101" i="21" a="1"/>
  <c r="V101" i="21"/>
  <c r="T102" i="21" a="1"/>
  <c r="T102" i="21"/>
  <c r="V102" i="21" a="1"/>
  <c r="V102" i="21"/>
  <c r="T103" i="21" a="1"/>
  <c r="T103" i="21"/>
  <c r="V103" i="21" a="1"/>
  <c r="V103" i="21"/>
  <c r="T104" i="21" a="1"/>
  <c r="T104" i="21"/>
  <c r="V104" i="21" a="1"/>
  <c r="V104" i="21"/>
  <c r="T105" i="21" a="1"/>
  <c r="T105" i="21"/>
  <c r="V105" i="21" a="1"/>
  <c r="V105" i="21"/>
  <c r="T106" i="21" a="1"/>
  <c r="T106" i="21"/>
  <c r="V106" i="21" a="1"/>
  <c r="V106" i="21"/>
  <c r="T107" i="21" a="1"/>
  <c r="T107" i="21"/>
  <c r="V107" i="21" a="1"/>
  <c r="V107" i="21"/>
  <c r="T108" i="21" a="1"/>
  <c r="T108" i="21"/>
  <c r="V108" i="21" a="1"/>
  <c r="V108" i="21"/>
  <c r="T109" i="21" a="1"/>
  <c r="T109" i="21"/>
  <c r="V109" i="21" a="1"/>
  <c r="V109" i="21"/>
  <c r="U80" i="21" a="1"/>
  <c r="U80" i="21"/>
  <c r="W80" i="21" a="1"/>
  <c r="W80" i="21"/>
  <c r="G114" i="21"/>
  <c r="P78" i="21"/>
  <c r="O57" i="21"/>
  <c r="AO120" i="21"/>
  <c r="AO118" i="21"/>
  <c r="AO121" i="21"/>
  <c r="AO125" i="21"/>
  <c r="AO129" i="21"/>
  <c r="AO133" i="21"/>
  <c r="AO137" i="21"/>
  <c r="AO141" i="21"/>
  <c r="AO145" i="21"/>
  <c r="AO149" i="21"/>
  <c r="AO153" i="21"/>
  <c r="AO157" i="21"/>
  <c r="AO161" i="21"/>
  <c r="AO165" i="21"/>
  <c r="AO169" i="21"/>
  <c r="AO173" i="21"/>
  <c r="AO177" i="21"/>
  <c r="AO122" i="21"/>
  <c r="AO126" i="21"/>
  <c r="AO130" i="21"/>
  <c r="AO134" i="21"/>
  <c r="AO138" i="21"/>
  <c r="AO142" i="21"/>
  <c r="AO146" i="21"/>
  <c r="AO150" i="21"/>
  <c r="AO154" i="21"/>
  <c r="AO158" i="21"/>
  <c r="AO162" i="21"/>
  <c r="AO166" i="21"/>
  <c r="AO117" i="21"/>
  <c r="AO123" i="21"/>
  <c r="AO127" i="21"/>
  <c r="AO131" i="21"/>
  <c r="AO135" i="21"/>
  <c r="AO139" i="21"/>
  <c r="AO143" i="21"/>
  <c r="AO147" i="21"/>
  <c r="AO151" i="21"/>
  <c r="AO155" i="21"/>
  <c r="AO159" i="21"/>
  <c r="AO163" i="21"/>
  <c r="AO167" i="21"/>
  <c r="AO171" i="21"/>
  <c r="AO175" i="21"/>
  <c r="AO179" i="21"/>
  <c r="AO128" i="21"/>
  <c r="AO144" i="21"/>
  <c r="AO160" i="21"/>
  <c r="AO176" i="21"/>
  <c r="AO183" i="21"/>
  <c r="AO187" i="21"/>
  <c r="AO191" i="21"/>
  <c r="AO195" i="21"/>
  <c r="AO132" i="21"/>
  <c r="AO148" i="21"/>
  <c r="AO164" i="21"/>
  <c r="AO170" i="21"/>
  <c r="AO178" i="21"/>
  <c r="AO184" i="21"/>
  <c r="AO188" i="21"/>
  <c r="AO192" i="21"/>
  <c r="AO119" i="21"/>
  <c r="AO136" i="21"/>
  <c r="AO152" i="21"/>
  <c r="AO168" i="21"/>
  <c r="AO172" i="21"/>
  <c r="AO180" i="21"/>
  <c r="AO181" i="21"/>
  <c r="AO185" i="21"/>
  <c r="AO189" i="21"/>
  <c r="AO193" i="21"/>
  <c r="AO124" i="21"/>
  <c r="AO140" i="21"/>
  <c r="AO156" i="21"/>
  <c r="AO174" i="21"/>
  <c r="AO182" i="21"/>
  <c r="AO186" i="21"/>
  <c r="AO190" i="21"/>
  <c r="AO194" i="21"/>
  <c r="AO116" i="21"/>
  <c r="AN117" i="21"/>
  <c r="AN121" i="21"/>
  <c r="AN119" i="21"/>
  <c r="AN118" i="21"/>
  <c r="AN122" i="21"/>
  <c r="AN126" i="21"/>
  <c r="AN130" i="21"/>
  <c r="AN134" i="21"/>
  <c r="AN138" i="21"/>
  <c r="AN142" i="21"/>
  <c r="AN146" i="21"/>
  <c r="AN150" i="21"/>
  <c r="AN154" i="21"/>
  <c r="AN158" i="21"/>
  <c r="AN162" i="21"/>
  <c r="AN166" i="21"/>
  <c r="AN170" i="21"/>
  <c r="AN174" i="21"/>
  <c r="AN178" i="21"/>
  <c r="AN120" i="21"/>
  <c r="AN123" i="21"/>
  <c r="AN127" i="21"/>
  <c r="AN131" i="21"/>
  <c r="AN135" i="21"/>
  <c r="AN139" i="21"/>
  <c r="AN143" i="21"/>
  <c r="AN147" i="21"/>
  <c r="AN151" i="21"/>
  <c r="AN155" i="21"/>
  <c r="AN159" i="21"/>
  <c r="AN163" i="21"/>
  <c r="AN167" i="21"/>
  <c r="AN124" i="21"/>
  <c r="AN128" i="21"/>
  <c r="AN132" i="21"/>
  <c r="AN136" i="21"/>
  <c r="AN140" i="21"/>
  <c r="AN144" i="21"/>
  <c r="AN148" i="21"/>
  <c r="AN152" i="21"/>
  <c r="AN156" i="21"/>
  <c r="AN160" i="21"/>
  <c r="AN164" i="21"/>
  <c r="AN168" i="21"/>
  <c r="AN172" i="21"/>
  <c r="AN176" i="21"/>
  <c r="AN180" i="21"/>
  <c r="AN125" i="21"/>
  <c r="AN141" i="21"/>
  <c r="AN157" i="21"/>
  <c r="AN173" i="21"/>
  <c r="AN184" i="21"/>
  <c r="AN188" i="21"/>
  <c r="AN192" i="21"/>
  <c r="AN116" i="21"/>
  <c r="AN129" i="21"/>
  <c r="AN145" i="21"/>
  <c r="AN161" i="21"/>
  <c r="AN175" i="21"/>
  <c r="AN181" i="21"/>
  <c r="AN185" i="21"/>
  <c r="AN189" i="21"/>
  <c r="AN193" i="21"/>
  <c r="AN133" i="21"/>
  <c r="AN149" i="21"/>
  <c r="AN165" i="21"/>
  <c r="AN177" i="21"/>
  <c r="AN182" i="21"/>
  <c r="AN186" i="21"/>
  <c r="AN190" i="21"/>
  <c r="AN194" i="21"/>
  <c r="AN137" i="21"/>
  <c r="AN153" i="21"/>
  <c r="AN169" i="21"/>
  <c r="AN171" i="21"/>
  <c r="AN179" i="21"/>
  <c r="AN183" i="21"/>
  <c r="AN187" i="21"/>
  <c r="AN191" i="21"/>
  <c r="AN195" i="21"/>
  <c r="C30" i="10"/>
  <c r="C29" i="12"/>
  <c r="E44" i="1"/>
  <c r="H44" i="1"/>
  <c r="AA127" i="1"/>
  <c r="G326" i="9"/>
  <c r="G10" i="5"/>
  <c r="C97" i="10"/>
  <c r="C87" i="10"/>
  <c r="C62" i="10"/>
  <c r="C42" i="10"/>
  <c r="C72" i="10"/>
  <c r="C77" i="10"/>
  <c r="C92" i="10"/>
  <c r="C61" i="12"/>
  <c r="C36" i="12"/>
  <c r="C31" i="12"/>
  <c r="C91" i="12"/>
  <c r="C32" i="10"/>
  <c r="C52" i="10"/>
  <c r="C335" i="6"/>
  <c r="C275" i="6"/>
  <c r="C380" i="6"/>
  <c r="D112" i="5"/>
  <c r="C101" i="12"/>
  <c r="C96" i="12"/>
  <c r="D127" i="5"/>
  <c r="C215" i="6"/>
  <c r="D57" i="5"/>
  <c r="D142" i="5"/>
  <c r="C66" i="12"/>
  <c r="C47" i="10"/>
  <c r="C37" i="10"/>
  <c r="E46" i="1"/>
  <c r="C425" i="6"/>
  <c r="C345" i="6"/>
  <c r="C265" i="6"/>
  <c r="C185" i="6"/>
  <c r="C440" i="6"/>
  <c r="C395" i="6"/>
  <c r="C310" i="6"/>
  <c r="C160" i="6"/>
  <c r="C95" i="6"/>
  <c r="C415" i="6"/>
  <c r="C330" i="6"/>
  <c r="C180" i="6"/>
  <c r="C130" i="6"/>
  <c r="C355" i="6"/>
  <c r="C270" i="6"/>
  <c r="C145" i="6"/>
  <c r="C295" i="6"/>
  <c r="D172" i="5"/>
  <c r="D92" i="5"/>
  <c r="C81" i="12"/>
  <c r="C76" i="12"/>
  <c r="D187" i="5"/>
  <c r="D107" i="5"/>
  <c r="C56" i="12"/>
  <c r="C120" i="6"/>
  <c r="D117" i="5"/>
  <c r="C470" i="6"/>
  <c r="C71" i="12"/>
  <c r="C51" i="12"/>
  <c r="C220" i="6"/>
  <c r="C86" i="12"/>
  <c r="C82" i="10"/>
  <c r="C102" i="10"/>
  <c r="C465" i="6"/>
  <c r="C480" i="6"/>
  <c r="C135" i="6"/>
  <c r="C170" i="6"/>
  <c r="C105" i="6"/>
  <c r="C41" i="12"/>
  <c r="C300" i="6"/>
  <c r="C46" i="12"/>
  <c r="C385" i="6"/>
  <c r="C435" i="6"/>
  <c r="C450" i="6"/>
  <c r="C455" i="6"/>
  <c r="C100" i="6"/>
  <c r="C375" i="6"/>
  <c r="D157" i="5"/>
  <c r="D82" i="5"/>
  <c r="C67" i="10"/>
  <c r="C305" i="6"/>
  <c r="C320" i="6"/>
  <c r="C340" i="6"/>
  <c r="C280" i="6"/>
  <c r="D132" i="5"/>
  <c r="D147" i="5"/>
  <c r="D77" i="5"/>
  <c r="D122" i="5"/>
  <c r="C57" i="10"/>
  <c r="C225" i="6"/>
  <c r="C235" i="6"/>
  <c r="C255" i="6"/>
  <c r="C195" i="6"/>
  <c r="D52" i="5"/>
  <c r="D67" i="5"/>
  <c r="D182" i="5"/>
  <c r="O7" i="21"/>
  <c r="C244" i="6"/>
  <c r="D101" i="5"/>
  <c r="C384" i="6"/>
  <c r="D131" i="5"/>
  <c r="C279" i="6"/>
  <c r="C469" i="6"/>
  <c r="D61" i="5"/>
  <c r="D171" i="5"/>
  <c r="B48" i="1"/>
  <c r="A47" i="1"/>
  <c r="O8" i="21"/>
  <c r="T113" i="21"/>
  <c r="Y77" i="21"/>
  <c r="AC77" i="21"/>
  <c r="Z113" i="21"/>
  <c r="H45" i="1"/>
  <c r="Q6" i="21"/>
  <c r="C299" i="6"/>
  <c r="C394" i="6"/>
  <c r="D111" i="5"/>
  <c r="C129" i="6"/>
  <c r="C354" i="6"/>
  <c r="C199" i="6"/>
  <c r="D161" i="5"/>
  <c r="C184" i="6"/>
  <c r="C484" i="6"/>
  <c r="D81" i="5"/>
  <c r="D191" i="5"/>
  <c r="D116" i="5"/>
  <c r="C309" i="6"/>
  <c r="C194" i="6"/>
  <c r="D46" i="5"/>
  <c r="C364" i="6"/>
  <c r="C159" i="6"/>
  <c r="C334" i="6"/>
  <c r="C144" i="6"/>
  <c r="D86" i="5"/>
  <c r="C419" i="6"/>
  <c r="D141" i="5"/>
  <c r="C474" i="6"/>
  <c r="D51" i="5"/>
  <c r="C214" i="6"/>
  <c r="R59" i="21" a="1"/>
  <c r="R59" i="21"/>
  <c r="P59" i="21" a="1"/>
  <c r="P59" i="21"/>
  <c r="S59" i="21" a="1"/>
  <c r="S59" i="21"/>
  <c r="Q59" i="21" a="1"/>
  <c r="Q59" i="21"/>
  <c r="O59" i="21" a="1"/>
  <c r="O59" i="21"/>
  <c r="K59" i="21" a="1"/>
  <c r="K59" i="21"/>
  <c r="J59" i="21" a="1"/>
  <c r="J59" i="21"/>
  <c r="N59" i="21" a="1"/>
  <c r="N59" i="21"/>
  <c r="L59" i="21" a="1"/>
  <c r="L59" i="21"/>
  <c r="M59" i="21" a="1"/>
  <c r="M59" i="21"/>
  <c r="P117" i="21"/>
  <c r="P121" i="21"/>
  <c r="P125" i="21"/>
  <c r="P129" i="21"/>
  <c r="P133" i="21"/>
  <c r="P118" i="21"/>
  <c r="P122" i="21"/>
  <c r="P126" i="21"/>
  <c r="P130" i="21"/>
  <c r="P134" i="21"/>
  <c r="P119" i="21"/>
  <c r="P123" i="21"/>
  <c r="P127" i="21"/>
  <c r="P131" i="21"/>
  <c r="P135" i="21"/>
  <c r="P120" i="21"/>
  <c r="P136" i="21"/>
  <c r="P140" i="21"/>
  <c r="P144" i="21"/>
  <c r="P148" i="21"/>
  <c r="P152" i="21"/>
  <c r="P156" i="21"/>
  <c r="P160" i="21"/>
  <c r="P164" i="21"/>
  <c r="P168" i="21"/>
  <c r="P172" i="21"/>
  <c r="P176" i="21"/>
  <c r="P180" i="21"/>
  <c r="P184" i="21"/>
  <c r="P188" i="21"/>
  <c r="P192" i="21"/>
  <c r="P116" i="21"/>
  <c r="P139" i="21"/>
  <c r="P151" i="21"/>
  <c r="P163" i="21"/>
  <c r="P175" i="21"/>
  <c r="P183" i="21"/>
  <c r="P195" i="21"/>
  <c r="P124" i="21"/>
  <c r="P137" i="21"/>
  <c r="P141" i="21"/>
  <c r="P145" i="21"/>
  <c r="P149" i="21"/>
  <c r="P153" i="21"/>
  <c r="P157" i="21"/>
  <c r="P161" i="21"/>
  <c r="P165" i="21"/>
  <c r="P169" i="21"/>
  <c r="P173" i="21"/>
  <c r="P177" i="21"/>
  <c r="P181" i="21"/>
  <c r="P185" i="21"/>
  <c r="P189" i="21"/>
  <c r="P193" i="21"/>
  <c r="P143" i="21"/>
  <c r="P155" i="21"/>
  <c r="P171" i="21"/>
  <c r="P187" i="21"/>
  <c r="P128" i="21"/>
  <c r="P138" i="21"/>
  <c r="P142" i="21"/>
  <c r="P146" i="21"/>
  <c r="P150" i="21"/>
  <c r="P154" i="21"/>
  <c r="P158" i="21"/>
  <c r="P162" i="21"/>
  <c r="P166" i="21"/>
  <c r="P170" i="21"/>
  <c r="P174" i="21"/>
  <c r="P178" i="21"/>
  <c r="P182" i="21"/>
  <c r="P186" i="21"/>
  <c r="P190" i="21"/>
  <c r="P194" i="21"/>
  <c r="P132" i="21"/>
  <c r="P147" i="21"/>
  <c r="P159" i="21"/>
  <c r="P167" i="21"/>
  <c r="P179" i="21"/>
  <c r="P191" i="21"/>
  <c r="M117" i="21"/>
  <c r="M121" i="21"/>
  <c r="M125" i="21"/>
  <c r="M129" i="21"/>
  <c r="M133" i="21"/>
  <c r="M137" i="21"/>
  <c r="M141" i="21"/>
  <c r="M145" i="21"/>
  <c r="M149" i="21"/>
  <c r="M153" i="21"/>
  <c r="M157" i="21"/>
  <c r="M161" i="21"/>
  <c r="M165" i="21"/>
  <c r="M169" i="21"/>
  <c r="M173" i="21"/>
  <c r="M177" i="21"/>
  <c r="M181" i="21"/>
  <c r="M185" i="21"/>
  <c r="M189" i="21"/>
  <c r="M193" i="21"/>
  <c r="M118" i="21"/>
  <c r="M122" i="21"/>
  <c r="M126" i="21"/>
  <c r="M130" i="21"/>
  <c r="M134" i="21"/>
  <c r="M138" i="21"/>
  <c r="M142" i="21"/>
  <c r="M146" i="21"/>
  <c r="M150" i="21"/>
  <c r="M154" i="21"/>
  <c r="M158" i="21"/>
  <c r="M162" i="21"/>
  <c r="M166" i="21"/>
  <c r="M170" i="21"/>
  <c r="M174" i="21"/>
  <c r="M178" i="21"/>
  <c r="M182" i="21"/>
  <c r="M186" i="21"/>
  <c r="M190" i="21"/>
  <c r="M194" i="21"/>
  <c r="M119" i="21"/>
  <c r="M123" i="21"/>
  <c r="M127" i="21"/>
  <c r="M131" i="21"/>
  <c r="M135" i="21"/>
  <c r="M139" i="21"/>
  <c r="M143" i="21"/>
  <c r="M147" i="21"/>
  <c r="M151" i="21"/>
  <c r="M155" i="21"/>
  <c r="M159" i="21"/>
  <c r="M163" i="21"/>
  <c r="M167" i="21"/>
  <c r="M171" i="21"/>
  <c r="M175" i="21"/>
  <c r="M179" i="21"/>
  <c r="M183" i="21"/>
  <c r="M187" i="21"/>
  <c r="M191" i="21"/>
  <c r="M195" i="21"/>
  <c r="M120" i="21"/>
  <c r="M136" i="21"/>
  <c r="M152" i="21"/>
  <c r="M168" i="21"/>
  <c r="M184" i="21"/>
  <c r="M124" i="21"/>
  <c r="M140" i="21"/>
  <c r="M156" i="21"/>
  <c r="M172" i="21"/>
  <c r="M188" i="21"/>
  <c r="M128" i="21"/>
  <c r="M144" i="21"/>
  <c r="M160" i="21"/>
  <c r="M176" i="21"/>
  <c r="M192" i="21"/>
  <c r="M164" i="21"/>
  <c r="M180" i="21"/>
  <c r="M132" i="21"/>
  <c r="M116" i="21"/>
  <c r="M148" i="21"/>
  <c r="P38" i="21" a="1"/>
  <c r="P38" i="21"/>
  <c r="S38" i="21" a="1"/>
  <c r="S38" i="21"/>
  <c r="Q38" i="21" a="1"/>
  <c r="Q38" i="21"/>
  <c r="O38" i="21" a="1"/>
  <c r="O38" i="21"/>
  <c r="R38" i="21" a="1"/>
  <c r="R38" i="21"/>
  <c r="T36" i="21"/>
  <c r="K38" i="21" a="1"/>
  <c r="K38" i="21"/>
  <c r="J120" i="21"/>
  <c r="J124" i="21"/>
  <c r="J128" i="21"/>
  <c r="J132" i="21"/>
  <c r="J136" i="21"/>
  <c r="J140" i="21"/>
  <c r="J144" i="21"/>
  <c r="J148" i="21"/>
  <c r="J152" i="21"/>
  <c r="J156" i="21"/>
  <c r="J160" i="21"/>
  <c r="J164" i="21"/>
  <c r="J168" i="21"/>
  <c r="J172" i="21"/>
  <c r="J176" i="21"/>
  <c r="J180" i="21"/>
  <c r="J184" i="21"/>
  <c r="J188" i="21"/>
  <c r="J192" i="21"/>
  <c r="J116" i="21"/>
  <c r="J185" i="21"/>
  <c r="J193" i="21"/>
  <c r="J127" i="21"/>
  <c r="J139" i="21"/>
  <c r="J151" i="21"/>
  <c r="J163" i="21"/>
  <c r="J175" i="21"/>
  <c r="J187" i="21"/>
  <c r="J117" i="21"/>
  <c r="J121" i="21"/>
  <c r="J125" i="21"/>
  <c r="J129" i="21"/>
  <c r="J133" i="21"/>
  <c r="J137" i="21"/>
  <c r="J141" i="21"/>
  <c r="J145" i="21"/>
  <c r="J149" i="21"/>
  <c r="J153" i="21"/>
  <c r="J157" i="21"/>
  <c r="J161" i="21"/>
  <c r="J165" i="21"/>
  <c r="J169" i="21"/>
  <c r="J173" i="21"/>
  <c r="J177" i="21"/>
  <c r="J181" i="21"/>
  <c r="J189" i="21"/>
  <c r="J119" i="21"/>
  <c r="J131" i="21"/>
  <c r="J143" i="21"/>
  <c r="J155" i="21"/>
  <c r="J167" i="21"/>
  <c r="J183" i="21"/>
  <c r="J195" i="21"/>
  <c r="J118" i="21"/>
  <c r="J122" i="21"/>
  <c r="J126" i="21"/>
  <c r="J130" i="21"/>
  <c r="J134" i="21"/>
  <c r="J138" i="21"/>
  <c r="J142" i="21"/>
  <c r="J146" i="21"/>
  <c r="J150" i="21"/>
  <c r="J154" i="21"/>
  <c r="J158" i="21"/>
  <c r="J162" i="21"/>
  <c r="J166" i="21"/>
  <c r="J170" i="21"/>
  <c r="J174" i="21"/>
  <c r="J178" i="21"/>
  <c r="J182" i="21"/>
  <c r="J186" i="21"/>
  <c r="J190" i="21"/>
  <c r="J194" i="21"/>
  <c r="J123" i="21"/>
  <c r="J135" i="21"/>
  <c r="J147" i="21"/>
  <c r="J159" i="21"/>
  <c r="J171" i="21"/>
  <c r="J179" i="21"/>
  <c r="J191" i="21"/>
  <c r="G117" i="21"/>
  <c r="G121" i="21"/>
  <c r="G125" i="21"/>
  <c r="G129" i="21"/>
  <c r="G133" i="21"/>
  <c r="G137" i="21"/>
  <c r="G141" i="21"/>
  <c r="G145" i="21"/>
  <c r="G149" i="21"/>
  <c r="G153" i="21"/>
  <c r="G157" i="21"/>
  <c r="G161" i="21"/>
  <c r="G165" i="21"/>
  <c r="G169" i="21"/>
  <c r="G173" i="21"/>
  <c r="G177" i="21"/>
  <c r="G181" i="21"/>
  <c r="G185" i="21"/>
  <c r="G189" i="21"/>
  <c r="G193" i="21"/>
  <c r="G118" i="21"/>
  <c r="G122" i="21"/>
  <c r="G126" i="21"/>
  <c r="G130" i="21"/>
  <c r="G134" i="21"/>
  <c r="G138" i="21"/>
  <c r="G142" i="21"/>
  <c r="G146" i="21"/>
  <c r="G150" i="21"/>
  <c r="G154" i="21"/>
  <c r="G158" i="21"/>
  <c r="G162" i="21"/>
  <c r="G166" i="21"/>
  <c r="G170" i="21"/>
  <c r="G119" i="21"/>
  <c r="G123" i="21"/>
  <c r="G127" i="21"/>
  <c r="G131" i="21"/>
  <c r="G135" i="21"/>
  <c r="G139" i="21"/>
  <c r="G143" i="21"/>
  <c r="G147" i="21"/>
  <c r="G151" i="21"/>
  <c r="G155" i="21"/>
  <c r="G159" i="21"/>
  <c r="G163" i="21"/>
  <c r="G167" i="21"/>
  <c r="G171" i="21"/>
  <c r="G175" i="21"/>
  <c r="G179" i="21"/>
  <c r="G183" i="21"/>
  <c r="G187" i="21"/>
  <c r="G191" i="21"/>
  <c r="G195" i="21"/>
  <c r="G120" i="21"/>
  <c r="G136" i="21"/>
  <c r="G152" i="21"/>
  <c r="G168" i="21"/>
  <c r="G178" i="21"/>
  <c r="G186" i="21"/>
  <c r="G194" i="21"/>
  <c r="G124" i="21"/>
  <c r="G140" i="21"/>
  <c r="G156" i="21"/>
  <c r="G172" i="21"/>
  <c r="G180" i="21"/>
  <c r="G188" i="21"/>
  <c r="G116" i="21"/>
  <c r="G128" i="21"/>
  <c r="G144" i="21"/>
  <c r="G160" i="21"/>
  <c r="G174" i="21"/>
  <c r="G182" i="21"/>
  <c r="G190" i="21"/>
  <c r="G148" i="21"/>
  <c r="G192" i="21"/>
  <c r="G164" i="21"/>
  <c r="G176" i="21"/>
  <c r="G132" i="21"/>
  <c r="G184" i="21"/>
  <c r="N38" i="21" a="1"/>
  <c r="N38" i="21"/>
  <c r="T57" i="21"/>
  <c r="L38" i="21" a="1"/>
  <c r="L38" i="21"/>
  <c r="J38" i="21" a="1"/>
  <c r="J38" i="21"/>
  <c r="M38" i="21" a="1"/>
  <c r="M38" i="21"/>
  <c r="D45" i="5"/>
  <c r="C93" i="6"/>
  <c r="X10" i="10"/>
  <c r="AG10" i="5"/>
  <c r="X9" i="12"/>
  <c r="S114" i="21"/>
  <c r="X78" i="21"/>
  <c r="B49" i="1"/>
  <c r="H46" i="1"/>
  <c r="Q7" i="21"/>
  <c r="D62" i="5"/>
  <c r="D137" i="5"/>
  <c r="C290" i="6"/>
  <c r="D192" i="5"/>
  <c r="C360" i="6"/>
  <c r="C420" i="6"/>
  <c r="C400" i="6"/>
  <c r="C365" i="6"/>
  <c r="C370" i="6"/>
  <c r="D87" i="5"/>
  <c r="D72" i="5"/>
  <c r="C200" i="6"/>
  <c r="C260" i="6"/>
  <c r="C240" i="6"/>
  <c r="C245" i="6"/>
  <c r="M114" i="21"/>
  <c r="T78" i="21"/>
  <c r="C150" i="6"/>
  <c r="C115" i="6"/>
  <c r="C460" i="6"/>
  <c r="C445" i="6"/>
  <c r="C140" i="6"/>
  <c r="D97" i="5"/>
  <c r="D167" i="5"/>
  <c r="D152" i="5"/>
  <c r="C350" i="6"/>
  <c r="C410" i="6"/>
  <c r="C390" i="6"/>
  <c r="C325" i="6"/>
  <c r="AQ119" i="21"/>
  <c r="AQ135" i="21"/>
  <c r="AQ151" i="21"/>
  <c r="AQ167" i="21"/>
  <c r="AQ124" i="21"/>
  <c r="AQ140" i="21"/>
  <c r="AQ156" i="21"/>
  <c r="AQ121" i="21"/>
  <c r="AQ137" i="21"/>
  <c r="AQ153" i="21"/>
  <c r="AQ169" i="21"/>
  <c r="AQ150" i="21"/>
  <c r="AQ185" i="21"/>
  <c r="AQ122" i="21"/>
  <c r="AQ182" i="21"/>
  <c r="AQ116" i="21"/>
  <c r="AQ170" i="21"/>
  <c r="AQ191" i="21"/>
  <c r="AQ162" i="21"/>
  <c r="AQ188" i="21"/>
  <c r="AQ127" i="21"/>
  <c r="AQ171" i="21"/>
  <c r="AQ152" i="21"/>
  <c r="AQ145" i="21"/>
  <c r="AQ193" i="21"/>
  <c r="AQ126" i="21"/>
  <c r="AQ192" i="21"/>
  <c r="AQ118" i="21"/>
  <c r="AQ131" i="21"/>
  <c r="AQ155" i="21"/>
  <c r="AQ175" i="21"/>
  <c r="AQ136" i="21"/>
  <c r="AQ160" i="21"/>
  <c r="AQ129" i="21"/>
  <c r="AQ149" i="21"/>
  <c r="AQ173" i="21"/>
  <c r="AQ174" i="21"/>
  <c r="AQ117" i="21"/>
  <c r="AQ186" i="21"/>
  <c r="AQ142" i="21"/>
  <c r="AQ187" i="21"/>
  <c r="AQ172" i="21"/>
  <c r="AQ120" i="21"/>
  <c r="AQ139" i="21"/>
  <c r="AQ159" i="21"/>
  <c r="AQ179" i="21"/>
  <c r="AQ144" i="21"/>
  <c r="AQ164" i="21"/>
  <c r="AQ133" i="21"/>
  <c r="AQ157" i="21"/>
  <c r="AQ177" i="21"/>
  <c r="AQ181" i="21"/>
  <c r="AQ138" i="21"/>
  <c r="AQ190" i="21"/>
  <c r="AQ158" i="21"/>
  <c r="AQ195" i="21"/>
  <c r="AQ180" i="21"/>
  <c r="AQ147" i="21"/>
  <c r="AQ132" i="21"/>
  <c r="AQ125" i="21"/>
  <c r="AQ165" i="21"/>
  <c r="AQ176" i="21"/>
  <c r="AQ183" i="21"/>
  <c r="AQ123" i="21"/>
  <c r="AQ143" i="21"/>
  <c r="AQ163" i="21"/>
  <c r="AQ128" i="21"/>
  <c r="AQ148" i="21"/>
  <c r="AQ168" i="21"/>
  <c r="AQ141" i="21"/>
  <c r="AQ161" i="21"/>
  <c r="AQ134" i="21"/>
  <c r="AQ189" i="21"/>
  <c r="AQ154" i="21"/>
  <c r="AQ194" i="21"/>
  <c r="AQ178" i="21"/>
  <c r="AQ130" i="21"/>
  <c r="AQ184" i="21"/>
  <c r="AQ166" i="21"/>
  <c r="AQ146" i="21"/>
  <c r="AC82" i="21" a="1"/>
  <c r="AC82" i="21"/>
  <c r="AC84" i="21" a="1"/>
  <c r="AC84" i="21"/>
  <c r="AC86" i="21" a="1"/>
  <c r="AC86" i="21"/>
  <c r="AC88" i="21" a="1"/>
  <c r="AC88" i="21"/>
  <c r="AC90" i="21" a="1"/>
  <c r="AC90" i="21"/>
  <c r="AC92" i="21" a="1"/>
  <c r="AC92" i="21"/>
  <c r="AC94" i="21" a="1"/>
  <c r="AC94" i="21"/>
  <c r="AC96" i="21" a="1"/>
  <c r="AC96" i="21"/>
  <c r="AD81" i="21" a="1"/>
  <c r="AD81" i="21"/>
  <c r="AD83" i="21" a="1"/>
  <c r="AD83" i="21"/>
  <c r="AD85" i="21" a="1"/>
  <c r="AD85" i="21"/>
  <c r="AD87" i="21" a="1"/>
  <c r="AD87" i="21"/>
  <c r="AD89" i="21" a="1"/>
  <c r="AD89" i="21"/>
  <c r="AD91" i="21" a="1"/>
  <c r="AD91" i="21"/>
  <c r="AD93" i="21" a="1"/>
  <c r="AD93" i="21"/>
  <c r="AD95" i="21" a="1"/>
  <c r="AD95" i="21"/>
  <c r="AD97" i="21" a="1"/>
  <c r="AD97" i="21"/>
  <c r="AD100" i="21" a="1"/>
  <c r="AD100" i="21"/>
  <c r="AD104" i="21" a="1"/>
  <c r="AD104" i="21"/>
  <c r="AD108" i="21" a="1"/>
  <c r="AD108" i="21"/>
  <c r="AC99" i="21" a="1"/>
  <c r="AC99" i="21"/>
  <c r="AC103" i="21" a="1"/>
  <c r="AC103" i="21"/>
  <c r="AC107" i="21" a="1"/>
  <c r="AC107" i="21"/>
  <c r="AE98" i="21" a="1"/>
  <c r="AE98" i="21"/>
  <c r="AE102" i="21" a="1"/>
  <c r="AE102" i="21"/>
  <c r="AE106" i="21" a="1"/>
  <c r="AE106" i="21"/>
  <c r="AB80" i="21" a="1"/>
  <c r="AB80" i="21"/>
  <c r="AC102" i="21" a="1"/>
  <c r="AC102" i="21"/>
  <c r="AB103" i="21" a="1"/>
  <c r="AB103" i="21"/>
  <c r="AB101" i="21" a="1"/>
  <c r="AB101" i="21"/>
  <c r="AE83" i="21" a="1"/>
  <c r="AE83" i="21"/>
  <c r="AE91" i="21" a="1"/>
  <c r="AE91" i="21"/>
  <c r="AB83" i="21" a="1"/>
  <c r="AB83" i="21"/>
  <c r="AB91" i="21" a="1"/>
  <c r="AB91" i="21"/>
  <c r="AE99" i="21" a="1"/>
  <c r="AE99" i="21"/>
  <c r="AE105" i="21" a="1"/>
  <c r="AE105" i="21"/>
  <c r="AB108" i="21" a="1"/>
  <c r="AB108" i="21"/>
  <c r="AD80" i="21" a="1"/>
  <c r="AD80" i="21"/>
  <c r="AE81" i="21" a="1"/>
  <c r="AE81" i="21"/>
  <c r="AE84" i="21" a="1"/>
  <c r="AE84" i="21"/>
  <c r="AC87" i="21" a="1"/>
  <c r="AC87" i="21"/>
  <c r="AE89" i="21" a="1"/>
  <c r="AE89" i="21"/>
  <c r="AE92" i="21" a="1"/>
  <c r="AE92" i="21"/>
  <c r="AC95" i="21" a="1"/>
  <c r="AC95" i="21"/>
  <c r="AB81" i="21" a="1"/>
  <c r="AB81" i="21"/>
  <c r="AB84" i="21" a="1"/>
  <c r="AB84" i="21"/>
  <c r="AD86" i="21" a="1"/>
  <c r="AD86" i="21"/>
  <c r="AB89" i="21" a="1"/>
  <c r="AB89" i="21"/>
  <c r="AB92" i="21" a="1"/>
  <c r="AB92" i="21"/>
  <c r="AD94" i="21" a="1"/>
  <c r="AD94" i="21"/>
  <c r="AB97" i="21" a="1"/>
  <c r="AB97" i="21"/>
  <c r="AE101" i="21" a="1"/>
  <c r="AE101" i="21"/>
  <c r="AD106" i="21" a="1"/>
  <c r="AD106" i="21"/>
  <c r="AB98" i="21" a="1"/>
  <c r="AB98" i="21"/>
  <c r="AB104" i="21" a="1"/>
  <c r="AB104" i="21"/>
  <c r="AC109" i="21" a="1"/>
  <c r="AC109" i="21"/>
  <c r="AD101" i="21" a="1"/>
  <c r="AD101" i="21"/>
  <c r="AD107" i="21" a="1"/>
  <c r="AD107" i="21"/>
  <c r="AC104" i="21" a="1"/>
  <c r="AC104" i="21"/>
  <c r="AC100" i="21" a="1"/>
  <c r="AC100" i="21"/>
  <c r="AC106" i="21" a="1"/>
  <c r="AC106" i="21"/>
  <c r="AE82" i="21" a="1"/>
  <c r="AE82" i="21"/>
  <c r="AC85" i="21" a="1"/>
  <c r="AC85" i="21"/>
  <c r="AE87" i="21" a="1"/>
  <c r="AE87" i="21"/>
  <c r="AE90" i="21" a="1"/>
  <c r="AE90" i="21"/>
  <c r="AC93" i="21" a="1"/>
  <c r="AC93" i="21"/>
  <c r="AE95" i="21" a="1"/>
  <c r="AE95" i="21"/>
  <c r="AB82" i="21" a="1"/>
  <c r="AB82" i="21"/>
  <c r="AD84" i="21" a="1"/>
  <c r="AD84" i="21"/>
  <c r="AB87" i="21" a="1"/>
  <c r="AB87" i="21"/>
  <c r="AB90" i="21" a="1"/>
  <c r="AB90" i="21"/>
  <c r="AD92" i="21" a="1"/>
  <c r="AD92" i="21"/>
  <c r="AB95" i="21" a="1"/>
  <c r="AB95" i="21"/>
  <c r="AE97" i="21" a="1"/>
  <c r="AE97" i="21"/>
  <c r="AD102" i="21" a="1"/>
  <c r="AD102" i="21"/>
  <c r="AE107" i="21" a="1"/>
  <c r="AE107" i="21"/>
  <c r="AB100" i="21" a="1"/>
  <c r="AB100" i="21"/>
  <c r="AC105" i="21" a="1"/>
  <c r="AC105" i="21"/>
  <c r="AC80" i="21" a="1"/>
  <c r="AC80" i="21"/>
  <c r="AD103" i="21" a="1"/>
  <c r="AD103" i="21"/>
  <c r="AE108" i="21" a="1"/>
  <c r="AE108" i="21"/>
  <c r="AB107" i="21" a="1"/>
  <c r="AB107" i="21"/>
  <c r="AC108" i="21" a="1"/>
  <c r="AC108" i="21"/>
  <c r="AC81" i="21" a="1"/>
  <c r="AC81" i="21"/>
  <c r="AC89" i="21" a="1"/>
  <c r="AC89" i="21"/>
  <c r="AC97" i="21" a="1"/>
  <c r="AC97" i="21"/>
  <c r="AD88" i="21" a="1"/>
  <c r="AD88" i="21"/>
  <c r="AD96" i="21" a="1"/>
  <c r="AD96" i="21"/>
  <c r="AE80" i="21" a="1"/>
  <c r="AE80" i="21"/>
  <c r="AE100" i="21" a="1"/>
  <c r="AE100" i="21"/>
  <c r="AB99" i="21" a="1"/>
  <c r="AB99" i="21"/>
  <c r="AC83" i="21" a="1"/>
  <c r="AC83" i="21"/>
  <c r="AE85" i="21" a="1"/>
  <c r="AE85" i="21"/>
  <c r="AE88" i="21" a="1"/>
  <c r="AE88" i="21"/>
  <c r="AC91" i="21" a="1"/>
  <c r="AC91" i="21"/>
  <c r="AE93" i="21" a="1"/>
  <c r="AE93" i="21"/>
  <c r="AE96" i="21" a="1"/>
  <c r="AE96" i="21"/>
  <c r="AD82" i="21" a="1"/>
  <c r="AD82" i="21"/>
  <c r="AB85" i="21" a="1"/>
  <c r="AB85" i="21"/>
  <c r="AB88" i="21" a="1"/>
  <c r="AB88" i="21"/>
  <c r="AD90" i="21" a="1"/>
  <c r="AD90" i="21"/>
  <c r="AB93" i="21" a="1"/>
  <c r="AB93" i="21"/>
  <c r="AB96" i="21" a="1"/>
  <c r="AB96" i="21"/>
  <c r="AD98" i="21" a="1"/>
  <c r="AD98" i="21"/>
  <c r="AE103" i="21" a="1"/>
  <c r="AE103" i="21"/>
  <c r="AE109" i="21" a="1"/>
  <c r="AE109" i="21"/>
  <c r="AC101" i="21" a="1"/>
  <c r="AC101" i="21"/>
  <c r="AB106" i="21" a="1"/>
  <c r="AB106" i="21"/>
  <c r="AD99" i="21" a="1"/>
  <c r="AD99" i="21"/>
  <c r="AE104" i="21" a="1"/>
  <c r="AE104" i="21"/>
  <c r="AD109" i="21" a="1"/>
  <c r="AD109" i="21"/>
  <c r="AB105" i="21" a="1"/>
  <c r="AB105" i="21"/>
  <c r="AC98" i="21" a="1"/>
  <c r="AC98" i="21"/>
  <c r="AE86" i="21" a="1"/>
  <c r="AE86" i="21"/>
  <c r="AE94" i="21" a="1"/>
  <c r="AE94" i="21"/>
  <c r="AB86" i="21" a="1"/>
  <c r="AB86" i="21"/>
  <c r="AB94" i="21" a="1"/>
  <c r="AB94" i="21"/>
  <c r="AB102" i="21" a="1"/>
  <c r="AB102" i="21"/>
  <c r="AD105" i="21" a="1"/>
  <c r="AD105" i="21"/>
  <c r="AB109" i="21" a="1"/>
  <c r="AB109" i="21"/>
  <c r="AP119" i="21"/>
  <c r="AP132" i="21"/>
  <c r="AP148" i="21"/>
  <c r="AP164" i="21"/>
  <c r="AP180" i="21"/>
  <c r="AP129" i="21"/>
  <c r="AP145" i="21"/>
  <c r="AP161" i="21"/>
  <c r="AP122" i="21"/>
  <c r="AP138" i="21"/>
  <c r="AP154" i="21"/>
  <c r="AP170" i="21"/>
  <c r="AP147" i="21"/>
  <c r="AP182" i="21"/>
  <c r="AP135" i="21"/>
  <c r="AP183" i="21"/>
  <c r="AP123" i="21"/>
  <c r="AP184" i="21"/>
  <c r="AP127" i="21"/>
  <c r="AP181" i="21"/>
  <c r="AP117" i="21"/>
  <c r="AP136" i="21"/>
  <c r="AP152" i="21"/>
  <c r="AP168" i="21"/>
  <c r="AP118" i="21"/>
  <c r="AP133" i="21"/>
  <c r="AP149" i="21"/>
  <c r="AP144" i="21"/>
  <c r="AP176" i="21"/>
  <c r="AP141" i="21"/>
  <c r="AP169" i="21"/>
  <c r="AP134" i="21"/>
  <c r="AP158" i="21"/>
  <c r="AP178" i="21"/>
  <c r="AP179" i="21"/>
  <c r="AP151" i="21"/>
  <c r="AP191" i="21"/>
  <c r="AP175" i="21"/>
  <c r="AP143" i="21"/>
  <c r="AP189" i="21"/>
  <c r="AP124" i="21"/>
  <c r="AP156" i="21"/>
  <c r="AP121" i="21"/>
  <c r="AP153" i="21"/>
  <c r="AP120" i="21"/>
  <c r="AP142" i="21"/>
  <c r="AP162" i="21"/>
  <c r="AP131" i="21"/>
  <c r="AP186" i="21"/>
  <c r="AP167" i="21"/>
  <c r="AP195" i="21"/>
  <c r="AP188" i="21"/>
  <c r="AP159" i="21"/>
  <c r="AP193" i="21"/>
  <c r="AP128" i="21"/>
  <c r="AP160" i="21"/>
  <c r="AP125" i="21"/>
  <c r="AP157" i="21"/>
  <c r="AP126" i="21"/>
  <c r="AP146" i="21"/>
  <c r="AP166" i="21"/>
  <c r="AP163" i="21"/>
  <c r="AP190" i="21"/>
  <c r="AP173" i="21"/>
  <c r="AP139" i="21"/>
  <c r="AP192" i="21"/>
  <c r="AP177" i="21"/>
  <c r="AP140" i="21"/>
  <c r="AP172" i="21"/>
  <c r="AP137" i="21"/>
  <c r="AP165" i="21"/>
  <c r="AP130" i="21"/>
  <c r="AP150" i="21"/>
  <c r="AP174" i="21"/>
  <c r="AP171" i="21"/>
  <c r="AP194" i="21"/>
  <c r="AP187" i="21"/>
  <c r="AP155" i="21"/>
  <c r="AP116" i="21"/>
  <c r="AP185" i="21"/>
  <c r="D102" i="5"/>
  <c r="D47" i="5"/>
  <c r="C190" i="6"/>
  <c r="C250" i="6"/>
  <c r="C230" i="6"/>
  <c r="C205" i="6"/>
  <c r="D162" i="5"/>
  <c r="D177" i="5"/>
  <c r="C210" i="6"/>
  <c r="C110" i="6"/>
  <c r="C490" i="6"/>
  <c r="C475" i="6"/>
  <c r="C405" i="6"/>
  <c r="J114" i="21"/>
  <c r="R78" i="21"/>
  <c r="AA83" i="21" a="1"/>
  <c r="AA83" i="21"/>
  <c r="AA87" i="21" a="1"/>
  <c r="AA87" i="21"/>
  <c r="AA89" i="21" a="1"/>
  <c r="AA89" i="21"/>
  <c r="AA91" i="21" a="1"/>
  <c r="AA91" i="21"/>
  <c r="AA93" i="21" a="1"/>
  <c r="AA93" i="21"/>
  <c r="AA95" i="21" a="1"/>
  <c r="AA95" i="21"/>
  <c r="AA97" i="21" a="1"/>
  <c r="AA97" i="21"/>
  <c r="AA99" i="21" a="1"/>
  <c r="AA99" i="21"/>
  <c r="AA101" i="21" a="1"/>
  <c r="AA101" i="21"/>
  <c r="AA103" i="21" a="1"/>
  <c r="AA103" i="21"/>
  <c r="AA105" i="21" a="1"/>
  <c r="AA105" i="21"/>
  <c r="AA107" i="21" a="1"/>
  <c r="AA107" i="21"/>
  <c r="AA109" i="21" a="1"/>
  <c r="AA109" i="21"/>
  <c r="X82" i="21" a="1"/>
  <c r="X82" i="21"/>
  <c r="X86" i="21" a="1"/>
  <c r="X86" i="21"/>
  <c r="Z83" i="21" a="1"/>
  <c r="Z83" i="21"/>
  <c r="Z87" i="21" a="1"/>
  <c r="Z87" i="21"/>
  <c r="Z89" i="21" a="1"/>
  <c r="Z89" i="21"/>
  <c r="Z91" i="21" a="1"/>
  <c r="Z91" i="21"/>
  <c r="Z93" i="21" a="1"/>
  <c r="Z93" i="21"/>
  <c r="Z95" i="21" a="1"/>
  <c r="Z95" i="21"/>
  <c r="Z97" i="21" a="1"/>
  <c r="Z97" i="21"/>
  <c r="Z99" i="21" a="1"/>
  <c r="Z99" i="21"/>
  <c r="Z101" i="21" a="1"/>
  <c r="Z101" i="21"/>
  <c r="Z103" i="21" a="1"/>
  <c r="Z103" i="21"/>
  <c r="Z105" i="21" a="1"/>
  <c r="Z105" i="21"/>
  <c r="Z107" i="21" a="1"/>
  <c r="Z107" i="21"/>
  <c r="Z109" i="21" a="1"/>
  <c r="Z109" i="21"/>
  <c r="X85" i="21" a="1"/>
  <c r="X85" i="21"/>
  <c r="Y84" i="21" a="1"/>
  <c r="Y84" i="21"/>
  <c r="AA102" i="21" a="1"/>
  <c r="AA102" i="21"/>
  <c r="X80" i="21" a="1"/>
  <c r="X80" i="21"/>
  <c r="Z88" i="21" a="1"/>
  <c r="Z88" i="21"/>
  <c r="Z96" i="21" a="1"/>
  <c r="Z96" i="21"/>
  <c r="X102" i="21" a="1"/>
  <c r="X102" i="21"/>
  <c r="X107" i="21" a="1"/>
  <c r="X107" i="21"/>
  <c r="AA81" i="21" a="1"/>
  <c r="AA81" i="21"/>
  <c r="Z86" i="21" a="1"/>
  <c r="Z86" i="21"/>
  <c r="Y90" i="21" a="1"/>
  <c r="Y90" i="21"/>
  <c r="AA92" i="21" a="1"/>
  <c r="AA92" i="21"/>
  <c r="Y95" i="21" a="1"/>
  <c r="Y95" i="21"/>
  <c r="Y98" i="21" a="1"/>
  <c r="Y98" i="21"/>
  <c r="Y103" i="21" a="1"/>
  <c r="Y103" i="21"/>
  <c r="Y106" i="21" a="1"/>
  <c r="Y106" i="21"/>
  <c r="Y81" i="21" a="1"/>
  <c r="Y81" i="21"/>
  <c r="Z85" i="21" a="1"/>
  <c r="Z85" i="21"/>
  <c r="X89" i="21" a="1"/>
  <c r="X89" i="21"/>
  <c r="Z94" i="21" a="1"/>
  <c r="Z94" i="21"/>
  <c r="X108" i="21" a="1"/>
  <c r="X108" i="21"/>
  <c r="AA80" i="21" a="1"/>
  <c r="AA80" i="21"/>
  <c r="AA100" i="21" a="1"/>
  <c r="AA100" i="21"/>
  <c r="AA108" i="21" a="1"/>
  <c r="AA108" i="21"/>
  <c r="Y87" i="21" a="1"/>
  <c r="Y87" i="21"/>
  <c r="X92" i="21" a="1"/>
  <c r="X92" i="21"/>
  <c r="X97" i="21" a="1"/>
  <c r="X97" i="21"/>
  <c r="Z102" i="21" a="1"/>
  <c r="Z102" i="21"/>
  <c r="X105" i="21" a="1"/>
  <c r="X105" i="21"/>
  <c r="Y86" i="21" a="1"/>
  <c r="Y86" i="21"/>
  <c r="Z82" i="21" a="1"/>
  <c r="Z82" i="21"/>
  <c r="Y88" i="21" a="1"/>
  <c r="Y88" i="21"/>
  <c r="AA90" i="21" a="1"/>
  <c r="AA90" i="21"/>
  <c r="Y93" i="21" a="1"/>
  <c r="Y93" i="21"/>
  <c r="Y96" i="21" a="1"/>
  <c r="Y96" i="21"/>
  <c r="AA98" i="21" a="1"/>
  <c r="AA98" i="21"/>
  <c r="Y101" i="21" a="1"/>
  <c r="Y101" i="21"/>
  <c r="Y104" i="21" a="1"/>
  <c r="Y104" i="21"/>
  <c r="AA106" i="21" a="1"/>
  <c r="AA106" i="21"/>
  <c r="Y109" i="21" a="1"/>
  <c r="Y109" i="21"/>
  <c r="Y83" i="21" a="1"/>
  <c r="Y83" i="21"/>
  <c r="Z81" i="21" a="1"/>
  <c r="Z81" i="21"/>
  <c r="AA86" i="21" a="1"/>
  <c r="AA86" i="21"/>
  <c r="X90" i="21" a="1"/>
  <c r="X90" i="21"/>
  <c r="Z92" i="21" a="1"/>
  <c r="Z92" i="21"/>
  <c r="X95" i="21" a="1"/>
  <c r="X95" i="21"/>
  <c r="X98" i="21" a="1"/>
  <c r="X98" i="21"/>
  <c r="X103" i="21" a="1"/>
  <c r="X103" i="21"/>
  <c r="X106" i="21" a="1"/>
  <c r="X106" i="21"/>
  <c r="Z108" i="21" a="1"/>
  <c r="Z108" i="21"/>
  <c r="Y82" i="21" a="1"/>
  <c r="Y82" i="21"/>
  <c r="X87" i="21" a="1"/>
  <c r="X87" i="21"/>
  <c r="Y89" i="21" a="1"/>
  <c r="Y89" i="21"/>
  <c r="AA94" i="21" a="1"/>
  <c r="AA94" i="21"/>
  <c r="Y100" i="21" a="1"/>
  <c r="Y100" i="21"/>
  <c r="Y108" i="21" a="1"/>
  <c r="Y108" i="21"/>
  <c r="AA84" i="21" a="1"/>
  <c r="AA84" i="21"/>
  <c r="X94" i="21" a="1"/>
  <c r="X94" i="21"/>
  <c r="Z104" i="21" a="1"/>
  <c r="Z104" i="21"/>
  <c r="Y80" i="21" a="1"/>
  <c r="Y80" i="21"/>
  <c r="Z84" i="21" a="1"/>
  <c r="Z84" i="21"/>
  <c r="AA88" i="21" a="1"/>
  <c r="AA88" i="21"/>
  <c r="Y91" i="21" a="1"/>
  <c r="Y91" i="21"/>
  <c r="Y94" i="21" a="1"/>
  <c r="Y94" i="21"/>
  <c r="AA96" i="21" a="1"/>
  <c r="AA96" i="21"/>
  <c r="Y99" i="21" a="1"/>
  <c r="Y99" i="21"/>
  <c r="Y102" i="21" a="1"/>
  <c r="Y102" i="21"/>
  <c r="AA104" i="21" a="1"/>
  <c r="AA104" i="21"/>
  <c r="Y107" i="21" a="1"/>
  <c r="Y107" i="21"/>
  <c r="Z80" i="21" a="1"/>
  <c r="Z80" i="21"/>
  <c r="X84" i="21" a="1"/>
  <c r="X84" i="21"/>
  <c r="AA82" i="21" a="1"/>
  <c r="AA82" i="21"/>
  <c r="X88" i="21" a="1"/>
  <c r="X88" i="21"/>
  <c r="Z90" i="21" a="1"/>
  <c r="Z90" i="21"/>
  <c r="X93" i="21" a="1"/>
  <c r="X93" i="21"/>
  <c r="X96" i="21" a="1"/>
  <c r="X96" i="21"/>
  <c r="Z98" i="21" a="1"/>
  <c r="Z98" i="21"/>
  <c r="X101" i="21" a="1"/>
  <c r="X101" i="21"/>
  <c r="X104" i="21" a="1"/>
  <c r="X104" i="21"/>
  <c r="Z106" i="21" a="1"/>
  <c r="Z106" i="21"/>
  <c r="X109" i="21" a="1"/>
  <c r="X109" i="21"/>
  <c r="X83" i="21" a="1"/>
  <c r="X83" i="21"/>
  <c r="AA85" i="21" a="1"/>
  <c r="AA85" i="21"/>
  <c r="Y92" i="21" a="1"/>
  <c r="Y92" i="21"/>
  <c r="Y97" i="21" a="1"/>
  <c r="Y97" i="21"/>
  <c r="Y105" i="21" a="1"/>
  <c r="Y105" i="21"/>
  <c r="Y85" i="21" a="1"/>
  <c r="Y85" i="21"/>
  <c r="X91" i="21" a="1"/>
  <c r="X91" i="21"/>
  <c r="X99" i="21" a="1"/>
  <c r="X99" i="21"/>
  <c r="X81" i="21" a="1"/>
  <c r="X81" i="21"/>
  <c r="C77" i="12"/>
  <c r="C72" i="12"/>
  <c r="C82" i="12"/>
  <c r="C98" i="10"/>
  <c r="C33" i="10"/>
  <c r="C53" i="10"/>
  <c r="C48" i="10"/>
  <c r="E47" i="1"/>
  <c r="C441" i="6"/>
  <c r="C181" i="6"/>
  <c r="C176" i="6"/>
  <c r="C186" i="6"/>
  <c r="C121" i="6"/>
  <c r="C57" i="12"/>
  <c r="C52" i="12"/>
  <c r="D63" i="5"/>
  <c r="D78" i="5"/>
  <c r="C102" i="12"/>
  <c r="C42" i="12"/>
  <c r="C78" i="10"/>
  <c r="C43" i="10"/>
  <c r="C63" i="10"/>
  <c r="C83" i="10"/>
  <c r="C481" i="6"/>
  <c r="C161" i="6"/>
  <c r="C171" i="6"/>
  <c r="C146" i="6"/>
  <c r="C101" i="6"/>
  <c r="C37" i="12"/>
  <c r="C32" i="12"/>
  <c r="W38" i="21" a="1"/>
  <c r="W38" i="21"/>
  <c r="C87" i="12"/>
  <c r="D178" i="5"/>
  <c r="C62" i="12"/>
  <c r="C67" i="12"/>
  <c r="C58" i="10"/>
  <c r="C93" i="10"/>
  <c r="C88" i="10"/>
  <c r="C381" i="6"/>
  <c r="C451" i="6"/>
  <c r="C466" i="6"/>
  <c r="C376" i="6"/>
  <c r="D188" i="5"/>
  <c r="D108" i="5"/>
  <c r="C97" i="12"/>
  <c r="C92" i="12"/>
  <c r="C396" i="6"/>
  <c r="D183" i="5"/>
  <c r="D173" i="5"/>
  <c r="D93" i="5"/>
  <c r="C47" i="12"/>
  <c r="D158" i="5"/>
  <c r="D58" i="5"/>
  <c r="C103" i="10"/>
  <c r="C38" i="10"/>
  <c r="C73" i="10"/>
  <c r="C68" i="10"/>
  <c r="C315" i="6"/>
  <c r="C285" i="6"/>
  <c r="C430" i="6"/>
  <c r="C125" i="6"/>
  <c r="C175" i="6"/>
  <c r="C155" i="6"/>
  <c r="C165" i="6"/>
  <c r="C485" i="6"/>
  <c r="V59" i="21" a="1"/>
  <c r="V59" i="21"/>
  <c r="X59" i="21" a="1"/>
  <c r="X59" i="21"/>
  <c r="U59" i="21" a="1"/>
  <c r="U59" i="21"/>
  <c r="W59" i="21" a="1"/>
  <c r="W59" i="21"/>
  <c r="T59" i="21" a="1"/>
  <c r="T59" i="21"/>
  <c r="Y36" i="21"/>
  <c r="V38" i="21" a="1"/>
  <c r="V38" i="21"/>
  <c r="T38" i="21" a="1"/>
  <c r="T38" i="21"/>
  <c r="U38" i="21" a="1"/>
  <c r="U38" i="21"/>
  <c r="X38" i="21" a="1"/>
  <c r="X38" i="21"/>
  <c r="Y57" i="21"/>
  <c r="M26" i="1"/>
  <c r="C291" i="6"/>
  <c r="C346" i="6"/>
  <c r="C336" i="6"/>
  <c r="C301" i="6"/>
  <c r="D193" i="5"/>
  <c r="C446" i="6"/>
  <c r="C116" i="6"/>
  <c r="C431" i="6"/>
  <c r="C111" i="6"/>
  <c r="C491" i="6"/>
  <c r="C401" i="6"/>
  <c r="C136" i="6"/>
  <c r="C231" i="6"/>
  <c r="C471" i="6"/>
  <c r="C131" i="6"/>
  <c r="C436" i="6"/>
  <c r="C421" i="6"/>
  <c r="D53" i="5"/>
  <c r="C236" i="6"/>
  <c r="C316" i="6"/>
  <c r="C106" i="6"/>
  <c r="C151" i="6"/>
  <c r="C456" i="6"/>
  <c r="AB125" i="21"/>
  <c r="AB141" i="21"/>
  <c r="AB157" i="21"/>
  <c r="AB173" i="21"/>
  <c r="AB189" i="21"/>
  <c r="AB126" i="21"/>
  <c r="AB142" i="21"/>
  <c r="AB158" i="21"/>
  <c r="AB174" i="21"/>
  <c r="AB190" i="21"/>
  <c r="AB127" i="21"/>
  <c r="AB143" i="21"/>
  <c r="AB159" i="21"/>
  <c r="AB175" i="21"/>
  <c r="AB191" i="21"/>
  <c r="AB152" i="21"/>
  <c r="AB116" i="21"/>
  <c r="AB172" i="21"/>
  <c r="AB128" i="21"/>
  <c r="AB192" i="21"/>
  <c r="Y125" i="21"/>
  <c r="Y141" i="21"/>
  <c r="Y157" i="21"/>
  <c r="Y173" i="21"/>
  <c r="Y189" i="21"/>
  <c r="Y126" i="21"/>
  <c r="Y142" i="21"/>
  <c r="Y158" i="21"/>
  <c r="Y174" i="21"/>
  <c r="Y190" i="21"/>
  <c r="Y127" i="21"/>
  <c r="Y143" i="21"/>
  <c r="Y159" i="21"/>
  <c r="Y175" i="21"/>
  <c r="Y191" i="21"/>
  <c r="Y152" i="21"/>
  <c r="Y140" i="21"/>
  <c r="Y128" i="21"/>
  <c r="Y192" i="21"/>
  <c r="Y164" i="21"/>
  <c r="AB129" i="21"/>
  <c r="AB145" i="21"/>
  <c r="AB161" i="21"/>
  <c r="AB177" i="21"/>
  <c r="AB193" i="21"/>
  <c r="AB130" i="21"/>
  <c r="AB146" i="21"/>
  <c r="AB162" i="21"/>
  <c r="AB178" i="21"/>
  <c r="AB194" i="21"/>
  <c r="AB131" i="21"/>
  <c r="AB147" i="21"/>
  <c r="AB163" i="21"/>
  <c r="AB179" i="21"/>
  <c r="AB195" i="21"/>
  <c r="AB168" i="21"/>
  <c r="AB124" i="21"/>
  <c r="AB188" i="21"/>
  <c r="AB144" i="21"/>
  <c r="AB164" i="21"/>
  <c r="Y129" i="21"/>
  <c r="Y145" i="21"/>
  <c r="Y161" i="21"/>
  <c r="Y177" i="21"/>
  <c r="Y193" i="21"/>
  <c r="Y130" i="21"/>
  <c r="Y146" i="21"/>
  <c r="Y162" i="21"/>
  <c r="Y178" i="21"/>
  <c r="Y194" i="21"/>
  <c r="Y131" i="21"/>
  <c r="Y147" i="21"/>
  <c r="Y163" i="21"/>
  <c r="Y179" i="21"/>
  <c r="Y195" i="21"/>
  <c r="Y168" i="21"/>
  <c r="Y156" i="21"/>
  <c r="Y144" i="21"/>
  <c r="Y132" i="21"/>
  <c r="Y180" i="21"/>
  <c r="AB117" i="21"/>
  <c r="AB133" i="21"/>
  <c r="AB149" i="21"/>
  <c r="AB165" i="21"/>
  <c r="AB181" i="21"/>
  <c r="AB118" i="21"/>
  <c r="AB134" i="21"/>
  <c r="AB150" i="21"/>
  <c r="AB166" i="21"/>
  <c r="AB182" i="21"/>
  <c r="AB119" i="21"/>
  <c r="AB135" i="21"/>
  <c r="AB151" i="21"/>
  <c r="AB167" i="21"/>
  <c r="AB183" i="21"/>
  <c r="AB120" i="21"/>
  <c r="AB184" i="21"/>
  <c r="AB140" i="21"/>
  <c r="AB132" i="21"/>
  <c r="AB160" i="21"/>
  <c r="Y117" i="21"/>
  <c r="Y133" i="21"/>
  <c r="Y149" i="21"/>
  <c r="Y165" i="21"/>
  <c r="Y181" i="21"/>
  <c r="Y118" i="21"/>
  <c r="Y134" i="21"/>
  <c r="Y150" i="21"/>
  <c r="Y166" i="21"/>
  <c r="Y182" i="21"/>
  <c r="Y119" i="21"/>
  <c r="Y135" i="21"/>
  <c r="Y151" i="21"/>
  <c r="Y167" i="21"/>
  <c r="Y183" i="21"/>
  <c r="Y120" i="21"/>
  <c r="Y184" i="21"/>
  <c r="Y172" i="21"/>
  <c r="Y160" i="21"/>
  <c r="Y116" i="21"/>
  <c r="AB121" i="21"/>
  <c r="AB137" i="21"/>
  <c r="AB153" i="21"/>
  <c r="AB169" i="21"/>
  <c r="AB185" i="21"/>
  <c r="AB122" i="21"/>
  <c r="AB138" i="21"/>
  <c r="AB154" i="21"/>
  <c r="AB170" i="21"/>
  <c r="AB186" i="21"/>
  <c r="AB123" i="21"/>
  <c r="AB139" i="21"/>
  <c r="AB155" i="21"/>
  <c r="AB171" i="21"/>
  <c r="AB187" i="21"/>
  <c r="AB136" i="21"/>
  <c r="AB148" i="21"/>
  <c r="AB156" i="21"/>
  <c r="AB180" i="21"/>
  <c r="AB176" i="21"/>
  <c r="Y121" i="21"/>
  <c r="Y137" i="21"/>
  <c r="Y153" i="21"/>
  <c r="Y169" i="21"/>
  <c r="Y185" i="21"/>
  <c r="Y122" i="21"/>
  <c r="Y138" i="21"/>
  <c r="Y154" i="21"/>
  <c r="Y170" i="21"/>
  <c r="Y186" i="21"/>
  <c r="Y123" i="21"/>
  <c r="Y139" i="21"/>
  <c r="Y155" i="21"/>
  <c r="Y171" i="21"/>
  <c r="Y187" i="21"/>
  <c r="Y136" i="21"/>
  <c r="Y124" i="21"/>
  <c r="Y188" i="21"/>
  <c r="Y176" i="21"/>
  <c r="Y148" i="21"/>
  <c r="Q11" i="21"/>
  <c r="O13" i="21"/>
  <c r="O12" i="21"/>
  <c r="O11" i="21"/>
  <c r="Q13" i="21"/>
  <c r="Q12" i="21"/>
  <c r="AF113" i="21"/>
  <c r="AG77" i="21"/>
  <c r="H47" i="1"/>
  <c r="Q8" i="21"/>
  <c r="C156" i="6"/>
  <c r="D83" i="5"/>
  <c r="C141" i="6"/>
  <c r="C191" i="6"/>
  <c r="C246" i="6"/>
  <c r="C201" i="6"/>
  <c r="V125" i="21"/>
  <c r="V141" i="21"/>
  <c r="V157" i="21"/>
  <c r="V173" i="21"/>
  <c r="V189" i="21"/>
  <c r="V126" i="21"/>
  <c r="V142" i="21"/>
  <c r="V158" i="21"/>
  <c r="V174" i="21"/>
  <c r="V190" i="21"/>
  <c r="V127" i="21"/>
  <c r="V143" i="21"/>
  <c r="V159" i="21"/>
  <c r="V175" i="21"/>
  <c r="V191" i="21"/>
  <c r="V152" i="21"/>
  <c r="V124" i="21"/>
  <c r="V188" i="21"/>
  <c r="V144" i="21"/>
  <c r="V132" i="21"/>
  <c r="S125" i="21"/>
  <c r="S141" i="21"/>
  <c r="S157" i="21"/>
  <c r="S173" i="21"/>
  <c r="S189" i="21"/>
  <c r="S126" i="21"/>
  <c r="S142" i="21"/>
  <c r="S158" i="21"/>
  <c r="S174" i="21"/>
  <c r="S190" i="21"/>
  <c r="S127" i="21"/>
  <c r="S143" i="21"/>
  <c r="S159" i="21"/>
  <c r="S175" i="21"/>
  <c r="S191" i="21"/>
  <c r="S152" i="21"/>
  <c r="S140" i="21"/>
  <c r="S128" i="21"/>
  <c r="S192" i="21"/>
  <c r="S148" i="21"/>
  <c r="V129" i="21"/>
  <c r="V145" i="21"/>
  <c r="V161" i="21"/>
  <c r="V177" i="21"/>
  <c r="V193" i="21"/>
  <c r="V130" i="21"/>
  <c r="V146" i="21"/>
  <c r="V162" i="21"/>
  <c r="V178" i="21"/>
  <c r="V194" i="21"/>
  <c r="V131" i="21"/>
  <c r="V147" i="21"/>
  <c r="V163" i="21"/>
  <c r="V179" i="21"/>
  <c r="V195" i="21"/>
  <c r="V168" i="21"/>
  <c r="V140" i="21"/>
  <c r="V148" i="21"/>
  <c r="V160" i="21"/>
  <c r="V164" i="21"/>
  <c r="S129" i="21"/>
  <c r="S145" i="21"/>
  <c r="S161" i="21"/>
  <c r="S177" i="21"/>
  <c r="S193" i="21"/>
  <c r="S130" i="21"/>
  <c r="S146" i="21"/>
  <c r="S162" i="21"/>
  <c r="S178" i="21"/>
  <c r="S194" i="21"/>
  <c r="S131" i="21"/>
  <c r="S147" i="21"/>
  <c r="S163" i="21"/>
  <c r="S179" i="21"/>
  <c r="S195" i="21"/>
  <c r="S168" i="21"/>
  <c r="S156" i="21"/>
  <c r="S144" i="21"/>
  <c r="S180" i="21"/>
  <c r="S164" i="21"/>
  <c r="V117" i="21"/>
  <c r="V133" i="21"/>
  <c r="V149" i="21"/>
  <c r="V165" i="21"/>
  <c r="V181" i="21"/>
  <c r="V118" i="21"/>
  <c r="V134" i="21"/>
  <c r="V150" i="21"/>
  <c r="V166" i="21"/>
  <c r="V182" i="21"/>
  <c r="V119" i="21"/>
  <c r="V135" i="21"/>
  <c r="V151" i="21"/>
  <c r="V167" i="21"/>
  <c r="V183" i="21"/>
  <c r="V120" i="21"/>
  <c r="V184" i="21"/>
  <c r="V156" i="21"/>
  <c r="V116" i="21"/>
  <c r="V176" i="21"/>
  <c r="S117" i="21"/>
  <c r="S133" i="21"/>
  <c r="S149" i="21"/>
  <c r="S165" i="21"/>
  <c r="S181" i="21"/>
  <c r="S118" i="21"/>
  <c r="S134" i="21"/>
  <c r="S150" i="21"/>
  <c r="S166" i="21"/>
  <c r="S182" i="21"/>
  <c r="S119" i="21"/>
  <c r="S135" i="21"/>
  <c r="S151" i="21"/>
  <c r="S167" i="21"/>
  <c r="S183" i="21"/>
  <c r="S120" i="21"/>
  <c r="S184" i="21"/>
  <c r="S172" i="21"/>
  <c r="S160" i="21"/>
  <c r="S132" i="21"/>
  <c r="V121" i="21"/>
  <c r="V137" i="21"/>
  <c r="V153" i="21"/>
  <c r="V169" i="21"/>
  <c r="V185" i="21"/>
  <c r="V122" i="21"/>
  <c r="V138" i="21"/>
  <c r="V154" i="21"/>
  <c r="V170" i="21"/>
  <c r="V186" i="21"/>
  <c r="V123" i="21"/>
  <c r="V139" i="21"/>
  <c r="V155" i="21"/>
  <c r="V171" i="21"/>
  <c r="V187" i="21"/>
  <c r="V136" i="21"/>
  <c r="V180" i="21"/>
  <c r="V172" i="21"/>
  <c r="V128" i="21"/>
  <c r="V192" i="21"/>
  <c r="S121" i="21"/>
  <c r="S137" i="21"/>
  <c r="S153" i="21"/>
  <c r="S169" i="21"/>
  <c r="S185" i="21"/>
  <c r="S122" i="21"/>
  <c r="S138" i="21"/>
  <c r="S154" i="21"/>
  <c r="S170" i="21"/>
  <c r="S186" i="21"/>
  <c r="S123" i="21"/>
  <c r="S139" i="21"/>
  <c r="S155" i="21"/>
  <c r="S171" i="21"/>
  <c r="S187" i="21"/>
  <c r="S136" i="21"/>
  <c r="S124" i="21"/>
  <c r="S188" i="21"/>
  <c r="S176" i="21"/>
  <c r="S116" i="21"/>
  <c r="P114" i="21"/>
  <c r="V78" i="21"/>
  <c r="D98" i="5"/>
  <c r="C386" i="6"/>
  <c r="C486" i="6"/>
  <c r="C126" i="6"/>
  <c r="C166" i="6"/>
  <c r="C476" i="6"/>
  <c r="C461" i="6"/>
  <c r="D123" i="5"/>
  <c r="D48" i="5"/>
  <c r="C211" i="6"/>
  <c r="C266" i="6"/>
  <c r="C256" i="6"/>
  <c r="C241" i="6"/>
  <c r="D118" i="5"/>
  <c r="D143" i="5"/>
  <c r="D68" i="5"/>
  <c r="C216" i="6"/>
  <c r="C271" i="6"/>
  <c r="C326" i="6"/>
  <c r="C261" i="6"/>
  <c r="D73" i="5"/>
  <c r="D163" i="5"/>
  <c r="D88" i="5"/>
  <c r="C286" i="6"/>
  <c r="C276" i="6"/>
  <c r="C331" i="6"/>
  <c r="C281" i="6"/>
  <c r="D103" i="5"/>
  <c r="C206" i="6"/>
  <c r="C196" i="6"/>
  <c r="C251" i="6"/>
  <c r="C221" i="6"/>
  <c r="D138" i="5"/>
  <c r="D113" i="5"/>
  <c r="C96" i="6"/>
  <c r="D128" i="5"/>
  <c r="C296" i="6"/>
  <c r="C351" i="6"/>
  <c r="C406" i="6"/>
  <c r="C321" i="6"/>
  <c r="C306" i="6"/>
  <c r="D133" i="5"/>
  <c r="C226" i="6"/>
  <c r="D148" i="5"/>
  <c r="C366" i="6"/>
  <c r="C356" i="6"/>
  <c r="C411" i="6"/>
  <c r="C341" i="6"/>
  <c r="C391" i="6"/>
  <c r="D153" i="5"/>
  <c r="C311" i="6"/>
  <c r="D168" i="5"/>
  <c r="C371" i="6"/>
  <c r="C426" i="6"/>
  <c r="C416" i="6"/>
  <c r="C361" i="6"/>
  <c r="A48" i="1"/>
  <c r="AD57" i="21"/>
  <c r="AD36" i="21"/>
  <c r="E5" i="1"/>
  <c r="C5" i="21"/>
  <c r="C22" i="19" a="1"/>
  <c r="C22" i="19"/>
  <c r="C3" i="19" a="1"/>
  <c r="C3" i="19"/>
  <c r="C23" i="19" a="1"/>
  <c r="C23" i="19"/>
  <c r="C24" i="19" a="1"/>
  <c r="C24" i="19"/>
  <c r="AR117" i="21"/>
  <c r="AR130" i="21"/>
  <c r="AR146" i="21"/>
  <c r="AR162" i="21"/>
  <c r="AR178" i="21"/>
  <c r="AR135" i="21"/>
  <c r="AR151" i="21"/>
  <c r="AR167" i="21"/>
  <c r="AR132" i="21"/>
  <c r="AR148" i="21"/>
  <c r="AR164" i="21"/>
  <c r="AR121" i="21"/>
  <c r="AR177" i="21"/>
  <c r="AR192" i="21"/>
  <c r="AR157" i="21"/>
  <c r="AR185" i="21"/>
  <c r="AR145" i="21"/>
  <c r="AR186" i="21"/>
  <c r="AR133" i="21"/>
  <c r="AR183" i="21"/>
  <c r="AR119" i="21"/>
  <c r="AR158" i="21"/>
  <c r="AR163" i="21"/>
  <c r="AR156" i="21"/>
  <c r="AR125" i="21"/>
  <c r="AR161" i="21"/>
  <c r="AR122" i="21"/>
  <c r="AR142" i="21"/>
  <c r="AR166" i="21"/>
  <c r="AR127" i="21"/>
  <c r="AR147" i="21"/>
  <c r="AR118" i="21"/>
  <c r="AR140" i="21"/>
  <c r="AR160" i="21"/>
  <c r="AR184" i="21"/>
  <c r="AR141" i="21"/>
  <c r="AR189" i="21"/>
  <c r="AR173" i="21"/>
  <c r="AR120" i="21"/>
  <c r="AR187" i="21"/>
  <c r="AR137" i="21"/>
  <c r="AR126" i="21"/>
  <c r="AR150" i="21"/>
  <c r="AR170" i="21"/>
  <c r="AR131" i="21"/>
  <c r="AR155" i="21"/>
  <c r="AR124" i="21"/>
  <c r="AR144" i="21"/>
  <c r="AR168" i="21"/>
  <c r="AR153" i="21"/>
  <c r="AR188" i="21"/>
  <c r="AR171" i="21"/>
  <c r="AR193" i="21"/>
  <c r="AR182" i="21"/>
  <c r="AR149" i="21"/>
  <c r="AR191" i="21"/>
  <c r="AR138" i="21"/>
  <c r="AR123" i="21"/>
  <c r="AR136" i="21"/>
  <c r="AR180" i="21"/>
  <c r="AR181" i="21"/>
  <c r="AR175" i="21"/>
  <c r="AR134" i="21"/>
  <c r="AR154" i="21"/>
  <c r="AR174" i="21"/>
  <c r="AR139" i="21"/>
  <c r="AR159" i="21"/>
  <c r="AR128" i="21"/>
  <c r="AR152" i="21"/>
  <c r="AR172" i="21"/>
  <c r="AR169" i="21"/>
  <c r="AR116" i="21"/>
  <c r="AR179" i="21"/>
  <c r="AR129" i="21"/>
  <c r="AR190" i="21"/>
  <c r="AR165" i="21"/>
  <c r="AR195" i="21"/>
  <c r="AR143" i="21"/>
  <c r="AR176" i="21"/>
  <c r="AR194" i="21"/>
  <c r="V114" i="21"/>
  <c r="Z78" i="21"/>
  <c r="E48" i="1"/>
  <c r="C337" i="6"/>
  <c r="C417" i="6"/>
  <c r="C257" i="6"/>
  <c r="C177" i="6"/>
  <c r="C452" i="6"/>
  <c r="C272" i="6"/>
  <c r="C187" i="6"/>
  <c r="C107" i="6"/>
  <c r="C282" i="6"/>
  <c r="C142" i="6"/>
  <c r="C447" i="6"/>
  <c r="C227" i="6"/>
  <c r="C97" i="6"/>
  <c r="C132" i="6"/>
  <c r="C93" i="12"/>
  <c r="C48" i="12"/>
  <c r="C112" i="6"/>
  <c r="C88" i="12"/>
  <c r="C322" i="6"/>
  <c r="D169" i="5"/>
  <c r="C103" i="12"/>
  <c r="D174" i="5"/>
  <c r="D194" i="5"/>
  <c r="C38" i="12"/>
  <c r="C34" i="10"/>
  <c r="C49" i="10"/>
  <c r="C44" i="10"/>
  <c r="C302" i="6"/>
  <c r="D164" i="5"/>
  <c r="C53" i="12"/>
  <c r="D79" i="5"/>
  <c r="C152" i="6"/>
  <c r="D134" i="5"/>
  <c r="C83" i="12"/>
  <c r="C98" i="12"/>
  <c r="C89" i="10"/>
  <c r="C79" i="10"/>
  <c r="C197" i="6"/>
  <c r="C427" i="6"/>
  <c r="C192" i="6"/>
  <c r="C202" i="6"/>
  <c r="C382" i="6"/>
  <c r="C117" i="6"/>
  <c r="C33" i="12"/>
  <c r="D139" i="5"/>
  <c r="C407" i="6"/>
  <c r="C327" i="6"/>
  <c r="D154" i="5"/>
  <c r="C69" i="10"/>
  <c r="C39" i="10"/>
  <c r="C477" i="6"/>
  <c r="C397" i="6"/>
  <c r="C317" i="6"/>
  <c r="C157" i="6"/>
  <c r="C432" i="6"/>
  <c r="C352" i="6"/>
  <c r="C182" i="6"/>
  <c r="C482" i="6"/>
  <c r="C362" i="6"/>
  <c r="C122" i="6"/>
  <c r="C392" i="6"/>
  <c r="C307" i="6"/>
  <c r="C402" i="6"/>
  <c r="D184" i="5"/>
  <c r="D104" i="5"/>
  <c r="C73" i="12"/>
  <c r="C332" i="6"/>
  <c r="D179" i="5"/>
  <c r="D99" i="5"/>
  <c r="C68" i="12"/>
  <c r="C172" i="6"/>
  <c r="D149" i="5"/>
  <c r="D69" i="5"/>
  <c r="C63" i="12"/>
  <c r="D94" i="5"/>
  <c r="D114" i="5"/>
  <c r="D49" i="5"/>
  <c r="C94" i="10"/>
  <c r="C99" i="10"/>
  <c r="C59" i="10"/>
  <c r="C104" i="10"/>
  <c r="C457" i="6"/>
  <c r="C377" i="6"/>
  <c r="C297" i="6"/>
  <c r="C492" i="6"/>
  <c r="C467" i="6"/>
  <c r="C347" i="6"/>
  <c r="C147" i="6"/>
  <c r="C442" i="6"/>
  <c r="C292" i="6"/>
  <c r="C102" i="6"/>
  <c r="C387" i="6"/>
  <c r="C137" i="6"/>
  <c r="D84" i="5"/>
  <c r="C247" i="6"/>
  <c r="C462" i="6"/>
  <c r="C78" i="12"/>
  <c r="C412" i="6"/>
  <c r="C74" i="10"/>
  <c r="C84" i="10"/>
  <c r="C437" i="6"/>
  <c r="C277" i="6"/>
  <c r="C472" i="6"/>
  <c r="C127" i="6"/>
  <c r="C287" i="6"/>
  <c r="C487" i="6"/>
  <c r="C167" i="6"/>
  <c r="D64" i="5"/>
  <c r="C162" i="6"/>
  <c r="D189" i="5"/>
  <c r="D54" i="5"/>
  <c r="C43" i="12"/>
  <c r="C58" i="12"/>
  <c r="C54" i="10"/>
  <c r="C64" i="10"/>
  <c r="O9" i="21"/>
  <c r="AF83" i="21" a="1"/>
  <c r="AF83" i="21"/>
  <c r="AF87" i="21" a="1"/>
  <c r="AF87" i="21"/>
  <c r="AF91" i="21" a="1"/>
  <c r="AF91" i="21"/>
  <c r="AF95" i="21" a="1"/>
  <c r="AF95" i="21"/>
  <c r="AF99" i="21" a="1"/>
  <c r="AF99" i="21"/>
  <c r="AF103" i="21" a="1"/>
  <c r="AF103" i="21"/>
  <c r="AF107" i="21" a="1"/>
  <c r="AF107" i="21"/>
  <c r="AH80" i="21" a="1"/>
  <c r="AH80" i="21"/>
  <c r="AG83" i="21" a="1"/>
  <c r="AG83" i="21"/>
  <c r="AG87" i="21" a="1"/>
  <c r="AG87" i="21"/>
  <c r="AG91" i="21" a="1"/>
  <c r="AG91" i="21"/>
  <c r="AG95" i="21" a="1"/>
  <c r="AG95" i="21"/>
  <c r="AG99" i="21" a="1"/>
  <c r="AG99" i="21"/>
  <c r="AG103" i="21" a="1"/>
  <c r="AG103" i="21"/>
  <c r="AG107" i="21" a="1"/>
  <c r="AG107" i="21"/>
  <c r="AI82" i="21" a="1"/>
  <c r="AI82" i="21"/>
  <c r="AI86" i="21" a="1"/>
  <c r="AI86" i="21"/>
  <c r="AI90" i="21" a="1"/>
  <c r="AI90" i="21"/>
  <c r="AI94" i="21" a="1"/>
  <c r="AI94" i="21"/>
  <c r="AI98" i="21" a="1"/>
  <c r="AI98" i="21"/>
  <c r="AI102" i="21" a="1"/>
  <c r="AI102" i="21"/>
  <c r="AI106" i="21" a="1"/>
  <c r="AI106" i="21"/>
  <c r="AI80" i="21" a="1"/>
  <c r="AI80" i="21"/>
  <c r="AG86" i="21" a="1"/>
  <c r="AG86" i="21"/>
  <c r="AG102" i="21" a="1"/>
  <c r="AG102" i="21"/>
  <c r="AG92" i="21" a="1"/>
  <c r="AG92" i="21"/>
  <c r="AG108" i="21" a="1"/>
  <c r="AG108" i="21"/>
  <c r="AG98" i="21" a="1"/>
  <c r="AG98" i="21"/>
  <c r="AG96" i="21" a="1"/>
  <c r="AG96" i="21"/>
  <c r="AH93" i="21" a="1"/>
  <c r="AH93" i="21"/>
  <c r="AF97" i="21" a="1"/>
  <c r="AF97" i="21"/>
  <c r="AH86" i="21" a="1"/>
  <c r="AH86" i="21"/>
  <c r="AH102" i="21" a="1"/>
  <c r="AH102" i="21"/>
  <c r="AI84" i="21" a="1"/>
  <c r="AI84" i="21"/>
  <c r="AI100" i="21" a="1"/>
  <c r="AI100" i="21"/>
  <c r="AG94" i="21" a="1"/>
  <c r="AG94" i="21"/>
  <c r="AG106" i="21" a="1"/>
  <c r="AG106" i="21"/>
  <c r="AI81" i="21" a="1"/>
  <c r="AI81" i="21"/>
  <c r="AI87" i="21" a="1"/>
  <c r="AI87" i="21"/>
  <c r="AF93" i="21" a="1"/>
  <c r="AF93" i="21"/>
  <c r="AI97" i="21" a="1"/>
  <c r="AI97" i="21"/>
  <c r="AI103" i="21" a="1"/>
  <c r="AI103" i="21"/>
  <c r="AF109" i="21" a="1"/>
  <c r="AF109" i="21"/>
  <c r="AH82" i="21" a="1"/>
  <c r="AH82" i="21"/>
  <c r="AH88" i="21" a="1"/>
  <c r="AH88" i="21"/>
  <c r="AG93" i="21" a="1"/>
  <c r="AG93" i="21"/>
  <c r="AH98" i="21" a="1"/>
  <c r="AH98" i="21"/>
  <c r="AH104" i="21" a="1"/>
  <c r="AH104" i="21"/>
  <c r="AG109" i="21" a="1"/>
  <c r="AG109" i="21"/>
  <c r="AF86" i="21" a="1"/>
  <c r="AF86" i="21"/>
  <c r="AF92" i="21" a="1"/>
  <c r="AF92" i="21"/>
  <c r="AI96" i="21" a="1"/>
  <c r="AI96" i="21"/>
  <c r="AF102" i="21" a="1"/>
  <c r="AF102" i="21"/>
  <c r="AF108" i="21" a="1"/>
  <c r="AF108" i="21"/>
  <c r="AG82" i="21" a="1"/>
  <c r="AG82" i="21"/>
  <c r="AH99" i="21" a="1"/>
  <c r="AH99" i="21"/>
  <c r="AH97" i="21" a="1"/>
  <c r="AH97" i="21"/>
  <c r="AG90" i="21" a="1"/>
  <c r="AG90" i="21"/>
  <c r="AH85" i="21" a="1"/>
  <c r="AH85" i="21"/>
  <c r="AG104" i="21" a="1"/>
  <c r="AG104" i="21"/>
  <c r="AI83" i="21" a="1"/>
  <c r="AI83" i="21"/>
  <c r="AF89" i="21" a="1"/>
  <c r="AF89" i="21"/>
  <c r="AI93" i="21" a="1"/>
  <c r="AI93" i="21"/>
  <c r="AI99" i="21" a="1"/>
  <c r="AI99" i="21"/>
  <c r="AF105" i="21" a="1"/>
  <c r="AF105" i="21"/>
  <c r="AI109" i="21" a="1"/>
  <c r="AI109" i="21"/>
  <c r="AH84" i="21" a="1"/>
  <c r="AH84" i="21"/>
  <c r="AG89" i="21" a="1"/>
  <c r="AG89" i="21"/>
  <c r="AH94" i="21" a="1"/>
  <c r="AH94" i="21"/>
  <c r="AH100" i="21" a="1"/>
  <c r="AH100" i="21"/>
  <c r="AG105" i="21" a="1"/>
  <c r="AG105" i="21"/>
  <c r="AF82" i="21" a="1"/>
  <c r="AF82" i="21"/>
  <c r="AF88" i="21" a="1"/>
  <c r="AF88" i="21"/>
  <c r="AI92" i="21" a="1"/>
  <c r="AI92" i="21"/>
  <c r="AF98" i="21" a="1"/>
  <c r="AF98" i="21"/>
  <c r="AF104" i="21" a="1"/>
  <c r="AF104" i="21"/>
  <c r="AI108" i="21" a="1"/>
  <c r="AI108" i="21"/>
  <c r="AH83" i="21" a="1"/>
  <c r="AH83" i="21"/>
  <c r="AH107" i="21" a="1"/>
  <c r="AH107" i="21"/>
  <c r="AG100" i="21" a="1"/>
  <c r="AG100" i="21"/>
  <c r="AH95" i="21" a="1"/>
  <c r="AH95" i="21"/>
  <c r="AG88" i="21" a="1"/>
  <c r="AG88" i="21"/>
  <c r="AF81" i="21" a="1"/>
  <c r="AF81" i="21"/>
  <c r="AI85" i="21" a="1"/>
  <c r="AI85" i="21"/>
  <c r="AI101" i="21" a="1"/>
  <c r="AI101" i="21"/>
  <c r="AG81" i="21" a="1"/>
  <c r="AG81" i="21"/>
  <c r="AH92" i="21" a="1"/>
  <c r="AH92" i="21"/>
  <c r="AH108" i="21" a="1"/>
  <c r="AH108" i="21"/>
  <c r="AF96" i="21" a="1"/>
  <c r="AF96" i="21"/>
  <c r="AH81" i="21" a="1"/>
  <c r="AH81" i="21"/>
  <c r="AH89" i="21" a="1"/>
  <c r="AH89" i="21"/>
  <c r="AH101" i="21" a="1"/>
  <c r="AH101" i="21"/>
  <c r="AF85" i="21" a="1"/>
  <c r="AF85" i="21"/>
  <c r="AI89" i="21" a="1"/>
  <c r="AI89" i="21"/>
  <c r="AI95" i="21" a="1"/>
  <c r="AI95" i="21"/>
  <c r="AF101" i="21" a="1"/>
  <c r="AF101" i="21"/>
  <c r="AI105" i="21" a="1"/>
  <c r="AI105" i="21"/>
  <c r="AF80" i="21" a="1"/>
  <c r="AF80" i="21"/>
  <c r="AG85" i="21" a="1"/>
  <c r="AG85" i="21"/>
  <c r="AH90" i="21" a="1"/>
  <c r="AH90" i="21"/>
  <c r="AH96" i="21" a="1"/>
  <c r="AH96" i="21"/>
  <c r="AG101" i="21" a="1"/>
  <c r="AG101" i="21"/>
  <c r="AH106" i="21" a="1"/>
  <c r="AH106" i="21"/>
  <c r="AF84" i="21" a="1"/>
  <c r="AF84" i="21"/>
  <c r="AI88" i="21" a="1"/>
  <c r="AI88" i="21"/>
  <c r="AF94" i="21" a="1"/>
  <c r="AF94" i="21"/>
  <c r="AF100" i="21" a="1"/>
  <c r="AF100" i="21"/>
  <c r="AI104" i="21" a="1"/>
  <c r="AI104" i="21"/>
  <c r="AG80" i="21" a="1"/>
  <c r="AG80" i="21"/>
  <c r="AH91" i="21" a="1"/>
  <c r="AH91" i="21"/>
  <c r="AG84" i="21" a="1"/>
  <c r="AG84" i="21"/>
  <c r="AH105" i="21" a="1"/>
  <c r="AH105" i="21"/>
  <c r="AH103" i="21" a="1"/>
  <c r="AH103" i="21"/>
  <c r="AH109" i="21" a="1"/>
  <c r="AH109" i="21"/>
  <c r="AI91" i="21" a="1"/>
  <c r="AI91" i="21"/>
  <c r="AI107" i="21" a="1"/>
  <c r="AI107" i="21"/>
  <c r="AG97" i="21" a="1"/>
  <c r="AG97" i="21"/>
  <c r="AF90" i="21" a="1"/>
  <c r="AF90" i="21"/>
  <c r="AF106" i="21" a="1"/>
  <c r="AF106" i="21"/>
  <c r="AH87" i="21" a="1"/>
  <c r="AH87" i="21"/>
  <c r="C4" i="19" a="1"/>
  <c r="C4" i="19"/>
  <c r="C5" i="19" a="1"/>
  <c r="C5" i="19"/>
  <c r="T9" i="12"/>
  <c r="D59" i="5"/>
  <c r="C232" i="6"/>
  <c r="C342" i="6"/>
  <c r="D129" i="5"/>
  <c r="C252" i="6"/>
  <c r="C207" i="6"/>
  <c r="C262" i="6"/>
  <c r="C217" i="6"/>
  <c r="C242" i="6"/>
  <c r="C222" i="6"/>
  <c r="C212" i="6"/>
  <c r="C267" i="6"/>
  <c r="C237" i="6"/>
  <c r="D109" i="5"/>
  <c r="D144" i="5"/>
  <c r="C372" i="6"/>
  <c r="C357" i="6"/>
  <c r="D159" i="5"/>
  <c r="D74" i="5"/>
  <c r="D89" i="5"/>
  <c r="D119" i="5"/>
  <c r="D124" i="5"/>
  <c r="C312" i="6"/>
  <c r="C367" i="6"/>
  <c r="C422" i="6"/>
  <c r="Y114" i="21"/>
  <c r="AB78" i="21"/>
  <c r="AE117" i="21"/>
  <c r="AE133" i="21"/>
  <c r="AE149" i="21"/>
  <c r="AE165" i="21"/>
  <c r="AE181" i="21"/>
  <c r="AH117" i="21"/>
  <c r="AH133" i="21"/>
  <c r="AH149" i="21"/>
  <c r="AH165" i="21"/>
  <c r="AH181" i="21"/>
  <c r="AE118" i="21"/>
  <c r="AE134" i="21"/>
  <c r="AE150" i="21"/>
  <c r="AE166" i="21"/>
  <c r="AE182" i="21"/>
  <c r="AH118" i="21"/>
  <c r="AH134" i="21"/>
  <c r="AH150" i="21"/>
  <c r="AH166" i="21"/>
  <c r="AH182" i="21"/>
  <c r="AE119" i="21"/>
  <c r="AE135" i="21"/>
  <c r="AE151" i="21"/>
  <c r="AE167" i="21"/>
  <c r="AE183" i="21"/>
  <c r="AH119" i="21"/>
  <c r="AH135" i="21"/>
  <c r="AH151" i="21"/>
  <c r="AH167" i="21"/>
  <c r="AH183" i="21"/>
  <c r="AE120" i="21"/>
  <c r="AE184" i="21"/>
  <c r="AH168" i="21"/>
  <c r="AH180" i="21"/>
  <c r="AE172" i="21"/>
  <c r="AH156" i="21"/>
  <c r="AE128" i="21"/>
  <c r="AE192" i="21"/>
  <c r="AH176" i="21"/>
  <c r="AE116" i="21"/>
  <c r="AE121" i="21"/>
  <c r="AE137" i="21"/>
  <c r="AE153" i="21"/>
  <c r="AE169" i="21"/>
  <c r="AE185" i="21"/>
  <c r="AH121" i="21"/>
  <c r="AH137" i="21"/>
  <c r="AH153" i="21"/>
  <c r="AH169" i="21"/>
  <c r="AH185" i="21"/>
  <c r="AE122" i="21"/>
  <c r="AE138" i="21"/>
  <c r="AE154" i="21"/>
  <c r="AE170" i="21"/>
  <c r="AE186" i="21"/>
  <c r="AH122" i="21"/>
  <c r="AH138" i="21"/>
  <c r="AH154" i="21"/>
  <c r="AH170" i="21"/>
  <c r="AH186" i="21"/>
  <c r="AE123" i="21"/>
  <c r="AE139" i="21"/>
  <c r="AE155" i="21"/>
  <c r="AE171" i="21"/>
  <c r="AE187" i="21"/>
  <c r="AH123" i="21"/>
  <c r="AH139" i="21"/>
  <c r="AH155" i="21"/>
  <c r="AH171" i="21"/>
  <c r="AH187" i="21"/>
  <c r="AE136" i="21"/>
  <c r="AH120" i="21"/>
  <c r="AH184" i="21"/>
  <c r="AE124" i="21"/>
  <c r="AE188" i="21"/>
  <c r="AH172" i="21"/>
  <c r="AE144" i="21"/>
  <c r="AH128" i="21"/>
  <c r="AH192" i="21"/>
  <c r="AH132" i="21"/>
  <c r="AE125" i="21"/>
  <c r="AE141" i="21"/>
  <c r="AE157" i="21"/>
  <c r="AE173" i="21"/>
  <c r="AE189" i="21"/>
  <c r="AH125" i="21"/>
  <c r="AH141" i="21"/>
  <c r="AH157" i="21"/>
  <c r="AH173" i="21"/>
  <c r="AH189" i="21"/>
  <c r="AE126" i="21"/>
  <c r="AE142" i="21"/>
  <c r="AE158" i="21"/>
  <c r="AE174" i="21"/>
  <c r="AE190" i="21"/>
  <c r="AH126" i="21"/>
  <c r="AH142" i="21"/>
  <c r="AH158" i="21"/>
  <c r="AH174" i="21"/>
  <c r="AH190" i="21"/>
  <c r="AE127" i="21"/>
  <c r="AE143" i="21"/>
  <c r="AE159" i="21"/>
  <c r="AE175" i="21"/>
  <c r="AE191" i="21"/>
  <c r="AH127" i="21"/>
  <c r="AH143" i="21"/>
  <c r="AH159" i="21"/>
  <c r="AH175" i="21"/>
  <c r="AH191" i="21"/>
  <c r="AE152" i="21"/>
  <c r="AH136" i="21"/>
  <c r="AE148" i="21"/>
  <c r="AE140" i="21"/>
  <c r="AH124" i="21"/>
  <c r="AH188" i="21"/>
  <c r="AE160" i="21"/>
  <c r="AH144" i="21"/>
  <c r="AE132" i="21"/>
  <c r="AH164" i="21"/>
  <c r="AE129" i="21"/>
  <c r="AE145" i="21"/>
  <c r="AE161" i="21"/>
  <c r="AE177" i="21"/>
  <c r="AE193" i="21"/>
  <c r="AH129" i="21"/>
  <c r="AH145" i="21"/>
  <c r="AH161" i="21"/>
  <c r="AH177" i="21"/>
  <c r="AH193" i="21"/>
  <c r="AE130" i="21"/>
  <c r="AE146" i="21"/>
  <c r="AE162" i="21"/>
  <c r="AE178" i="21"/>
  <c r="AE194" i="21"/>
  <c r="AH130" i="21"/>
  <c r="AH146" i="21"/>
  <c r="AH162" i="21"/>
  <c r="AH178" i="21"/>
  <c r="AH194" i="21"/>
  <c r="AE131" i="21"/>
  <c r="AE147" i="21"/>
  <c r="AE163" i="21"/>
  <c r="AE179" i="21"/>
  <c r="AE195" i="21"/>
  <c r="AH131" i="21"/>
  <c r="AH147" i="21"/>
  <c r="AH163" i="21"/>
  <c r="AH179" i="21"/>
  <c r="AH195" i="21"/>
  <c r="AE168" i="21"/>
  <c r="AH152" i="21"/>
  <c r="AH148" i="21"/>
  <c r="AE156" i="21"/>
  <c r="AH140" i="21"/>
  <c r="AE180" i="21"/>
  <c r="AE176" i="21"/>
  <c r="AH160" i="21"/>
  <c r="AE164" i="21"/>
  <c r="AH116" i="21"/>
  <c r="C25" i="19" a="1"/>
  <c r="C25" i="19"/>
  <c r="Y59" i="21" a="1"/>
  <c r="Y59" i="21"/>
  <c r="AB59" i="21" a="1"/>
  <c r="AB59" i="21"/>
  <c r="AA59" i="21" a="1"/>
  <c r="AA59" i="21"/>
  <c r="AC59" i="21" a="1"/>
  <c r="AC59" i="21"/>
  <c r="Z59" i="21" a="1"/>
  <c r="Z59" i="21"/>
  <c r="H48" i="1"/>
  <c r="Q9" i="21"/>
  <c r="A49" i="1"/>
  <c r="Y38" i="21" a="1"/>
  <c r="Y38" i="21"/>
  <c r="AA38" i="21" a="1"/>
  <c r="AA38" i="21"/>
  <c r="AC38" i="21" a="1"/>
  <c r="AC38" i="21"/>
  <c r="Z38" i="21" a="1"/>
  <c r="Z38" i="21"/>
  <c r="AB38" i="21" a="1"/>
  <c r="AB38" i="21"/>
  <c r="C6" i="19" a="1"/>
  <c r="C6" i="19"/>
  <c r="G9" i="12"/>
  <c r="V9" i="12"/>
  <c r="I29" i="12"/>
  <c r="K29" i="12"/>
  <c r="C26" i="19" a="1"/>
  <c r="C26" i="19"/>
  <c r="C90" i="10"/>
  <c r="C35" i="10"/>
  <c r="C75" i="10"/>
  <c r="C40" i="10"/>
  <c r="C100" i="10"/>
  <c r="C50" i="10"/>
  <c r="C80" i="10"/>
  <c r="C85" i="10"/>
  <c r="C105" i="10"/>
  <c r="C45" i="10"/>
  <c r="C95" i="10"/>
  <c r="E49" i="1"/>
  <c r="C433" i="6"/>
  <c r="C193" i="6"/>
  <c r="C448" i="6"/>
  <c r="C198" i="6"/>
  <c r="C458" i="6"/>
  <c r="C223" i="6"/>
  <c r="C98" i="6"/>
  <c r="C398" i="6"/>
  <c r="C113" i="6"/>
  <c r="C148" i="6"/>
  <c r="C89" i="12"/>
  <c r="C84" i="12"/>
  <c r="C268" i="6"/>
  <c r="D95" i="5"/>
  <c r="C343" i="6"/>
  <c r="D145" i="5"/>
  <c r="C39" i="12"/>
  <c r="C348" i="6"/>
  <c r="D130" i="5"/>
  <c r="D110" i="5"/>
  <c r="C65" i="10"/>
  <c r="C483" i="6"/>
  <c r="C408" i="6"/>
  <c r="C238" i="6"/>
  <c r="C338" i="6"/>
  <c r="C49" i="12"/>
  <c r="C128" i="6"/>
  <c r="D55" i="5"/>
  <c r="C54" i="12"/>
  <c r="C59" i="12"/>
  <c r="C60" i="10"/>
  <c r="C293" i="6"/>
  <c r="C468" i="6"/>
  <c r="C288" i="6"/>
  <c r="C228" i="6"/>
  <c r="C403" i="6"/>
  <c r="C168" i="6"/>
  <c r="D60" i="5"/>
  <c r="C418" i="6"/>
  <c r="D115" i="5"/>
  <c r="C79" i="12"/>
  <c r="C108" i="6"/>
  <c r="D190" i="5"/>
  <c r="C413" i="6"/>
  <c r="C333" i="6"/>
  <c r="C253" i="6"/>
  <c r="C428" i="6"/>
  <c r="C363" i="6"/>
  <c r="C278" i="6"/>
  <c r="C388" i="6"/>
  <c r="C303" i="6"/>
  <c r="C218" i="6"/>
  <c r="C328" i="6"/>
  <c r="C243" i="6"/>
  <c r="C158" i="6"/>
  <c r="D180" i="5"/>
  <c r="D100" i="5"/>
  <c r="C69" i="12"/>
  <c r="C64" i="12"/>
  <c r="C183" i="6"/>
  <c r="D155" i="5"/>
  <c r="D75" i="5"/>
  <c r="D125" i="5"/>
  <c r="D150" i="5"/>
  <c r="C94" i="12"/>
  <c r="C99" i="12"/>
  <c r="C74" i="12"/>
  <c r="D50" i="5"/>
  <c r="C70" i="10"/>
  <c r="C473" i="6"/>
  <c r="C393" i="6"/>
  <c r="C313" i="6"/>
  <c r="C488" i="6"/>
  <c r="C358" i="6"/>
  <c r="C208" i="6"/>
  <c r="C383" i="6"/>
  <c r="C138" i="6"/>
  <c r="C323" i="6"/>
  <c r="D80" i="5"/>
  <c r="C478" i="6"/>
  <c r="D135" i="5"/>
  <c r="D70" i="5"/>
  <c r="C178" i="6"/>
  <c r="C34" i="12"/>
  <c r="C213" i="6"/>
  <c r="C443" i="6"/>
  <c r="C203" i="6"/>
  <c r="C118" i="6"/>
  <c r="C318" i="6"/>
  <c r="C133" i="6"/>
  <c r="C104" i="12"/>
  <c r="D195" i="5"/>
  <c r="C44" i="12"/>
  <c r="C438" i="6"/>
  <c r="D170" i="5"/>
  <c r="C55" i="10"/>
  <c r="O10" i="21"/>
  <c r="AB114" i="21"/>
  <c r="AD78" i="21"/>
  <c r="C7" i="19" a="1"/>
  <c r="C7" i="19"/>
  <c r="C8" i="19" a="1"/>
  <c r="C8" i="19"/>
  <c r="K30" i="10"/>
  <c r="U10" i="10"/>
  <c r="R8" i="6"/>
  <c r="I93" i="6"/>
  <c r="L167" i="9"/>
  <c r="L8" i="9"/>
  <c r="Q10" i="5"/>
  <c r="AE10" i="5"/>
  <c r="AB10" i="5"/>
  <c r="AC10" i="5"/>
  <c r="AA10" i="5"/>
  <c r="L45" i="5"/>
  <c r="G10" i="10"/>
  <c r="T10" i="10"/>
  <c r="V10" i="10"/>
  <c r="I30" i="10"/>
  <c r="L30" i="10"/>
  <c r="AF39" i="21" a="1"/>
  <c r="AF39" i="21"/>
  <c r="AG42" i="21" a="1"/>
  <c r="AG42" i="21"/>
  <c r="AH45" i="21" a="1"/>
  <c r="AH45" i="21"/>
  <c r="AD49" i="21" a="1"/>
  <c r="AD49" i="21"/>
  <c r="AE52" i="21" a="1"/>
  <c r="AE52" i="21"/>
  <c r="AH48" i="21" a="1"/>
  <c r="AH48" i="21"/>
  <c r="AG43" i="21" a="1"/>
  <c r="AG43" i="21"/>
  <c r="AD50" i="21" a="1"/>
  <c r="AD50" i="21"/>
  <c r="AG49" i="21" a="1"/>
  <c r="AG49" i="21"/>
  <c r="AE49" i="21" a="1"/>
  <c r="AE49" i="21"/>
  <c r="AD44" i="21" a="1"/>
  <c r="AD44" i="21"/>
  <c r="AE45" i="21" a="1"/>
  <c r="AE45" i="21"/>
  <c r="AE51" i="21" a="1"/>
  <c r="AE51" i="21"/>
  <c r="AF52" i="21" a="1"/>
  <c r="AF52" i="21"/>
  <c r="AF43" i="21" a="1"/>
  <c r="AF43" i="21"/>
  <c r="AH49" i="21" a="1"/>
  <c r="AH49" i="21"/>
  <c r="AD52" i="21" a="1"/>
  <c r="AD52" i="21"/>
  <c r="AF46" i="21" a="1"/>
  <c r="AF46" i="21"/>
  <c r="AH39" i="21" a="1"/>
  <c r="AH39" i="21"/>
  <c r="AF41" i="21" a="1"/>
  <c r="AF41" i="21"/>
  <c r="AD43" i="21" a="1"/>
  <c r="AD43" i="21"/>
  <c r="AG44" i="21" a="1"/>
  <c r="AG44" i="21"/>
  <c r="AE46" i="21" a="1"/>
  <c r="AE46" i="21"/>
  <c r="AH47" i="21" a="1"/>
  <c r="AH47" i="21"/>
  <c r="AF49" i="21" a="1"/>
  <c r="AF49" i="21"/>
  <c r="AD51" i="21" a="1"/>
  <c r="AD51" i="21"/>
  <c r="AG52" i="21" a="1"/>
  <c r="AG52" i="21"/>
  <c r="AF50" i="21" a="1"/>
  <c r="AF50" i="21"/>
  <c r="AG51" i="21" a="1"/>
  <c r="AG51" i="21"/>
  <c r="AF44" i="21" a="1"/>
  <c r="AF44" i="21"/>
  <c r="AH41" i="21" a="1"/>
  <c r="AH41" i="21"/>
  <c r="AE48" i="21" a="1"/>
  <c r="AE48" i="21"/>
  <c r="AG45" i="21" a="1"/>
  <c r="AG45" i="21"/>
  <c r="AD40" i="21" a="1"/>
  <c r="AD40" i="21"/>
  <c r="AG47" i="21" a="1"/>
  <c r="AG47" i="21"/>
  <c r="AD45" i="21" a="1"/>
  <c r="AD45" i="21"/>
  <c r="AF51" i="21" a="1"/>
  <c r="AF51" i="21"/>
  <c r="AF40" i="21" a="1"/>
  <c r="AF40" i="21"/>
  <c r="AH52" i="21" a="1"/>
  <c r="AH52" i="21"/>
  <c r="AD39" i="21" a="1"/>
  <c r="AD39" i="21"/>
  <c r="AG40" i="21" a="1"/>
  <c r="AG40" i="21"/>
  <c r="AE42" i="21" a="1"/>
  <c r="AE42" i="21"/>
  <c r="AH43" i="21" a="1"/>
  <c r="AH43" i="21"/>
  <c r="AF45" i="21" a="1"/>
  <c r="AF45" i="21"/>
  <c r="AD47" i="21" a="1"/>
  <c r="AD47" i="21"/>
  <c r="AG48" i="21" a="1"/>
  <c r="AG48" i="21"/>
  <c r="AE50" i="21" a="1"/>
  <c r="AE50" i="21"/>
  <c r="AH51" i="21" a="1"/>
  <c r="AH51" i="21"/>
  <c r="AH40" i="21" a="1"/>
  <c r="AH40" i="21"/>
  <c r="AE47" i="21" a="1"/>
  <c r="AE47" i="21"/>
  <c r="AE38" i="21" a="1"/>
  <c r="AE38" i="21"/>
  <c r="AD42" i="21" a="1"/>
  <c r="AD42" i="21"/>
  <c r="AF48" i="21" a="1"/>
  <c r="AF48" i="21"/>
  <c r="AG41" i="21" a="1"/>
  <c r="AG41" i="21"/>
  <c r="AD48" i="21" a="1"/>
  <c r="AD48" i="21"/>
  <c r="AF38" i="21" a="1"/>
  <c r="AF38" i="21"/>
  <c r="AH42" i="21" a="1"/>
  <c r="AH42" i="21"/>
  <c r="AG39" i="21" a="1"/>
  <c r="AG39" i="21"/>
  <c r="AD41" i="21" a="1"/>
  <c r="AD41" i="21"/>
  <c r="AE44" i="21" a="1"/>
  <c r="AE44" i="21"/>
  <c r="AF47" i="21" a="1"/>
  <c r="AF47" i="21"/>
  <c r="AG50" i="21" a="1"/>
  <c r="AG50" i="21"/>
  <c r="AF42" i="21" a="1"/>
  <c r="AF42" i="21"/>
  <c r="AG38" i="21" a="1"/>
  <c r="AG38" i="21"/>
  <c r="AE43" i="21" a="1"/>
  <c r="AE43" i="21"/>
  <c r="AH38" i="21" a="1"/>
  <c r="AH38" i="21"/>
  <c r="AD46" i="21" a="1"/>
  <c r="AD46" i="21"/>
  <c r="AD38" i="21" a="1"/>
  <c r="AD38" i="21"/>
  <c r="AH44" i="21" a="1"/>
  <c r="AH44" i="21"/>
  <c r="AE41" i="21" a="1"/>
  <c r="AE41" i="21"/>
  <c r="AE40" i="21" a="1"/>
  <c r="AE40" i="21"/>
  <c r="AG46" i="21" a="1"/>
  <c r="AG46" i="21"/>
  <c r="AE39" i="21" a="1"/>
  <c r="AE39" i="21"/>
  <c r="AH46" i="21" a="1"/>
  <c r="AH46" i="21"/>
  <c r="AH50" i="21" a="1"/>
  <c r="AH50" i="21"/>
  <c r="X44" i="21" a="1"/>
  <c r="X44" i="21"/>
  <c r="U52" i="21" a="1"/>
  <c r="U52" i="21"/>
  <c r="T41" i="21" a="1"/>
  <c r="T41" i="21"/>
  <c r="V47" i="21" a="1"/>
  <c r="V47" i="21"/>
  <c r="X46" i="21" a="1"/>
  <c r="X46" i="21"/>
  <c r="U46" i="21" a="1"/>
  <c r="U46" i="21"/>
  <c r="X51" i="21" a="1"/>
  <c r="X51" i="21"/>
  <c r="W44" i="21" a="1"/>
  <c r="W44" i="21"/>
  <c r="U40" i="21" a="1"/>
  <c r="U40" i="21"/>
  <c r="W46" i="21" a="1"/>
  <c r="W46" i="21"/>
  <c r="X42" i="21" a="1"/>
  <c r="X42" i="21"/>
  <c r="V49" i="21" a="1"/>
  <c r="V49" i="21"/>
  <c r="V52" i="21" a="1"/>
  <c r="V52" i="21"/>
  <c r="V48" i="21" a="1"/>
  <c r="V48" i="21"/>
  <c r="T44" i="21" a="1"/>
  <c r="T44" i="21"/>
  <c r="S45" i="21" a="1"/>
  <c r="S45" i="21"/>
  <c r="S51" i="21" a="1"/>
  <c r="S51" i="21"/>
  <c r="J48" i="21" a="1"/>
  <c r="J48" i="21"/>
  <c r="Q40" i="21" a="1"/>
  <c r="Q40" i="21"/>
  <c r="L48" i="21" a="1"/>
  <c r="L48" i="21"/>
  <c r="P42" i="21" a="1"/>
  <c r="P42" i="21"/>
  <c r="J45" i="21" a="1"/>
  <c r="J45" i="21"/>
  <c r="Q49" i="21" a="1"/>
  <c r="Q49" i="21"/>
  <c r="M51" i="21" a="1"/>
  <c r="M51" i="21"/>
  <c r="X43" i="21" a="1"/>
  <c r="X43" i="21"/>
  <c r="AC44" i="21" a="1"/>
  <c r="AC44" i="21"/>
  <c r="Z51" i="21" a="1"/>
  <c r="Z51" i="21"/>
  <c r="AB42" i="21" a="1"/>
  <c r="AB42" i="21"/>
  <c r="Y49" i="21" a="1"/>
  <c r="Y49" i="21"/>
  <c r="U42" i="21" a="1"/>
  <c r="U42" i="21"/>
  <c r="Y50" i="21" a="1"/>
  <c r="Y50" i="21"/>
  <c r="AA49" i="21" a="1"/>
  <c r="AA49" i="21"/>
  <c r="P39" i="21" a="1"/>
  <c r="P39" i="21"/>
  <c r="K52" i="21" a="1"/>
  <c r="K52" i="21"/>
  <c r="O43" i="21" a="1"/>
  <c r="O43" i="21"/>
  <c r="L42" i="21" a="1"/>
  <c r="L42" i="21"/>
  <c r="P44" i="21" a="1"/>
  <c r="P44" i="21"/>
  <c r="K49" i="21" a="1"/>
  <c r="K49" i="21"/>
  <c r="Q51" i="21" a="1"/>
  <c r="Q51" i="21"/>
  <c r="K39" i="21" a="1"/>
  <c r="K39" i="21"/>
  <c r="Y42" i="21" a="1"/>
  <c r="Y42" i="21"/>
  <c r="AC39" i="21" a="1"/>
  <c r="AC39" i="21"/>
  <c r="Q39" i="21" a="1"/>
  <c r="Q39" i="21"/>
  <c r="S42" i="21" a="1"/>
  <c r="S42" i="21"/>
  <c r="N45" i="21" a="1"/>
  <c r="N45" i="21"/>
  <c r="R46" i="21" a="1"/>
  <c r="R46" i="21"/>
  <c r="J51" i="21" a="1"/>
  <c r="J51" i="21"/>
  <c r="Q47" i="21" a="1"/>
  <c r="Q47" i="21"/>
  <c r="N42" i="21" a="1"/>
  <c r="N42" i="21"/>
  <c r="P40" i="21" a="1"/>
  <c r="P40" i="21"/>
  <c r="N47" i="21" a="1"/>
  <c r="N47" i="21"/>
  <c r="T47" i="21" a="1"/>
  <c r="T47" i="21"/>
  <c r="AA42" i="21" a="1"/>
  <c r="AA42" i="21"/>
  <c r="AC48" i="21" a="1"/>
  <c r="AC48" i="21"/>
  <c r="Z40" i="21" a="1"/>
  <c r="Z40" i="21"/>
  <c r="AB46" i="21" a="1"/>
  <c r="AB46" i="21"/>
  <c r="V45" i="21" a="1"/>
  <c r="V45" i="21"/>
  <c r="Y46" i="21" a="1"/>
  <c r="Y46" i="21"/>
  <c r="AC43" i="21" a="1"/>
  <c r="AC43" i="21"/>
  <c r="AB44" i="21" a="1"/>
  <c r="AB44" i="21"/>
  <c r="O46" i="21" a="1"/>
  <c r="O46" i="21"/>
  <c r="J44" i="21" a="1"/>
  <c r="J44" i="21"/>
  <c r="P43" i="21" a="1"/>
  <c r="P43" i="21"/>
  <c r="Q52" i="21" a="1"/>
  <c r="Q52" i="21"/>
  <c r="M48" i="21" a="1"/>
  <c r="M48" i="21"/>
  <c r="P41" i="21" a="1"/>
  <c r="P41" i="21"/>
  <c r="R41" i="21" a="1"/>
  <c r="R41" i="21"/>
  <c r="M47" i="21" a="1"/>
  <c r="M47" i="21"/>
  <c r="Z41" i="21" a="1"/>
  <c r="Z41" i="21"/>
  <c r="Y39" i="21" a="1"/>
  <c r="Y39" i="21"/>
  <c r="AC51" i="21" a="1"/>
  <c r="AC51" i="21"/>
  <c r="AC49" i="21" a="1"/>
  <c r="AC49" i="21"/>
  <c r="AA52" i="21" a="1"/>
  <c r="AA52" i="21"/>
  <c r="R42" i="21" a="1"/>
  <c r="R42" i="21"/>
  <c r="R51" i="21" a="1"/>
  <c r="R51" i="21"/>
  <c r="L51" i="21" a="1"/>
  <c r="L51" i="21"/>
  <c r="AB47" i="21" a="1"/>
  <c r="AB47" i="21"/>
  <c r="V50" i="21" a="1"/>
  <c r="V50" i="21"/>
  <c r="N48" i="21" a="1"/>
  <c r="N48" i="21"/>
  <c r="M45" i="21" a="1"/>
  <c r="M45" i="21"/>
  <c r="AB49" i="21" a="1"/>
  <c r="AB49" i="21"/>
  <c r="K46" i="21" a="1"/>
  <c r="K46" i="21"/>
  <c r="Q50" i="21" a="1"/>
  <c r="Q50" i="21"/>
  <c r="AB51" i="21" a="1"/>
  <c r="AB51" i="21"/>
  <c r="Q41" i="21" a="1"/>
  <c r="Q41" i="21"/>
  <c r="P51" i="21" a="1"/>
  <c r="P51" i="21"/>
  <c r="Z47" i="21" a="1"/>
  <c r="Z47" i="21"/>
  <c r="AA51" i="21" a="1"/>
  <c r="AA51" i="21"/>
  <c r="AB40" i="21" a="1"/>
  <c r="AB40" i="21"/>
  <c r="N43" i="21" a="1"/>
  <c r="N43" i="21"/>
  <c r="L49" i="21" a="1"/>
  <c r="L49" i="21"/>
  <c r="AB48" i="21" a="1"/>
  <c r="AB48" i="21"/>
  <c r="V46" i="21" a="1"/>
  <c r="V46" i="21"/>
  <c r="U50" i="21" a="1"/>
  <c r="U50" i="21"/>
  <c r="W42" i="21" a="1"/>
  <c r="W42" i="21"/>
  <c r="T49" i="21" a="1"/>
  <c r="T49" i="21"/>
  <c r="T51" i="21" a="1"/>
  <c r="T51" i="21"/>
  <c r="X40" i="21" a="1"/>
  <c r="X40" i="21"/>
  <c r="X39" i="21" a="1"/>
  <c r="X39" i="21"/>
  <c r="X47" i="21" a="1"/>
  <c r="X47" i="21"/>
  <c r="X41" i="21" a="1"/>
  <c r="X41" i="21"/>
  <c r="U48" i="21" a="1"/>
  <c r="U48" i="21"/>
  <c r="V44" i="21" a="1"/>
  <c r="V44" i="21"/>
  <c r="W52" i="21" a="1"/>
  <c r="W52" i="21"/>
  <c r="V51" i="21" a="1"/>
  <c r="V51" i="21"/>
  <c r="W49" i="21" a="1"/>
  <c r="W49" i="21"/>
  <c r="X48" i="21" a="1"/>
  <c r="X48" i="21"/>
  <c r="R48" i="21" a="1"/>
  <c r="R48" i="21"/>
  <c r="K48" i="21" a="1"/>
  <c r="K48" i="21"/>
  <c r="K51" i="21" a="1"/>
  <c r="K51" i="21"/>
  <c r="S39" i="21" a="1"/>
  <c r="S39" i="21"/>
  <c r="N52" i="21" a="1"/>
  <c r="N52" i="21"/>
  <c r="S43" i="21" a="1"/>
  <c r="S43" i="21"/>
  <c r="J43" i="21" a="1"/>
  <c r="J43" i="21"/>
  <c r="O42" i="21" a="1"/>
  <c r="O42" i="21"/>
  <c r="M49" i="21" a="1"/>
  <c r="M49" i="21"/>
  <c r="Y40" i="21" a="1"/>
  <c r="Y40" i="21"/>
  <c r="AA46" i="21" a="1"/>
  <c r="AA46" i="21"/>
  <c r="AC52" i="21" a="1"/>
  <c r="AC52" i="21"/>
  <c r="Z44" i="21" a="1"/>
  <c r="Z44" i="21"/>
  <c r="AB50" i="21" a="1"/>
  <c r="AB50" i="21"/>
  <c r="AA40" i="21" a="1"/>
  <c r="AA40" i="21"/>
  <c r="O49" i="21" a="1"/>
  <c r="O49" i="21"/>
  <c r="L52" i="21" a="1"/>
  <c r="L52" i="21"/>
  <c r="M41" i="21" a="1"/>
  <c r="M41" i="21"/>
  <c r="R44" i="21" a="1"/>
  <c r="R44" i="21"/>
  <c r="J42" i="21" a="1"/>
  <c r="J42" i="21"/>
  <c r="P47" i="21" a="1"/>
  <c r="P47" i="21"/>
  <c r="K47" i="21" a="1"/>
  <c r="K47" i="21"/>
  <c r="S41" i="21" a="1"/>
  <c r="S41" i="21"/>
  <c r="K45" i="21" a="1"/>
  <c r="K45" i="21"/>
  <c r="Z45" i="21" a="1"/>
  <c r="Z45" i="21"/>
  <c r="Y43" i="21" a="1"/>
  <c r="Y43" i="21"/>
  <c r="S40" i="21" a="1"/>
  <c r="S40" i="21"/>
  <c r="J46" i="21" a="1"/>
  <c r="J46" i="21"/>
  <c r="K50" i="21" a="1"/>
  <c r="K50" i="21"/>
  <c r="P48" i="21" a="1"/>
  <c r="P48" i="21"/>
  <c r="M50" i="21" a="1"/>
  <c r="M50" i="21"/>
  <c r="S50" i="21" a="1"/>
  <c r="S50" i="21"/>
  <c r="N40" i="21" a="1"/>
  <c r="N40" i="21"/>
  <c r="S46" i="21" a="1"/>
  <c r="S46" i="21"/>
  <c r="L47" i="21" a="1"/>
  <c r="L47" i="21"/>
  <c r="W40" i="21" a="1"/>
  <c r="W40" i="21"/>
  <c r="Y44" i="21" a="1"/>
  <c r="Y44" i="21"/>
  <c r="AA50" i="21" a="1"/>
  <c r="AA50" i="21"/>
  <c r="AC41" i="21" a="1"/>
  <c r="AC41" i="21"/>
  <c r="Z48" i="21" a="1"/>
  <c r="Z48" i="21"/>
  <c r="L45" i="21" a="1"/>
  <c r="L45" i="21"/>
  <c r="T39" i="21" a="1"/>
  <c r="T39" i="21"/>
  <c r="Z49" i="21" a="1"/>
  <c r="Z49" i="21"/>
  <c r="Y47" i="21" a="1"/>
  <c r="Y47" i="21"/>
  <c r="Y51" i="21" a="1"/>
  <c r="Y51" i="21"/>
  <c r="R47" i="21" a="1"/>
  <c r="R47" i="21"/>
  <c r="J50" i="21" a="1"/>
  <c r="J50" i="21"/>
  <c r="O45" i="21" a="1"/>
  <c r="O45" i="21"/>
  <c r="K40" i="21" a="1"/>
  <c r="K40" i="21"/>
  <c r="N44" i="21" a="1"/>
  <c r="N44" i="21"/>
  <c r="R45" i="21" a="1"/>
  <c r="R45" i="21"/>
  <c r="R43" i="21" a="1"/>
  <c r="R43" i="21"/>
  <c r="J52" i="21" a="1"/>
  <c r="J52" i="21"/>
  <c r="AA44" i="21" a="1"/>
  <c r="AA44" i="21"/>
  <c r="Z42" i="21" a="1"/>
  <c r="Z42" i="21"/>
  <c r="Z50" i="21" a="1"/>
  <c r="Z50" i="21"/>
  <c r="L39" i="21" a="1"/>
  <c r="L39" i="21"/>
  <c r="R50" i="21" a="1"/>
  <c r="R50" i="21"/>
  <c r="L41" i="21" a="1"/>
  <c r="L41" i="21"/>
  <c r="U39" i="21" a="1"/>
  <c r="U39" i="21"/>
  <c r="O50" i="21" a="1"/>
  <c r="O50" i="21"/>
  <c r="S47" i="21" a="1"/>
  <c r="S47" i="21"/>
  <c r="T40" i="21" a="1"/>
  <c r="T40" i="21"/>
  <c r="AA47" i="21" a="1"/>
  <c r="AA47" i="21"/>
  <c r="O39" i="21" a="1"/>
  <c r="O39" i="21"/>
  <c r="N46" i="21" a="1"/>
  <c r="N46" i="21"/>
  <c r="W48" i="21" a="1"/>
  <c r="W48" i="21"/>
  <c r="N39" i="21" a="1"/>
  <c r="N39" i="21"/>
  <c r="R40" i="21" a="1"/>
  <c r="R40" i="21"/>
  <c r="U43" i="21" a="1"/>
  <c r="U43" i="21"/>
  <c r="AC42" i="21" a="1"/>
  <c r="AC42" i="21"/>
  <c r="M39" i="21" a="1"/>
  <c r="M39" i="21"/>
  <c r="R39" i="21" a="1"/>
  <c r="R39" i="21"/>
  <c r="AC50" i="21" a="1"/>
  <c r="AC50" i="21"/>
  <c r="T48" i="21" a="1"/>
  <c r="T48" i="21"/>
  <c r="T52" i="21" a="1"/>
  <c r="T52" i="21"/>
  <c r="U44" i="21" a="1"/>
  <c r="U44" i="21"/>
  <c r="V40" i="21" a="1"/>
  <c r="V40" i="21"/>
  <c r="X52" i="21" a="1"/>
  <c r="X52" i="21"/>
  <c r="W45" i="21" a="1"/>
  <c r="W45" i="21"/>
  <c r="V41" i="21" a="1"/>
  <c r="V41" i="21"/>
  <c r="V42" i="21" a="1"/>
  <c r="V42" i="21"/>
  <c r="V43" i="21" a="1"/>
  <c r="V43" i="21"/>
  <c r="W39" i="21" a="1"/>
  <c r="W39" i="21"/>
  <c r="T46" i="21" a="1"/>
  <c r="T46" i="21"/>
  <c r="U51" i="21" a="1"/>
  <c r="U51" i="21"/>
  <c r="T42" i="21" a="1"/>
  <c r="T42" i="21"/>
  <c r="X50" i="21" a="1"/>
  <c r="X50" i="21"/>
  <c r="W50" i="21" a="1"/>
  <c r="W50" i="21"/>
  <c r="P50" i="21" a="1"/>
  <c r="P50" i="21"/>
  <c r="M52" i="21" a="1"/>
  <c r="M52" i="21"/>
  <c r="Q46" i="21" a="1"/>
  <c r="Q46" i="21"/>
  <c r="N50" i="21" a="1"/>
  <c r="N50" i="21"/>
  <c r="K42" i="21" a="1"/>
  <c r="K42" i="21"/>
  <c r="Q45" i="21" a="1"/>
  <c r="Q45" i="21"/>
  <c r="S44" i="21" a="1"/>
  <c r="S44" i="21"/>
  <c r="K41" i="21" a="1"/>
  <c r="K41" i="21"/>
  <c r="M40" i="21" a="1"/>
  <c r="M40" i="21"/>
  <c r="AB41" i="21" a="1"/>
  <c r="AB41" i="21"/>
  <c r="Y48" i="21" a="1"/>
  <c r="Y48" i="21"/>
  <c r="AA39" i="21" a="1"/>
  <c r="AA39" i="21"/>
  <c r="AC45" i="21" a="1"/>
  <c r="AC45" i="21"/>
  <c r="Z52" i="21" a="1"/>
  <c r="Z52" i="21"/>
  <c r="AB43" i="21" a="1"/>
  <c r="AB43" i="21"/>
  <c r="AA41" i="21" a="1"/>
  <c r="AA41" i="21"/>
  <c r="O52" i="21" a="1"/>
  <c r="O52" i="21"/>
  <c r="N41" i="21" a="1"/>
  <c r="N41" i="21"/>
  <c r="J47" i="21" a="1"/>
  <c r="J47" i="21"/>
  <c r="Q43" i="21" a="1"/>
  <c r="Q43" i="21"/>
  <c r="L46" i="21" a="1"/>
  <c r="L46" i="21"/>
  <c r="S48" i="21" a="1"/>
  <c r="S48" i="21"/>
  <c r="L40" i="21" a="1"/>
  <c r="L40" i="21"/>
  <c r="P46" i="21" a="1"/>
  <c r="P46" i="21"/>
  <c r="K43" i="21" a="1"/>
  <c r="K43" i="21"/>
  <c r="AA48" i="21" a="1"/>
  <c r="AA48" i="21"/>
  <c r="AC47" i="21" a="1"/>
  <c r="AC47" i="21"/>
  <c r="Q42" i="21" a="1"/>
  <c r="Q42" i="21"/>
  <c r="L50" i="21" a="1"/>
  <c r="L50" i="21"/>
  <c r="O40" i="21" a="1"/>
  <c r="O40" i="21"/>
  <c r="Q48" i="21" a="1"/>
  <c r="Q48" i="21"/>
  <c r="J40" i="21" a="1"/>
  <c r="J40" i="21"/>
  <c r="R52" i="21" a="1"/>
  <c r="R52" i="21"/>
  <c r="M42" i="21" a="1"/>
  <c r="M42" i="21"/>
  <c r="S49" i="21" a="1"/>
  <c r="S49" i="21"/>
  <c r="N51" i="21" a="1"/>
  <c r="N51" i="21"/>
  <c r="Z39" i="21" a="1"/>
  <c r="Z39" i="21"/>
  <c r="AB45" i="21" a="1"/>
  <c r="AB45" i="21"/>
  <c r="Y52" i="21" a="1"/>
  <c r="Y52" i="21"/>
  <c r="AA43" i="21" a="1"/>
  <c r="AA43" i="21"/>
  <c r="AB39" i="21" a="1"/>
  <c r="AB39" i="21"/>
  <c r="O47" i="21" a="1"/>
  <c r="O47" i="21"/>
  <c r="M44" i="21" a="1"/>
  <c r="M44" i="21"/>
  <c r="P45" i="21" a="1"/>
  <c r="P45" i="21"/>
  <c r="AA45" i="21" a="1"/>
  <c r="AA45" i="21"/>
  <c r="P52" i="21" a="1"/>
  <c r="P52" i="21"/>
  <c r="O41" i="21" a="1"/>
  <c r="O41" i="21"/>
  <c r="Z43" i="21" a="1"/>
  <c r="Z43" i="21"/>
  <c r="AC46" i="21" a="1"/>
  <c r="AC46" i="21"/>
  <c r="R49" i="21" a="1"/>
  <c r="R49" i="21"/>
  <c r="O48" i="21" a="1"/>
  <c r="O48" i="21"/>
  <c r="AB52" i="21" a="1"/>
  <c r="AB52" i="21"/>
  <c r="M46" i="21" a="1"/>
  <c r="M46" i="21"/>
  <c r="L43" i="21" a="1"/>
  <c r="L43" i="21"/>
  <c r="Y45" i="21" a="1"/>
  <c r="Y45" i="21"/>
  <c r="K44" i="21" a="1"/>
  <c r="K44" i="21"/>
  <c r="J41" i="21" a="1"/>
  <c r="J41" i="21"/>
  <c r="T50" i="21" a="1"/>
  <c r="T50" i="21"/>
  <c r="V39" i="21" a="1"/>
  <c r="V39" i="21"/>
  <c r="X45" i="21" a="1"/>
  <c r="X45" i="21"/>
  <c r="W43" i="21" a="1"/>
  <c r="W43" i="21"/>
  <c r="X49" i="21" a="1"/>
  <c r="X49" i="21"/>
  <c r="W51" i="21" a="1"/>
  <c r="W51" i="21"/>
  <c r="T43" i="21" a="1"/>
  <c r="T43" i="21"/>
  <c r="U47" i="21" a="1"/>
  <c r="U47" i="21"/>
  <c r="T45" i="21" a="1"/>
  <c r="T45" i="21"/>
  <c r="U41" i="21" a="1"/>
  <c r="U41" i="21"/>
  <c r="W47" i="21" a="1"/>
  <c r="W47" i="21"/>
  <c r="U49" i="21" a="1"/>
  <c r="U49" i="21"/>
  <c r="U45" i="21" a="1"/>
  <c r="U45" i="21"/>
  <c r="M43" i="21" a="1"/>
  <c r="M43" i="21"/>
  <c r="P49" i="21" a="1"/>
  <c r="P49" i="21"/>
  <c r="Y41" i="21" a="1"/>
  <c r="Y41" i="21"/>
  <c r="Z46" i="21" a="1"/>
  <c r="Z46" i="21"/>
  <c r="L44" i="21" a="1"/>
  <c r="L44" i="21"/>
  <c r="N49" i="21" a="1"/>
  <c r="N49" i="21"/>
  <c r="O44" i="21" a="1"/>
  <c r="O44" i="21"/>
  <c r="J49" i="21" a="1"/>
  <c r="J49" i="21"/>
  <c r="AC40" i="21" a="1"/>
  <c r="AC40" i="21"/>
  <c r="W41" i="21" a="1"/>
  <c r="W41" i="21"/>
  <c r="Q44" i="21" a="1"/>
  <c r="Q44" i="21"/>
  <c r="S52" i="21" a="1"/>
  <c r="S52" i="21"/>
  <c r="O51" i="21" a="1"/>
  <c r="O51" i="21"/>
  <c r="H49" i="1"/>
  <c r="Q10" i="21"/>
  <c r="C163" i="6"/>
  <c r="C283" i="6"/>
  <c r="C273" i="6"/>
  <c r="J39" i="21" a="1"/>
  <c r="J39" i="21"/>
  <c r="AE114" i="21"/>
  <c r="AF78" i="21"/>
  <c r="D85" i="5"/>
  <c r="D140" i="5"/>
  <c r="C378" i="6"/>
  <c r="C453" i="6"/>
  <c r="D185" i="5"/>
  <c r="C153" i="6"/>
  <c r="C123" i="6"/>
  <c r="C233" i="6"/>
  <c r="C263" i="6"/>
  <c r="C258" i="6"/>
  <c r="C423" i="6"/>
  <c r="C463" i="6"/>
  <c r="C143" i="6"/>
  <c r="C173" i="6"/>
  <c r="C493" i="6"/>
  <c r="D165" i="5"/>
  <c r="C188" i="6"/>
  <c r="C103" i="6"/>
  <c r="C373" i="6"/>
  <c r="D105" i="5"/>
  <c r="D160" i="5"/>
  <c r="C298" i="6"/>
  <c r="D90" i="5"/>
  <c r="D65" i="5"/>
  <c r="D175" i="5"/>
  <c r="D120" i="5"/>
  <c r="C248" i="6"/>
  <c r="C308" i="6"/>
  <c r="C368" i="6"/>
  <c r="C353" i="6"/>
  <c r="AE60" i="21" a="1"/>
  <c r="AE60" i="21"/>
  <c r="AH61" i="21" a="1"/>
  <c r="AH61" i="21"/>
  <c r="AH64" i="21" a="1"/>
  <c r="AH64" i="21"/>
  <c r="AD68" i="21" a="1"/>
  <c r="AD68" i="21"/>
  <c r="AE71" i="21" a="1"/>
  <c r="AE71" i="21"/>
  <c r="AD66" i="21" a="1"/>
  <c r="AD66" i="21"/>
  <c r="AF72" i="21" a="1"/>
  <c r="AF72" i="21"/>
  <c r="AD63" i="21" a="1"/>
  <c r="AD63" i="21"/>
  <c r="AE64" i="21" a="1"/>
  <c r="AE64" i="21"/>
  <c r="AD60" i="21" a="1"/>
  <c r="AD60" i="21"/>
  <c r="AG64" i="21" a="1"/>
  <c r="AG64" i="21"/>
  <c r="AH65" i="21" a="1"/>
  <c r="AH65" i="21"/>
  <c r="AE66" i="21" a="1"/>
  <c r="AE66" i="21"/>
  <c r="AG61" i="21" a="1"/>
  <c r="AG61" i="21"/>
  <c r="AD69" i="21" a="1"/>
  <c r="AD69" i="21"/>
  <c r="AG60" i="21" a="1"/>
  <c r="AG60" i="21"/>
  <c r="AE62" i="21" a="1"/>
  <c r="AE62" i="21"/>
  <c r="AF65" i="21" a="1"/>
  <c r="AF65" i="21"/>
  <c r="AG68" i="21" a="1"/>
  <c r="AG68" i="21"/>
  <c r="AH71" i="21" a="1"/>
  <c r="AH71" i="21"/>
  <c r="AF63" i="21" a="1"/>
  <c r="AF63" i="21"/>
  <c r="AG66" i="21" a="1"/>
  <c r="AG66" i="21"/>
  <c r="AH69" i="21" a="1"/>
  <c r="AH69" i="21"/>
  <c r="AD73" i="21" a="1"/>
  <c r="AD73" i="21"/>
  <c r="AF60" i="21" a="1"/>
  <c r="AF60" i="21"/>
  <c r="AD64" i="21" a="1"/>
  <c r="AD64" i="21"/>
  <c r="AF70" i="21" a="1"/>
  <c r="AF70" i="21"/>
  <c r="AE65" i="21" a="1"/>
  <c r="AE65" i="21"/>
  <c r="AG71" i="21" a="1"/>
  <c r="AG71" i="21"/>
  <c r="AH60" i="21" a="1"/>
  <c r="AH60" i="21"/>
  <c r="AG65" i="21" a="1"/>
  <c r="AG65" i="21"/>
  <c r="AD72" i="21" a="1"/>
  <c r="AD72" i="21"/>
  <c r="AH66" i="21" a="1"/>
  <c r="AH66" i="21"/>
  <c r="AE73" i="21" a="1"/>
  <c r="AE73" i="21"/>
  <c r="AH70" i="21" a="1"/>
  <c r="AH70" i="21"/>
  <c r="AG72" i="21" a="1"/>
  <c r="AG72" i="21"/>
  <c r="AH67" i="21" a="1"/>
  <c r="AH67" i="21"/>
  <c r="AG62" i="21" a="1"/>
  <c r="AG62" i="21"/>
  <c r="AD61" i="21" a="1"/>
  <c r="AD61" i="21"/>
  <c r="AE63" i="21" a="1"/>
  <c r="AE63" i="21"/>
  <c r="AF66" i="21" a="1"/>
  <c r="AF66" i="21"/>
  <c r="AG69" i="21" a="1"/>
  <c r="AG69" i="21"/>
  <c r="AH72" i="21" a="1"/>
  <c r="AH72" i="21"/>
  <c r="AF64" i="21" a="1"/>
  <c r="AF64" i="21"/>
  <c r="AG67" i="21" a="1"/>
  <c r="AG67" i="21"/>
  <c r="AE59" i="21" a="1"/>
  <c r="AE59" i="21"/>
  <c r="AF67" i="21" a="1"/>
  <c r="AF67" i="21"/>
  <c r="AF59" i="21" a="1"/>
  <c r="AF59" i="21"/>
  <c r="AF61" i="21" a="1"/>
  <c r="AF61" i="21"/>
  <c r="AH63" i="21" a="1"/>
  <c r="AH63" i="21"/>
  <c r="AD67" i="21" a="1"/>
  <c r="AD67" i="21"/>
  <c r="AE70" i="21" a="1"/>
  <c r="AE70" i="21"/>
  <c r="AF73" i="21" a="1"/>
  <c r="AF73" i="21"/>
  <c r="AD65" i="21" a="1"/>
  <c r="AD65" i="21"/>
  <c r="AE68" i="21" a="1"/>
  <c r="AE68" i="21"/>
  <c r="AF71" i="21" a="1"/>
  <c r="AF71" i="21"/>
  <c r="AG59" i="21" a="1"/>
  <c r="AG59" i="21"/>
  <c r="AD62" i="21" a="1"/>
  <c r="AD62" i="21"/>
  <c r="AE67" i="21" a="1"/>
  <c r="AE67" i="21"/>
  <c r="AG73" i="21" a="1"/>
  <c r="AG73" i="21"/>
  <c r="AF68" i="21" a="1"/>
  <c r="AF68" i="21"/>
  <c r="AH59" i="21" a="1"/>
  <c r="AH59" i="21"/>
  <c r="AF62" i="21" a="1"/>
  <c r="AF62" i="21"/>
  <c r="AH68" i="21" a="1"/>
  <c r="AH68" i="21"/>
  <c r="AG63" i="21" a="1"/>
  <c r="AG63" i="21"/>
  <c r="AD70" i="21" a="1"/>
  <c r="AD70" i="21"/>
  <c r="AH62" i="21" a="1"/>
  <c r="AH62" i="21"/>
  <c r="AE69" i="21" a="1"/>
  <c r="AE69" i="21"/>
  <c r="AD59" i="21" a="1"/>
  <c r="AD59" i="21"/>
  <c r="AF69" i="21" a="1"/>
  <c r="AF69" i="21"/>
  <c r="AG70" i="21" a="1"/>
  <c r="AG70" i="21"/>
  <c r="AD71" i="21" a="1"/>
  <c r="AD71" i="21"/>
  <c r="AE72" i="21" a="1"/>
  <c r="AE72" i="21"/>
  <c r="AE61" i="21" a="1"/>
  <c r="AE61" i="21"/>
  <c r="AH73" i="21" a="1"/>
  <c r="AH73" i="21"/>
  <c r="W71" i="21" a="1"/>
  <c r="W71" i="21"/>
  <c r="X68" i="21" a="1"/>
  <c r="X68" i="21"/>
  <c r="X63" i="21" a="1"/>
  <c r="X63" i="21"/>
  <c r="W73" i="21" a="1"/>
  <c r="W73" i="21"/>
  <c r="X69" i="21" a="1"/>
  <c r="X69" i="21"/>
  <c r="X67" i="21" a="1"/>
  <c r="X67" i="21"/>
  <c r="X65" i="21" a="1"/>
  <c r="X65" i="21"/>
  <c r="X70" i="21" a="1"/>
  <c r="X70" i="21"/>
  <c r="U67" i="21" a="1"/>
  <c r="U67" i="21"/>
  <c r="U65" i="21" a="1"/>
  <c r="U65" i="21"/>
  <c r="T63" i="21" a="1"/>
  <c r="T63" i="21"/>
  <c r="W68" i="21" a="1"/>
  <c r="W68" i="21"/>
  <c r="T65" i="21" a="1"/>
  <c r="T65" i="21"/>
  <c r="S66" i="21" a="1"/>
  <c r="S66" i="21"/>
  <c r="L72" i="21" a="1"/>
  <c r="L72" i="21"/>
  <c r="S65" i="21" a="1"/>
  <c r="S65" i="21"/>
  <c r="N64" i="21" a="1"/>
  <c r="N64" i="21"/>
  <c r="Q69" i="21" a="1"/>
  <c r="Q69" i="21"/>
  <c r="N61" i="21" a="1"/>
  <c r="N61" i="21"/>
  <c r="P63" i="21" a="1"/>
  <c r="P63" i="21"/>
  <c r="K61" i="21" a="1"/>
  <c r="K61" i="21"/>
  <c r="K64" i="21" a="1"/>
  <c r="K64" i="21"/>
  <c r="W60" i="21" a="1"/>
  <c r="W60" i="21"/>
  <c r="Z68" i="21" a="1"/>
  <c r="Z68" i="21"/>
  <c r="Z66" i="21" a="1"/>
  <c r="Z66" i="21"/>
  <c r="Y69" i="21" a="1"/>
  <c r="Y69" i="21"/>
  <c r="Y62" i="21" a="1"/>
  <c r="Y62" i="21"/>
  <c r="AC72" i="21" a="1"/>
  <c r="AC72" i="21"/>
  <c r="AA72" i="21" a="1"/>
  <c r="AA72" i="21"/>
  <c r="AB60" i="21" a="1"/>
  <c r="AB60" i="21"/>
  <c r="O61" i="21" a="1"/>
  <c r="O61" i="21"/>
  <c r="S69" i="21" a="1"/>
  <c r="S69" i="21"/>
  <c r="L62" i="21" a="1"/>
  <c r="L62" i="21"/>
  <c r="Q72" i="21" a="1"/>
  <c r="Q72" i="21"/>
  <c r="M68" i="21" a="1"/>
  <c r="M68" i="21"/>
  <c r="P65" i="21" a="1"/>
  <c r="P65" i="21"/>
  <c r="M64" i="21" a="1"/>
  <c r="M64" i="21"/>
  <c r="S63" i="21" a="1"/>
  <c r="S63" i="21"/>
  <c r="J64" i="21" a="1"/>
  <c r="J64" i="21"/>
  <c r="W70" i="21" a="1"/>
  <c r="W70" i="21"/>
  <c r="AC60" i="21" a="1"/>
  <c r="AC60" i="21"/>
  <c r="Y67" i="21" a="1"/>
  <c r="Y67" i="21"/>
  <c r="S64" i="21" a="1"/>
  <c r="S64" i="21"/>
  <c r="N67" i="21" a="1"/>
  <c r="N67" i="21"/>
  <c r="Q62" i="21" a="1"/>
  <c r="Q62" i="21"/>
  <c r="M67" i="21" a="1"/>
  <c r="M67" i="21"/>
  <c r="S61" i="21" a="1"/>
  <c r="S61" i="21"/>
  <c r="J60" i="21" a="1"/>
  <c r="J60" i="21"/>
  <c r="L70" i="21" a="1"/>
  <c r="L70" i="21"/>
  <c r="R71" i="21" a="1"/>
  <c r="R71" i="21"/>
  <c r="N68" i="21" a="1"/>
  <c r="N68" i="21"/>
  <c r="V67" i="21" a="1"/>
  <c r="V67" i="21"/>
  <c r="AA63" i="21" a="1"/>
  <c r="AA63" i="21"/>
  <c r="AA61" i="21" a="1"/>
  <c r="AA61" i="21"/>
  <c r="Y68" i="21" a="1"/>
  <c r="Y68" i="21"/>
  <c r="Z63" i="21" a="1"/>
  <c r="Z63" i="21"/>
  <c r="V69" i="21" a="1"/>
  <c r="V69" i="21"/>
  <c r="AA62" i="21" a="1"/>
  <c r="AA62" i="21"/>
  <c r="Z70" i="21" a="1"/>
  <c r="Z70" i="21"/>
  <c r="S67" i="21" a="1"/>
  <c r="S67" i="21"/>
  <c r="K70" i="21" a="1"/>
  <c r="K70" i="21"/>
  <c r="O64" i="21" a="1"/>
  <c r="O64" i="21"/>
  <c r="K66" i="21" a="1"/>
  <c r="K66" i="21"/>
  <c r="Q63" i="21" a="1"/>
  <c r="Q63" i="21"/>
  <c r="N72" i="21" a="1"/>
  <c r="N72" i="21"/>
  <c r="J70" i="21" a="1"/>
  <c r="J70" i="21"/>
  <c r="P73" i="21" a="1"/>
  <c r="P73" i="21"/>
  <c r="N65" i="21" a="1"/>
  <c r="N65" i="21"/>
  <c r="AC63" i="21" a="1"/>
  <c r="AC63" i="21"/>
  <c r="U73" i="21" a="1"/>
  <c r="U73" i="21"/>
  <c r="V61" i="21" a="1"/>
  <c r="V61" i="21"/>
  <c r="T67" i="21" a="1"/>
  <c r="T67" i="21"/>
  <c r="U60" i="21" a="1"/>
  <c r="U60" i="21"/>
  <c r="X60" i="21" a="1"/>
  <c r="X60" i="21"/>
  <c r="T71" i="21" a="1"/>
  <c r="T71" i="21"/>
  <c r="T69" i="21" a="1"/>
  <c r="T69" i="21"/>
  <c r="V72" i="21" a="1"/>
  <c r="V72" i="21"/>
  <c r="V70" i="21" a="1"/>
  <c r="V70" i="21"/>
  <c r="V68" i="21" a="1"/>
  <c r="V68" i="21"/>
  <c r="V66" i="21" a="1"/>
  <c r="V66" i="21"/>
  <c r="U71" i="21" a="1"/>
  <c r="U71" i="21"/>
  <c r="U68" i="21" a="1"/>
  <c r="U68" i="21"/>
  <c r="P66" i="21" a="1"/>
  <c r="P66" i="21"/>
  <c r="L63" i="21" a="1"/>
  <c r="L63" i="21"/>
  <c r="S70" i="21" a="1"/>
  <c r="S70" i="21"/>
  <c r="N73" i="21" a="1"/>
  <c r="N73" i="21"/>
  <c r="R69" i="21" a="1"/>
  <c r="R69" i="21"/>
  <c r="J66" i="21" a="1"/>
  <c r="J66" i="21"/>
  <c r="P72" i="21" a="1"/>
  <c r="P72" i="21"/>
  <c r="J65" i="21" a="1"/>
  <c r="J65" i="21"/>
  <c r="X73" i="21" a="1"/>
  <c r="X73" i="21"/>
  <c r="U66" i="21" a="1"/>
  <c r="U66" i="21"/>
  <c r="AA71" i="21" a="1"/>
  <c r="AA71" i="21"/>
  <c r="AA69" i="21" a="1"/>
  <c r="AA69" i="21"/>
  <c r="AA68" i="21" a="1"/>
  <c r="AA68" i="21"/>
  <c r="U72" i="21" a="1"/>
  <c r="U72" i="21"/>
  <c r="Y64" i="21" a="1"/>
  <c r="Y64" i="21"/>
  <c r="AA73" i="21" a="1"/>
  <c r="AA73" i="21"/>
  <c r="R63" i="21" a="1"/>
  <c r="R63" i="21"/>
  <c r="J61" i="21" a="1"/>
  <c r="J61" i="21"/>
  <c r="S60" i="21" a="1"/>
  <c r="S60" i="21"/>
  <c r="M69" i="21" a="1"/>
  <c r="M69" i="21"/>
  <c r="P60" i="21" a="1"/>
  <c r="P60" i="21"/>
  <c r="P68" i="21" a="1"/>
  <c r="P68" i="21"/>
  <c r="N69" i="21" a="1"/>
  <c r="N69" i="21"/>
  <c r="P69" i="21" a="1"/>
  <c r="P69" i="21"/>
  <c r="K69" i="21" a="1"/>
  <c r="K69" i="21"/>
  <c r="U63" i="21" a="1"/>
  <c r="U63" i="21"/>
  <c r="Z67" i="21" a="1"/>
  <c r="Z67" i="21"/>
  <c r="Z64" i="21" a="1"/>
  <c r="Z64" i="21"/>
  <c r="O65" i="21" a="1"/>
  <c r="O65" i="21"/>
  <c r="M63" i="21" a="1"/>
  <c r="M63" i="21"/>
  <c r="Q71" i="21" a="1"/>
  <c r="Q71" i="21"/>
  <c r="L71" i="21" a="1"/>
  <c r="L71" i="21"/>
  <c r="Q64" i="21" a="1"/>
  <c r="Q64" i="21"/>
  <c r="K72" i="21" a="1"/>
  <c r="K72" i="21"/>
  <c r="O60" i="21" a="1"/>
  <c r="O60" i="21"/>
  <c r="S73" i="21" a="1"/>
  <c r="S73" i="21"/>
  <c r="J73" i="21" a="1"/>
  <c r="J73" i="21"/>
  <c r="X71" i="21" a="1"/>
  <c r="X71" i="21"/>
  <c r="AB66" i="21" a="1"/>
  <c r="AB66" i="21"/>
  <c r="AB64" i="21" a="1"/>
  <c r="AB64" i="21"/>
  <c r="AC65" i="21" a="1"/>
  <c r="AC65" i="21"/>
  <c r="AB69" i="21" a="1"/>
  <c r="AB69" i="21"/>
  <c r="T60" i="21" a="1"/>
  <c r="T60" i="21"/>
  <c r="AC68" i="21" a="1"/>
  <c r="AC68" i="21"/>
  <c r="AA67" i="21" a="1"/>
  <c r="AA67" i="21"/>
  <c r="O68" i="21" a="1"/>
  <c r="O68" i="21"/>
  <c r="M61" i="21" a="1"/>
  <c r="M61" i="21"/>
  <c r="O73" i="21" a="1"/>
  <c r="O73" i="21"/>
  <c r="J72" i="21" a="1"/>
  <c r="J72" i="21"/>
  <c r="Q66" i="21" a="1"/>
  <c r="Q66" i="21"/>
  <c r="N63" i="21" a="1"/>
  <c r="N63" i="21"/>
  <c r="R61" i="21" a="1"/>
  <c r="R61" i="21"/>
  <c r="K63" i="21" a="1"/>
  <c r="K63" i="21"/>
  <c r="L60" i="21" a="1"/>
  <c r="L60" i="21"/>
  <c r="AB65" i="21" a="1"/>
  <c r="AB65" i="21"/>
  <c r="Y61" i="21" a="1"/>
  <c r="Y61" i="21"/>
  <c r="W62" i="21" a="1"/>
  <c r="W62" i="21"/>
  <c r="X64" i="21" a="1"/>
  <c r="X64" i="21"/>
  <c r="U70" i="21" a="1"/>
  <c r="U70" i="21"/>
  <c r="V63" i="21" a="1"/>
  <c r="V63" i="21"/>
  <c r="V62" i="21" a="1"/>
  <c r="V62" i="21"/>
  <c r="W72" i="21" a="1"/>
  <c r="W72" i="21"/>
  <c r="V64" i="21" a="1"/>
  <c r="V64" i="21"/>
  <c r="T61" i="21" a="1"/>
  <c r="T61" i="21"/>
  <c r="U61" i="21" a="1"/>
  <c r="U61" i="21"/>
  <c r="V71" i="21" a="1"/>
  <c r="V71" i="21"/>
  <c r="W69" i="21" a="1"/>
  <c r="W69" i="21"/>
  <c r="X72" i="21" a="1"/>
  <c r="X72" i="21"/>
  <c r="O62" i="21" a="1"/>
  <c r="O62" i="21"/>
  <c r="J63" i="21" a="1"/>
  <c r="J63" i="21"/>
  <c r="O63" i="21" a="1"/>
  <c r="O63" i="21"/>
  <c r="L61" i="21" a="1"/>
  <c r="L61" i="21"/>
  <c r="M71" i="21" a="1"/>
  <c r="M71" i="21"/>
  <c r="S72" i="21" a="1"/>
  <c r="S72" i="21"/>
  <c r="N71" i="21" a="1"/>
  <c r="N71" i="21"/>
  <c r="O66" i="21" a="1"/>
  <c r="O66" i="21"/>
  <c r="K71" i="21" a="1"/>
  <c r="K71" i="21"/>
  <c r="W63" i="21" a="1"/>
  <c r="W63" i="21"/>
  <c r="AC61" i="21" a="1"/>
  <c r="AC61" i="21"/>
  <c r="AB72" i="21" a="1"/>
  <c r="AB72" i="21"/>
  <c r="AC64" i="21" a="1"/>
  <c r="AC64" i="21"/>
  <c r="Y60" i="21" a="1"/>
  <c r="Y60" i="21"/>
  <c r="V73" i="21" a="1"/>
  <c r="V73" i="21"/>
  <c r="AA70" i="21" a="1"/>
  <c r="AA70" i="21"/>
  <c r="AB70" i="21" a="1"/>
  <c r="AB70" i="21"/>
  <c r="R72" i="21" a="1"/>
  <c r="R72" i="21"/>
  <c r="K67" i="21" a="1"/>
  <c r="K67" i="21"/>
  <c r="Q68" i="21" a="1"/>
  <c r="Q68" i="21"/>
  <c r="L73" i="21" a="1"/>
  <c r="L73" i="21"/>
  <c r="S62" i="21" a="1"/>
  <c r="S62" i="21"/>
  <c r="J71" i="21" a="1"/>
  <c r="J71" i="21"/>
  <c r="P62" i="21" a="1"/>
  <c r="P62" i="21"/>
  <c r="S68" i="21" a="1"/>
  <c r="S68" i="21"/>
  <c r="K60" i="21" a="1"/>
  <c r="K60" i="21"/>
  <c r="AC62" i="21" a="1"/>
  <c r="AC62" i="21"/>
  <c r="AB73" i="21" a="1"/>
  <c r="AB73" i="21"/>
  <c r="AB68" i="21" a="1"/>
  <c r="AB68" i="21"/>
  <c r="O72" i="21" a="1"/>
  <c r="O72" i="21"/>
  <c r="J62" i="21" a="1"/>
  <c r="J62" i="21"/>
  <c r="P64" i="21" a="1"/>
  <c r="P64" i="21"/>
  <c r="N60" i="21" a="1"/>
  <c r="N60" i="21"/>
  <c r="Q73" i="21" a="1"/>
  <c r="Q73" i="21"/>
  <c r="M70" i="21" a="1"/>
  <c r="M70" i="21"/>
  <c r="P67" i="21" a="1"/>
  <c r="P67" i="21"/>
  <c r="L68" i="21" a="1"/>
  <c r="L68" i="21"/>
  <c r="T70" i="21" a="1"/>
  <c r="T70" i="21"/>
  <c r="W61" i="21" a="1"/>
  <c r="W61" i="21"/>
  <c r="AC69" i="21" a="1"/>
  <c r="AC69" i="21"/>
  <c r="AC67" i="21" a="1"/>
  <c r="AC67" i="21"/>
  <c r="Z72" i="21" a="1"/>
  <c r="Z72" i="21"/>
  <c r="Z65" i="21" a="1"/>
  <c r="Z65" i="21"/>
  <c r="X66" i="21" a="1"/>
  <c r="X66" i="21"/>
  <c r="AA64" i="21" a="1"/>
  <c r="AA64" i="21"/>
  <c r="AA60" i="21" a="1"/>
  <c r="AA60" i="21"/>
  <c r="AA65" i="21" a="1"/>
  <c r="AA65" i="21"/>
  <c r="R73" i="21" a="1"/>
  <c r="R73" i="21"/>
  <c r="L65" i="21" a="1"/>
  <c r="L65" i="21"/>
  <c r="R67" i="21" a="1"/>
  <c r="R67" i="21"/>
  <c r="J69" i="21" a="1"/>
  <c r="J69" i="21"/>
  <c r="R66" i="21" a="1"/>
  <c r="R66" i="21"/>
  <c r="J68" i="21" a="1"/>
  <c r="J68" i="21"/>
  <c r="O70" i="21" a="1"/>
  <c r="O70" i="21"/>
  <c r="J67" i="21" a="1"/>
  <c r="J67" i="21"/>
  <c r="Z61" i="21" a="1"/>
  <c r="Z61" i="21"/>
  <c r="Y72" i="21" a="1"/>
  <c r="Y72" i="21"/>
  <c r="AC73" i="21" a="1"/>
  <c r="AC73" i="21"/>
  <c r="U69" i="21" a="1"/>
  <c r="U69" i="21"/>
  <c r="W65" i="21" a="1"/>
  <c r="W65" i="21"/>
  <c r="T68" i="21" a="1"/>
  <c r="T68" i="21"/>
  <c r="T72" i="21" a="1"/>
  <c r="T72" i="21"/>
  <c r="W66" i="21" a="1"/>
  <c r="W66" i="21"/>
  <c r="W64" i="21" a="1"/>
  <c r="W64" i="21"/>
  <c r="U62" i="21" a="1"/>
  <c r="U62" i="21"/>
  <c r="W67" i="21" a="1"/>
  <c r="W67" i="21"/>
  <c r="T64" i="21" a="1"/>
  <c r="T64" i="21"/>
  <c r="X62" i="21" a="1"/>
  <c r="X62" i="21"/>
  <c r="T73" i="21" a="1"/>
  <c r="T73" i="21"/>
  <c r="V65" i="21" a="1"/>
  <c r="V65" i="21"/>
  <c r="X61" i="21" a="1"/>
  <c r="X61" i="21"/>
  <c r="O71" i="21" a="1"/>
  <c r="O71" i="21"/>
  <c r="K68" i="21" a="1"/>
  <c r="K68" i="21"/>
  <c r="R65" i="21" a="1"/>
  <c r="R65" i="21"/>
  <c r="M60" i="21" a="1"/>
  <c r="M60" i="21"/>
  <c r="P61" i="21" a="1"/>
  <c r="P61" i="21"/>
  <c r="N70" i="21" a="1"/>
  <c r="N70" i="21"/>
  <c r="R60" i="21" a="1"/>
  <c r="R60" i="21"/>
  <c r="R64" i="21" a="1"/>
  <c r="R64" i="21"/>
  <c r="K62" i="21" a="1"/>
  <c r="K62" i="21"/>
  <c r="T66" i="21" a="1"/>
  <c r="T66" i="21"/>
  <c r="Y65" i="21" a="1"/>
  <c r="Y65" i="21"/>
  <c r="Y63" i="21" a="1"/>
  <c r="Y63" i="21"/>
  <c r="AB62" i="21" a="1"/>
  <c r="AB62" i="21"/>
  <c r="Z71" i="21" a="1"/>
  <c r="Z71" i="21"/>
  <c r="AA66" i="21" a="1"/>
  <c r="AA66" i="21"/>
  <c r="Y66" i="21" a="1"/>
  <c r="Y66" i="21"/>
  <c r="AB63" i="21" a="1"/>
  <c r="AB63" i="21"/>
  <c r="Z62" i="21" a="1"/>
  <c r="Z62" i="21"/>
  <c r="P70" i="21" a="1"/>
  <c r="P70" i="21"/>
  <c r="M73" i="21" a="1"/>
  <c r="M73" i="21"/>
  <c r="O69" i="21" a="1"/>
  <c r="O69" i="21"/>
  <c r="N62" i="21" a="1"/>
  <c r="N62" i="21"/>
  <c r="S71" i="21" a="1"/>
  <c r="S71" i="21"/>
  <c r="N66" i="21" a="1"/>
  <c r="N66" i="21"/>
  <c r="Q65" i="21" a="1"/>
  <c r="Q65" i="21"/>
  <c r="M62" i="21" a="1"/>
  <c r="M62" i="21"/>
  <c r="T62" i="21" a="1"/>
  <c r="T62" i="21"/>
  <c r="Z69" i="21" a="1"/>
  <c r="Z69" i="21"/>
  <c r="Y70" i="21" a="1"/>
  <c r="Y70" i="21"/>
  <c r="R62" i="21" a="1"/>
  <c r="R62" i="21"/>
  <c r="L66" i="21" a="1"/>
  <c r="L66" i="21"/>
  <c r="K73" i="21" a="1"/>
  <c r="K73" i="21"/>
  <c r="O67" i="21" a="1"/>
  <c r="O67" i="21"/>
  <c r="M66" i="21" a="1"/>
  <c r="M66" i="21"/>
  <c r="R68" i="21" a="1"/>
  <c r="R68" i="21"/>
  <c r="L67" i="21" a="1"/>
  <c r="L67" i="21"/>
  <c r="Q67" i="21" a="1"/>
  <c r="Q67" i="21"/>
  <c r="K65" i="21" a="1"/>
  <c r="K65" i="21"/>
  <c r="V60" i="21" a="1"/>
  <c r="V60" i="21"/>
  <c r="Z60" i="21" a="1"/>
  <c r="Z60" i="21"/>
  <c r="Y73" i="21" a="1"/>
  <c r="Y73" i="21"/>
  <c r="Y71" i="21" a="1"/>
  <c r="Y71" i="21"/>
  <c r="AB61" i="21" a="1"/>
  <c r="AB61" i="21"/>
  <c r="AB71" i="21" a="1"/>
  <c r="AB71" i="21"/>
  <c r="U64" i="21" a="1"/>
  <c r="U64" i="21"/>
  <c r="AC70" i="21" a="1"/>
  <c r="AC70" i="21"/>
  <c r="Z73" i="21" a="1"/>
  <c r="Z73" i="21"/>
  <c r="Q60" i="21" a="1"/>
  <c r="Q60" i="21"/>
  <c r="L64" i="21" a="1"/>
  <c r="L64" i="21"/>
  <c r="Q61" i="21" a="1"/>
  <c r="Q61" i="21"/>
  <c r="Q70" i="21" a="1"/>
  <c r="Q70" i="21"/>
  <c r="M65" i="21" a="1"/>
  <c r="M65" i="21"/>
  <c r="P71" i="21" a="1"/>
  <c r="P71" i="21"/>
  <c r="M72" i="21" a="1"/>
  <c r="M72" i="21"/>
  <c r="R70" i="21" a="1"/>
  <c r="R70" i="21"/>
  <c r="L69" i="21" a="1"/>
  <c r="L69" i="21"/>
  <c r="AB67" i="21" a="1"/>
  <c r="AB67" i="21"/>
  <c r="AC66" i="21" a="1"/>
  <c r="AC66" i="21"/>
  <c r="AC71" i="21" a="1"/>
  <c r="AC71" i="21"/>
  <c r="C27" i="19" a="1"/>
  <c r="C27" i="19"/>
  <c r="C28" i="19" a="1"/>
  <c r="C28" i="19"/>
  <c r="C9" i="19" a="1"/>
  <c r="C9" i="19"/>
  <c r="C10" i="19" a="1"/>
  <c r="C10" i="19"/>
  <c r="C11" i="19" a="1"/>
  <c r="C11" i="19"/>
  <c r="C12" i="19" a="1"/>
  <c r="C12" i="19"/>
  <c r="C13" i="19" a="1"/>
  <c r="C13" i="19"/>
  <c r="C45" i="5"/>
  <c r="I45" i="5"/>
  <c r="M45" i="5"/>
  <c r="R10" i="10"/>
  <c r="B167" i="9"/>
  <c r="B30" i="10"/>
  <c r="B29" i="12"/>
  <c r="S9" i="12"/>
  <c r="L29" i="12"/>
  <c r="X127" i="1"/>
  <c r="Z127" i="1"/>
  <c r="Y127" i="1"/>
  <c r="U127" i="1"/>
  <c r="N26" i="1"/>
  <c r="G100" i="1"/>
  <c r="G76" i="1"/>
  <c r="G58" i="1"/>
  <c r="AH114" i="21"/>
  <c r="AH78" i="21"/>
  <c r="Q8" i="6"/>
  <c r="Q88" i="6"/>
  <c r="Q84" i="6"/>
  <c r="Q80" i="6"/>
  <c r="Q76" i="6"/>
  <c r="Q72" i="6"/>
  <c r="Q68" i="6"/>
  <c r="Q64" i="6"/>
  <c r="Q60" i="6"/>
  <c r="Q56" i="6"/>
  <c r="Q52" i="6"/>
  <c r="Q48" i="6"/>
  <c r="Q44" i="6"/>
  <c r="Q40" i="6"/>
  <c r="Q36" i="6"/>
  <c r="Q32" i="6"/>
  <c r="Q28" i="6"/>
  <c r="Q24" i="6"/>
  <c r="Q20" i="6"/>
  <c r="Q16" i="6"/>
  <c r="Q12" i="6"/>
  <c r="Z40" i="5"/>
  <c r="Z36" i="5"/>
  <c r="Z32" i="5"/>
  <c r="Z28" i="5"/>
  <c r="Z24" i="5"/>
  <c r="Z20" i="5"/>
  <c r="Z16" i="5"/>
  <c r="Z12" i="5"/>
  <c r="Q87" i="6"/>
  <c r="Q82" i="6"/>
  <c r="Q77" i="6"/>
  <c r="Q71" i="6"/>
  <c r="Q66" i="6"/>
  <c r="Q61" i="6"/>
  <c r="Q55" i="6"/>
  <c r="Q50" i="6"/>
  <c r="Q45" i="6"/>
  <c r="Q39" i="6"/>
  <c r="Q34" i="6"/>
  <c r="Q29" i="6"/>
  <c r="Q23" i="6"/>
  <c r="Q18" i="6"/>
  <c r="Q13" i="6"/>
  <c r="Z39" i="5"/>
  <c r="Z34" i="5"/>
  <c r="Q83" i="6"/>
  <c r="Q75" i="6"/>
  <c r="Q69" i="6"/>
  <c r="Q62" i="6"/>
  <c r="Q54" i="6"/>
  <c r="Q47" i="6"/>
  <c r="Q41" i="6"/>
  <c r="Q33" i="6"/>
  <c r="Q26" i="6"/>
  <c r="Q19" i="6"/>
  <c r="Q11" i="6"/>
  <c r="Z37" i="5"/>
  <c r="Z30" i="5"/>
  <c r="Z25" i="5"/>
  <c r="Z19" i="5"/>
  <c r="Z14" i="5"/>
  <c r="S25" i="10"/>
  <c r="S21" i="10"/>
  <c r="S17" i="10"/>
  <c r="S13" i="10"/>
  <c r="U21" i="12"/>
  <c r="U13" i="12"/>
  <c r="Z31" i="5"/>
  <c r="S14" i="10"/>
  <c r="Q81" i="6"/>
  <c r="Q74" i="6"/>
  <c r="Q67" i="6"/>
  <c r="Q59" i="6"/>
  <c r="Q53" i="6"/>
  <c r="Q46" i="6"/>
  <c r="Q38" i="6"/>
  <c r="Q31" i="6"/>
  <c r="Q25" i="6"/>
  <c r="Q17" i="6"/>
  <c r="Q10" i="6"/>
  <c r="Z35" i="5"/>
  <c r="Z29" i="5"/>
  <c r="Z23" i="5"/>
  <c r="Z18" i="5"/>
  <c r="Z13" i="5"/>
  <c r="S24" i="10"/>
  <c r="S20" i="10"/>
  <c r="S16" i="10"/>
  <c r="S12" i="10"/>
  <c r="U19" i="12"/>
  <c r="U11" i="12"/>
  <c r="Q86" i="6"/>
  <c r="Q73" i="6"/>
  <c r="Q58" i="6"/>
  <c r="Q43" i="6"/>
  <c r="Q30" i="6"/>
  <c r="Q9" i="6"/>
  <c r="Z33" i="5"/>
  <c r="Z22" i="5"/>
  <c r="Z11" i="5"/>
  <c r="S23" i="10"/>
  <c r="S15" i="10"/>
  <c r="Q85" i="6"/>
  <c r="Q57" i="6"/>
  <c r="Q35" i="6"/>
  <c r="Q14" i="6"/>
  <c r="Z38" i="5"/>
  <c r="Z15" i="5"/>
  <c r="S22" i="10"/>
  <c r="U23" i="12"/>
  <c r="Q79" i="6"/>
  <c r="Q65" i="6"/>
  <c r="Q51" i="6"/>
  <c r="Q37" i="6"/>
  <c r="Q22" i="6"/>
  <c r="Q15" i="6"/>
  <c r="Z27" i="5"/>
  <c r="Z17" i="5"/>
  <c r="S19" i="10"/>
  <c r="S11" i="10"/>
  <c r="U17" i="12"/>
  <c r="Q78" i="6"/>
  <c r="Q63" i="6"/>
  <c r="Q42" i="6"/>
  <c r="Q27" i="6"/>
  <c r="Z21" i="5"/>
  <c r="Q70" i="6"/>
  <c r="Q49" i="6"/>
  <c r="Q21" i="6"/>
  <c r="Z26" i="5"/>
  <c r="S18" i="10"/>
  <c r="U15" i="12"/>
  <c r="U20" i="12"/>
  <c r="U18" i="12"/>
  <c r="U24" i="12"/>
  <c r="U12" i="12"/>
  <c r="U22" i="12"/>
  <c r="U10" i="12"/>
  <c r="U16" i="12"/>
  <c r="U14" i="12"/>
  <c r="C29" i="19" a="1"/>
  <c r="C29" i="19"/>
  <c r="K167" i="9"/>
  <c r="M167" i="9"/>
  <c r="J167" i="9"/>
  <c r="J168" i="9"/>
  <c r="U9" i="12"/>
  <c r="Z10" i="5"/>
  <c r="S10" i="10"/>
  <c r="J169" i="9"/>
  <c r="K168" i="9"/>
  <c r="C30" i="19" a="1"/>
  <c r="C30" i="19"/>
  <c r="C31" i="19" a="1"/>
  <c r="C31" i="19"/>
  <c r="C32" i="19" a="1"/>
  <c r="C32" i="19"/>
  <c r="C33" i="19" a="1"/>
  <c r="C33" i="19"/>
  <c r="C34" i="19" a="1"/>
  <c r="C34" i="19"/>
  <c r="C35" i="19" a="1"/>
  <c r="C35" i="19"/>
  <c r="C36" i="19" a="1"/>
  <c r="C36" i="19"/>
  <c r="C37" i="19" a="1"/>
  <c r="C37" i="19"/>
  <c r="C38" i="19" a="1"/>
  <c r="C38" i="19"/>
  <c r="C39" i="19" a="1"/>
  <c r="C39" i="19"/>
  <c r="C40" i="19" a="1"/>
  <c r="C40" i="19"/>
  <c r="C41" i="19" a="1"/>
  <c r="C41" i="19"/>
  <c r="C42" i="19" a="1"/>
  <c r="C42" i="19"/>
  <c r="C43" i="19" a="1"/>
  <c r="C43" i="19"/>
  <c r="C44" i="19" a="1"/>
  <c r="C44" i="19"/>
  <c r="C45" i="19" a="1"/>
  <c r="C45" i="19"/>
  <c r="C46" i="19" a="1"/>
  <c r="C46" i="19"/>
  <c r="C47" i="19" a="1"/>
  <c r="C47" i="19"/>
  <c r="C48" i="19" a="1"/>
  <c r="C48" i="19"/>
  <c r="C49" i="19" a="1"/>
  <c r="C49" i="19"/>
  <c r="C50" i="19" a="1"/>
  <c r="C50" i="19"/>
  <c r="C51" i="19" a="1"/>
  <c r="C51" i="19"/>
  <c r="C52" i="19" a="1"/>
  <c r="C52" i="19"/>
  <c r="C53" i="19" a="1"/>
  <c r="C53" i="19"/>
  <c r="C54" i="19" a="1"/>
  <c r="C54" i="19"/>
  <c r="C55" i="19" a="1"/>
  <c r="C55" i="19"/>
  <c r="C56" i="19" a="1"/>
  <c r="C56" i="19"/>
  <c r="C57" i="19" a="1"/>
  <c r="C57" i="19"/>
  <c r="C58" i="19" a="1"/>
  <c r="C58" i="19"/>
  <c r="C59" i="19" a="1"/>
  <c r="C59" i="19"/>
  <c r="C60" i="19" a="1"/>
  <c r="C60" i="19"/>
  <c r="C61" i="19" a="1"/>
  <c r="C61" i="19"/>
  <c r="C62" i="19" a="1"/>
  <c r="C62" i="19"/>
  <c r="C63" i="19" a="1"/>
  <c r="C63" i="19"/>
  <c r="C64" i="19" a="1"/>
  <c r="C64" i="19"/>
  <c r="C65" i="19" a="1"/>
  <c r="C65" i="19"/>
  <c r="C66" i="19" a="1"/>
  <c r="C66" i="19"/>
  <c r="C67" i="19" a="1"/>
  <c r="C67" i="19"/>
  <c r="C68" i="19" a="1"/>
  <c r="C68" i="19"/>
  <c r="C69" i="19" a="1"/>
  <c r="C69" i="19"/>
  <c r="C70" i="19" a="1"/>
  <c r="C70" i="19"/>
  <c r="C71" i="19" a="1"/>
  <c r="C71" i="19"/>
  <c r="C72" i="19" a="1"/>
  <c r="C72" i="19"/>
  <c r="C73" i="19" a="1"/>
  <c r="C73" i="19"/>
  <c r="C74" i="19" a="1"/>
  <c r="C74" i="19"/>
  <c r="C75" i="19" a="1"/>
  <c r="C75" i="19"/>
  <c r="C76" i="19" a="1"/>
  <c r="C76" i="19"/>
  <c r="C77" i="19" a="1"/>
  <c r="C77" i="19"/>
  <c r="C78" i="19" a="1"/>
  <c r="C78" i="19"/>
  <c r="C79" i="19" a="1"/>
  <c r="C79" i="19"/>
  <c r="C80" i="19" a="1"/>
  <c r="C80" i="19"/>
  <c r="C81" i="19" a="1"/>
  <c r="C81" i="19"/>
  <c r="C82" i="19" a="1"/>
  <c r="C82" i="19"/>
  <c r="C83" i="19" a="1"/>
  <c r="C83" i="19"/>
  <c r="C84" i="19" a="1"/>
  <c r="C84" i="19"/>
  <c r="C85" i="19" a="1"/>
  <c r="C85" i="19"/>
  <c r="C86" i="19" a="1"/>
  <c r="C86" i="19"/>
  <c r="C87" i="19" a="1"/>
  <c r="C87" i="19"/>
  <c r="C88" i="19" a="1"/>
  <c r="C88" i="19"/>
  <c r="C89" i="19" a="1"/>
  <c r="C89" i="19"/>
  <c r="C90" i="19" a="1"/>
  <c r="C90" i="19"/>
  <c r="C91" i="19" a="1"/>
  <c r="C91" i="19"/>
  <c r="C92" i="19" a="1"/>
  <c r="C92" i="19"/>
  <c r="C93" i="19" a="1"/>
  <c r="C93" i="19"/>
  <c r="C94" i="19" a="1"/>
  <c r="C94" i="19"/>
  <c r="C95" i="19" a="1"/>
  <c r="C95" i="19"/>
  <c r="C96" i="19" a="1"/>
  <c r="C96" i="19"/>
  <c r="C97" i="19" a="1"/>
  <c r="C97" i="19"/>
  <c r="C98" i="19" a="1"/>
  <c r="C98" i="19"/>
  <c r="C99" i="19" a="1"/>
  <c r="C99" i="19"/>
  <c r="C100" i="19" a="1"/>
  <c r="C100" i="19"/>
  <c r="C101" i="19" a="1"/>
  <c r="C101" i="19"/>
  <c r="C102" i="19" a="1"/>
  <c r="C102" i="19"/>
  <c r="C103" i="19" a="1"/>
  <c r="C103" i="19"/>
  <c r="C104" i="19" a="1"/>
  <c r="C104" i="19"/>
  <c r="C105" i="19" a="1"/>
  <c r="C105" i="19"/>
  <c r="C106" i="19" a="1"/>
  <c r="C106" i="19"/>
  <c r="C107" i="19" a="1"/>
  <c r="C107" i="19"/>
  <c r="C108" i="19" a="1"/>
  <c r="C108" i="19"/>
  <c r="C109" i="19" a="1"/>
  <c r="C109" i="19"/>
  <c r="C110" i="19" a="1"/>
  <c r="C110" i="19"/>
  <c r="C111" i="19" a="1"/>
  <c r="C111" i="19"/>
  <c r="C112" i="19" a="1"/>
  <c r="C112" i="19"/>
  <c r="C113" i="19" a="1"/>
  <c r="C113" i="19"/>
  <c r="C114" i="19" a="1"/>
  <c r="C114" i="19"/>
  <c r="C115" i="19" a="1"/>
  <c r="C115" i="19"/>
  <c r="C116" i="19" a="1"/>
  <c r="C116" i="19"/>
  <c r="C117" i="19" a="1"/>
  <c r="C117" i="19"/>
  <c r="C118" i="19" a="1"/>
  <c r="C118" i="19"/>
  <c r="C119" i="19" a="1"/>
  <c r="C119" i="19"/>
  <c r="C120" i="19" a="1"/>
  <c r="C120" i="19"/>
  <c r="C121" i="19" a="1"/>
  <c r="C121" i="19"/>
  <c r="C122" i="19" a="1"/>
  <c r="C122" i="19"/>
  <c r="C123" i="19" a="1"/>
  <c r="C123" i="19"/>
  <c r="C124" i="19" a="1"/>
  <c r="C124" i="19"/>
  <c r="C125" i="19" a="1"/>
  <c r="C125" i="19"/>
  <c r="C126" i="19" a="1"/>
  <c r="C126" i="19"/>
  <c r="C127" i="19" a="1"/>
  <c r="C127" i="19"/>
  <c r="C128" i="19" a="1"/>
  <c r="C128" i="19"/>
  <c r="C129" i="19" a="1"/>
  <c r="C129" i="19"/>
  <c r="C130" i="19" a="1"/>
  <c r="C130" i="19"/>
  <c r="C131" i="19" a="1"/>
  <c r="C131" i="19"/>
  <c r="C132" i="19" a="1"/>
  <c r="C132" i="19"/>
  <c r="C133" i="19" a="1"/>
  <c r="C133" i="19"/>
  <c r="C134" i="19" a="1"/>
  <c r="C134" i="19"/>
  <c r="C135" i="19" a="1"/>
  <c r="C135" i="19"/>
  <c r="C136" i="19" a="1"/>
  <c r="C136" i="19"/>
  <c r="C137" i="19" a="1"/>
  <c r="C137" i="19"/>
  <c r="C138" i="19" a="1"/>
  <c r="C138" i="19"/>
  <c r="C139" i="19" a="1"/>
  <c r="C139" i="19"/>
  <c r="C140" i="19" a="1"/>
  <c r="C140" i="19"/>
  <c r="C141" i="19" a="1"/>
  <c r="C141" i="19"/>
  <c r="C142" i="19" a="1"/>
  <c r="C142" i="19"/>
  <c r="C143" i="19" a="1"/>
  <c r="C143" i="19"/>
  <c r="C144" i="19" a="1"/>
  <c r="C144" i="19"/>
  <c r="C145" i="19" a="1"/>
  <c r="C145" i="19"/>
  <c r="C146" i="19" a="1"/>
  <c r="C146" i="19"/>
  <c r="C147" i="19" a="1"/>
  <c r="C147" i="19"/>
  <c r="C148" i="19" a="1"/>
  <c r="C148" i="19"/>
  <c r="C149" i="19" a="1"/>
  <c r="C149" i="19"/>
  <c r="C150" i="19" a="1"/>
  <c r="C150" i="19"/>
  <c r="C151" i="19" a="1"/>
  <c r="C151" i="19"/>
  <c r="C152" i="19" a="1"/>
  <c r="C152" i="19"/>
  <c r="C153" i="19" a="1"/>
  <c r="C153" i="19"/>
  <c r="C154" i="19" a="1"/>
  <c r="C154" i="19"/>
  <c r="C155" i="19" a="1"/>
  <c r="C155" i="19"/>
  <c r="C156" i="19" a="1"/>
  <c r="C156" i="19"/>
  <c r="C157" i="19" a="1"/>
  <c r="C157" i="19"/>
  <c r="C158" i="19" a="1"/>
  <c r="C158" i="19"/>
  <c r="C159" i="19" a="1"/>
  <c r="C159" i="19"/>
  <c r="C160" i="19" a="1"/>
  <c r="C160" i="19"/>
  <c r="C161" i="19" a="1"/>
  <c r="C161" i="19"/>
  <c r="C162" i="19" a="1"/>
  <c r="C162" i="19"/>
  <c r="C163" i="19" a="1"/>
  <c r="C163" i="19"/>
  <c r="C164" i="19" a="1"/>
  <c r="C164" i="19"/>
  <c r="C165" i="19" a="1"/>
  <c r="C165" i="19"/>
  <c r="C166" i="19" a="1"/>
  <c r="C166" i="19"/>
  <c r="C167" i="19" a="1"/>
  <c r="C167" i="19"/>
  <c r="C168" i="19" a="1"/>
  <c r="C168" i="19"/>
  <c r="C169" i="19" a="1"/>
  <c r="C169" i="19"/>
  <c r="C170" i="19" a="1"/>
  <c r="C170" i="19"/>
  <c r="C171" i="19" a="1"/>
  <c r="C171" i="19"/>
  <c r="C172" i="19" a="1"/>
  <c r="C172" i="19"/>
  <c r="C173" i="19" a="1"/>
  <c r="C173" i="19"/>
  <c r="C174" i="19" a="1"/>
  <c r="C174" i="19"/>
  <c r="C175" i="19" a="1"/>
  <c r="C175" i="19"/>
  <c r="C176" i="19" a="1"/>
  <c r="C176" i="19"/>
  <c r="C177" i="19" a="1"/>
  <c r="C177" i="19"/>
  <c r="C178" i="19" a="1"/>
  <c r="C178" i="19"/>
  <c r="C179" i="19" a="1"/>
  <c r="C179" i="19"/>
  <c r="C180" i="19" a="1"/>
  <c r="C180" i="19"/>
  <c r="C181" i="19" a="1"/>
  <c r="C181" i="19"/>
  <c r="C182" i="19" a="1"/>
  <c r="C182" i="19"/>
  <c r="C183" i="19" a="1"/>
  <c r="C183" i="19"/>
  <c r="C184" i="19" a="1"/>
  <c r="C184" i="19"/>
  <c r="C185" i="19" a="1"/>
  <c r="C185" i="19"/>
  <c r="C186" i="19" a="1"/>
  <c r="C186" i="19"/>
  <c r="C187" i="19" a="1"/>
  <c r="C187" i="19"/>
  <c r="C188" i="19" a="1"/>
  <c r="C188" i="19"/>
  <c r="C189" i="19" a="1"/>
  <c r="C189" i="19"/>
  <c r="C190" i="19" a="1"/>
  <c r="C190" i="19"/>
  <c r="C191" i="19" a="1"/>
  <c r="C191" i="19"/>
  <c r="C192" i="19" a="1"/>
  <c r="C192" i="19"/>
  <c r="C193" i="19" a="1"/>
  <c r="C193" i="19"/>
  <c r="C194" i="19" a="1"/>
  <c r="C194" i="19"/>
  <c r="C195" i="19" a="1"/>
  <c r="C195" i="19"/>
  <c r="C196" i="19" a="1"/>
  <c r="C196" i="19"/>
  <c r="C197" i="19" a="1"/>
  <c r="C197" i="19"/>
  <c r="C198" i="19" a="1"/>
  <c r="C198" i="19"/>
  <c r="C199" i="19" a="1"/>
  <c r="C199" i="19"/>
  <c r="C200" i="19" a="1"/>
  <c r="C200" i="19"/>
  <c r="C201" i="19" a="1"/>
  <c r="C201" i="19"/>
  <c r="C202" i="19" a="1"/>
  <c r="C202" i="19"/>
  <c r="C203" i="19" a="1"/>
  <c r="C203" i="19"/>
  <c r="C204" i="19" a="1"/>
  <c r="C204" i="19"/>
  <c r="C205" i="19" a="1"/>
  <c r="C205" i="19"/>
  <c r="C206" i="19" a="1"/>
  <c r="C206" i="19"/>
  <c r="C207" i="19" a="1"/>
  <c r="C207" i="19"/>
  <c r="C208" i="19" a="1"/>
  <c r="C208" i="19"/>
  <c r="C209" i="19" a="1"/>
  <c r="C209" i="19"/>
  <c r="C210" i="19" a="1"/>
  <c r="C210" i="19"/>
  <c r="C211" i="19" a="1"/>
  <c r="C211" i="19"/>
  <c r="C212" i="19" a="1"/>
  <c r="C212" i="19"/>
  <c r="C213" i="19" a="1"/>
  <c r="C213" i="19"/>
  <c r="C214" i="19" a="1"/>
  <c r="C214" i="19"/>
  <c r="C215" i="19" a="1"/>
  <c r="C215" i="19"/>
  <c r="C216" i="19" a="1"/>
  <c r="C216" i="19"/>
  <c r="C217" i="19" a="1"/>
  <c r="C217" i="19"/>
  <c r="C218" i="19" a="1"/>
  <c r="C218" i="19"/>
  <c r="C219" i="19" a="1"/>
  <c r="C219" i="19"/>
  <c r="C220" i="19" a="1"/>
  <c r="C220" i="19"/>
  <c r="C221" i="19" a="1"/>
  <c r="C221" i="19"/>
  <c r="C222" i="19" a="1"/>
  <c r="C222" i="19"/>
  <c r="C223" i="19" a="1"/>
  <c r="C223" i="19"/>
  <c r="C224" i="19" a="1"/>
  <c r="C224" i="19"/>
  <c r="C225" i="19" a="1"/>
  <c r="C225" i="19"/>
  <c r="C226" i="19" a="1"/>
  <c r="C226" i="19"/>
  <c r="C227" i="19" a="1"/>
  <c r="C227" i="19"/>
  <c r="C228" i="19" a="1"/>
  <c r="C228" i="19"/>
  <c r="C229" i="19" a="1"/>
  <c r="C229" i="19"/>
  <c r="C230" i="19" a="1"/>
  <c r="C230" i="19"/>
  <c r="C231" i="19" a="1"/>
  <c r="C231" i="19"/>
  <c r="C232" i="19" a="1"/>
  <c r="C232" i="19"/>
  <c r="C233" i="19" a="1"/>
  <c r="C233" i="19"/>
  <c r="C234" i="19" a="1"/>
  <c r="C234" i="19"/>
  <c r="C235" i="19" a="1"/>
  <c r="C235" i="19"/>
  <c r="C236" i="19" a="1"/>
  <c r="C236" i="19"/>
  <c r="C237" i="19" a="1"/>
  <c r="C237" i="19"/>
  <c r="C238" i="19" a="1"/>
  <c r="C238" i="19"/>
  <c r="C239" i="19" a="1"/>
  <c r="C239" i="19"/>
  <c r="C240" i="19" a="1"/>
  <c r="C240" i="19"/>
  <c r="C241" i="19" a="1"/>
  <c r="C241" i="19"/>
  <c r="C242" i="19" a="1"/>
  <c r="C242" i="19"/>
  <c r="C243" i="19" a="1"/>
  <c r="C243" i="19"/>
  <c r="C244" i="19" a="1"/>
  <c r="C244" i="19"/>
  <c r="C245" i="19" a="1"/>
  <c r="C245" i="19"/>
  <c r="C246" i="19" a="1"/>
  <c r="C246" i="19"/>
  <c r="C247" i="19" a="1"/>
  <c r="C247" i="19"/>
  <c r="C248" i="19" a="1"/>
  <c r="C248" i="19"/>
  <c r="C249" i="19" a="1"/>
  <c r="C249" i="19"/>
  <c r="C250" i="19" a="1"/>
  <c r="C250" i="19"/>
  <c r="C251" i="19" a="1"/>
  <c r="C251" i="19"/>
  <c r="C252" i="19" a="1"/>
  <c r="C252" i="19"/>
  <c r="C253" i="19" a="1"/>
  <c r="C253" i="19"/>
  <c r="C254" i="19" a="1"/>
  <c r="C254" i="19"/>
  <c r="C255" i="19" a="1"/>
  <c r="C255" i="19"/>
  <c r="C256" i="19" a="1"/>
  <c r="C256" i="19"/>
  <c r="C257" i="19" a="1"/>
  <c r="C257" i="19"/>
  <c r="C258" i="19" a="1"/>
  <c r="C258" i="19"/>
  <c r="C259" i="19" a="1"/>
  <c r="C259" i="19"/>
  <c r="C260" i="19" a="1"/>
  <c r="C260" i="19"/>
  <c r="C261" i="19" a="1"/>
  <c r="C261" i="19"/>
  <c r="C262" i="19" a="1"/>
  <c r="C262" i="19"/>
  <c r="C263" i="19" a="1"/>
  <c r="C263" i="19"/>
  <c r="C264" i="19" a="1"/>
  <c r="C264" i="19"/>
  <c r="C265" i="19" a="1"/>
  <c r="C265" i="19"/>
  <c r="C266" i="19" a="1"/>
  <c r="C266" i="19"/>
  <c r="C267" i="19" a="1"/>
  <c r="C267" i="19"/>
  <c r="C268" i="19" a="1"/>
  <c r="C268" i="19"/>
  <c r="C269" i="19" a="1"/>
  <c r="C269" i="19"/>
  <c r="C270" i="19" a="1"/>
  <c r="C270" i="19"/>
  <c r="C271" i="19" a="1"/>
  <c r="C271" i="19"/>
  <c r="C272" i="19" a="1"/>
  <c r="C272" i="19"/>
  <c r="C273" i="19" a="1"/>
  <c r="C273" i="19"/>
  <c r="C274" i="19" a="1"/>
  <c r="C274" i="19"/>
  <c r="C275" i="19" a="1"/>
  <c r="C275" i="19"/>
  <c r="C276" i="19" a="1"/>
  <c r="C276" i="19"/>
  <c r="C277" i="19" a="1"/>
  <c r="C277" i="19"/>
  <c r="C278" i="19" a="1"/>
  <c r="C278" i="19"/>
  <c r="C279" i="19" a="1"/>
  <c r="C279" i="19"/>
  <c r="C280" i="19" a="1"/>
  <c r="C280" i="19"/>
  <c r="C281" i="19" a="1"/>
  <c r="C281" i="19"/>
  <c r="C282" i="19" a="1"/>
  <c r="C282" i="19"/>
  <c r="C283" i="19" a="1"/>
  <c r="C283" i="19"/>
  <c r="C284" i="19" a="1"/>
  <c r="C284" i="19"/>
  <c r="C285" i="19" a="1"/>
  <c r="C285" i="19"/>
  <c r="C286" i="19" a="1"/>
  <c r="C286" i="19"/>
  <c r="C287" i="19" a="1"/>
  <c r="C287" i="19"/>
  <c r="C288" i="19" a="1"/>
  <c r="C288" i="19"/>
  <c r="C289" i="19" a="1"/>
  <c r="C289" i="19"/>
  <c r="C290" i="19" a="1"/>
  <c r="C290" i="19"/>
  <c r="C291" i="19" a="1"/>
  <c r="C291" i="19"/>
  <c r="C292" i="19" a="1"/>
  <c r="C292" i="19"/>
  <c r="C293" i="19" a="1"/>
  <c r="C293" i="19"/>
  <c r="C294" i="19" a="1"/>
  <c r="C294" i="19"/>
  <c r="C295" i="19" a="1"/>
  <c r="C295" i="19"/>
  <c r="C296" i="19" a="1"/>
  <c r="C296" i="19"/>
  <c r="C297" i="19" a="1"/>
  <c r="C297" i="19"/>
  <c r="C298" i="19" a="1"/>
  <c r="C298" i="19"/>
  <c r="C299" i="19" a="1"/>
  <c r="C299" i="19"/>
  <c r="C300" i="19" a="1"/>
  <c r="C300" i="19"/>
  <c r="C301" i="19" a="1"/>
  <c r="C301" i="19"/>
  <c r="C302" i="19" a="1"/>
  <c r="C302" i="19"/>
  <c r="C303" i="19" a="1"/>
  <c r="C303" i="19"/>
  <c r="C304" i="19" a="1"/>
  <c r="C304" i="19"/>
  <c r="C305" i="19" a="1"/>
  <c r="C305" i="19"/>
  <c r="C306" i="19" a="1"/>
  <c r="C306" i="19"/>
  <c r="C307" i="19" a="1"/>
  <c r="C307" i="19"/>
  <c r="C308" i="19" a="1"/>
  <c r="C308" i="19"/>
  <c r="C309" i="19" a="1"/>
  <c r="C309" i="19"/>
  <c r="C310" i="19" a="1"/>
  <c r="C310" i="19"/>
  <c r="C311" i="19" a="1"/>
  <c r="C311" i="19"/>
  <c r="C312" i="19" a="1"/>
  <c r="C312" i="19"/>
  <c r="C313" i="19" a="1"/>
  <c r="C313" i="19"/>
  <c r="C314" i="19" a="1"/>
  <c r="C314" i="19"/>
  <c r="C315" i="19" a="1"/>
  <c r="C315" i="19"/>
  <c r="C316" i="19" a="1"/>
  <c r="C316" i="19"/>
  <c r="C317" i="19" a="1"/>
  <c r="C317" i="19"/>
  <c r="C318" i="19" a="1"/>
  <c r="C318" i="19"/>
  <c r="C319" i="19" a="1"/>
  <c r="C319" i="19"/>
  <c r="C320" i="19" a="1"/>
  <c r="C320" i="19"/>
  <c r="C321" i="19" a="1"/>
  <c r="C321" i="19"/>
  <c r="C322" i="19" a="1"/>
  <c r="C322" i="19"/>
  <c r="C323" i="19" a="1"/>
  <c r="C323" i="19"/>
  <c r="C324" i="19" a="1"/>
  <c r="C324" i="19"/>
  <c r="C325" i="19" a="1"/>
  <c r="C325" i="19"/>
  <c r="C326" i="19" a="1"/>
  <c r="C326" i="19"/>
  <c r="C327" i="19" a="1"/>
  <c r="C327" i="19"/>
  <c r="C328" i="19" a="1"/>
  <c r="C328" i="19"/>
  <c r="C329" i="19" a="1"/>
  <c r="C329" i="19"/>
  <c r="C330" i="19" a="1"/>
  <c r="C330" i="19"/>
  <c r="C331" i="19" a="1"/>
  <c r="C331" i="19"/>
  <c r="C332" i="19" a="1"/>
  <c r="C332" i="19"/>
  <c r="C333" i="19" a="1"/>
  <c r="C333" i="19"/>
  <c r="C334" i="19" a="1"/>
  <c r="C334" i="19"/>
  <c r="C335" i="19" a="1"/>
  <c r="C335" i="19"/>
  <c r="C336" i="19" a="1"/>
  <c r="C336" i="19"/>
  <c r="C337" i="19" a="1"/>
  <c r="C337" i="19"/>
  <c r="C338" i="19" a="1"/>
  <c r="C338" i="19"/>
  <c r="C339" i="19" a="1"/>
  <c r="C339" i="19"/>
  <c r="C340" i="19" a="1"/>
  <c r="C340" i="19"/>
  <c r="C341" i="19" a="1"/>
  <c r="C341" i="19"/>
  <c r="C342" i="19" a="1"/>
  <c r="C342" i="19"/>
  <c r="C343" i="19" a="1"/>
  <c r="C343" i="19"/>
  <c r="C344" i="19" a="1"/>
  <c r="C344" i="19"/>
  <c r="C345" i="19" a="1"/>
  <c r="C345" i="19"/>
  <c r="C346" i="19" a="1"/>
  <c r="C346" i="19"/>
  <c r="C347" i="19" a="1"/>
  <c r="C347" i="19"/>
  <c r="C348" i="19" a="1"/>
  <c r="C348" i="19"/>
  <c r="C349" i="19" a="1"/>
  <c r="C349" i="19"/>
  <c r="C350" i="19" a="1"/>
  <c r="C350" i="19"/>
  <c r="C351" i="19" a="1"/>
  <c r="C351" i="19"/>
  <c r="C352" i="19" a="1"/>
  <c r="C352" i="19"/>
  <c r="C353" i="19" a="1"/>
  <c r="C353" i="19"/>
  <c r="C354" i="19" a="1"/>
  <c r="C354" i="19"/>
  <c r="C355" i="19" a="1"/>
  <c r="C355" i="19"/>
  <c r="C356" i="19" a="1"/>
  <c r="C356" i="19"/>
  <c r="C357" i="19" a="1"/>
  <c r="C357" i="19"/>
  <c r="C358" i="19" a="1"/>
  <c r="C358" i="19"/>
  <c r="C359" i="19" a="1"/>
  <c r="C359" i="19"/>
  <c r="C360" i="19" a="1"/>
  <c r="C360" i="19"/>
  <c r="C361" i="19" a="1"/>
  <c r="C361" i="19"/>
  <c r="C362" i="19" a="1"/>
  <c r="C362" i="19"/>
  <c r="C363" i="19" a="1"/>
  <c r="C363" i="19"/>
  <c r="C364" i="19" a="1"/>
  <c r="C364" i="19"/>
  <c r="C365" i="19" a="1"/>
  <c r="C365" i="19"/>
  <c r="C366" i="19" a="1"/>
  <c r="C366" i="19"/>
  <c r="C367" i="19" a="1"/>
  <c r="C367" i="19"/>
  <c r="C368" i="19" a="1"/>
  <c r="C368" i="19"/>
  <c r="C369" i="19" a="1"/>
  <c r="C369" i="19"/>
  <c r="C370" i="19" a="1"/>
  <c r="C370" i="19"/>
  <c r="C371" i="19" a="1"/>
  <c r="C371" i="19"/>
  <c r="C372" i="19" a="1"/>
  <c r="C372" i="19"/>
  <c r="C373" i="19" a="1"/>
  <c r="C373" i="19"/>
  <c r="C374" i="19" a="1"/>
  <c r="C374" i="19"/>
  <c r="C375" i="19" a="1"/>
  <c r="C375" i="19"/>
  <c r="C376" i="19" a="1"/>
  <c r="C376" i="19"/>
  <c r="C377" i="19" a="1"/>
  <c r="C377" i="19"/>
  <c r="C378" i="19" a="1"/>
  <c r="C378" i="19"/>
  <c r="C379" i="19" a="1"/>
  <c r="C379" i="19"/>
  <c r="C380" i="19" a="1"/>
  <c r="C380" i="19"/>
  <c r="C381" i="19" a="1"/>
  <c r="C381" i="19"/>
  <c r="C382" i="19" a="1"/>
  <c r="C382" i="19"/>
  <c r="C383" i="19" a="1"/>
  <c r="C383" i="19"/>
  <c r="C384" i="19" a="1"/>
  <c r="C384" i="19"/>
  <c r="C385" i="19" a="1"/>
  <c r="C385" i="19"/>
  <c r="C386" i="19" a="1"/>
  <c r="C386" i="19"/>
  <c r="C387" i="19" a="1"/>
  <c r="C387" i="19"/>
  <c r="C388" i="19" a="1"/>
  <c r="C388" i="19"/>
  <c r="C389" i="19" a="1"/>
  <c r="C389" i="19"/>
  <c r="C390" i="19" a="1"/>
  <c r="C390" i="19"/>
  <c r="C391" i="19" a="1"/>
  <c r="C391" i="19"/>
  <c r="C392" i="19" a="1"/>
  <c r="C392" i="19"/>
  <c r="C393" i="19" a="1"/>
  <c r="C393" i="19"/>
  <c r="C394" i="19" a="1"/>
  <c r="C394" i="19"/>
  <c r="C395" i="19" a="1"/>
  <c r="C395" i="19"/>
  <c r="C396" i="19" a="1"/>
  <c r="C396" i="19"/>
  <c r="C397" i="19" a="1"/>
  <c r="C397" i="19"/>
  <c r="C398" i="19" a="1"/>
  <c r="C398" i="19"/>
  <c r="C399" i="19" a="1"/>
  <c r="C399" i="19"/>
  <c r="C400" i="19" a="1"/>
  <c r="C400" i="19"/>
  <c r="C401" i="19" a="1"/>
  <c r="C401" i="19"/>
  <c r="C402" i="19" a="1"/>
  <c r="C402" i="19"/>
  <c r="C403" i="19" a="1"/>
  <c r="C403" i="19"/>
  <c r="C404" i="19" a="1"/>
  <c r="C404" i="19"/>
  <c r="C405" i="19" a="1"/>
  <c r="C405" i="19"/>
  <c r="C406" i="19" a="1"/>
  <c r="C406" i="19"/>
  <c r="C407" i="19" a="1"/>
  <c r="C407" i="19"/>
  <c r="C408" i="19" a="1"/>
  <c r="C408" i="19"/>
  <c r="C409" i="19" a="1"/>
  <c r="C409" i="19"/>
  <c r="C410" i="19" a="1"/>
  <c r="C410" i="19"/>
  <c r="C411" i="19" a="1"/>
  <c r="C411" i="19"/>
  <c r="C412" i="19" a="1"/>
  <c r="C412" i="19"/>
  <c r="C413" i="19" a="1"/>
  <c r="C413" i="19"/>
  <c r="C414" i="19" a="1"/>
  <c r="C414" i="19"/>
  <c r="C415" i="19" a="1"/>
  <c r="C415" i="19"/>
  <c r="C416" i="19" a="1"/>
  <c r="C416" i="19"/>
  <c r="C417" i="19" a="1"/>
  <c r="C417" i="19"/>
  <c r="C418" i="19" a="1"/>
  <c r="C418" i="19"/>
  <c r="C419" i="19" a="1"/>
  <c r="C419" i="19"/>
  <c r="C420" i="19" a="1"/>
  <c r="C420" i="19"/>
  <c r="C421" i="19" a="1"/>
  <c r="C421" i="19"/>
  <c r="C422" i="19" a="1"/>
  <c r="C422" i="19"/>
  <c r="C423" i="19" a="1"/>
  <c r="C423" i="19"/>
  <c r="C424" i="19" a="1"/>
  <c r="C424" i="19"/>
  <c r="C425" i="19" a="1"/>
  <c r="C425" i="19"/>
  <c r="C426" i="19" a="1"/>
  <c r="C426" i="19"/>
  <c r="C427" i="19" a="1"/>
  <c r="C427" i="19"/>
  <c r="C428" i="19" a="1"/>
  <c r="C428" i="19"/>
  <c r="C429" i="19" a="1"/>
  <c r="C429" i="19"/>
  <c r="C430" i="19" a="1"/>
  <c r="C430" i="19"/>
  <c r="C431" i="19" a="1"/>
  <c r="C431" i="19"/>
  <c r="C432" i="19" a="1"/>
  <c r="C432" i="19"/>
  <c r="C433" i="19" a="1"/>
  <c r="C433" i="19"/>
  <c r="C434" i="19" a="1"/>
  <c r="C434" i="19"/>
  <c r="C435" i="19" a="1"/>
  <c r="C435" i="19"/>
  <c r="C436" i="19" a="1"/>
  <c r="C436" i="19"/>
  <c r="C437" i="19" a="1"/>
  <c r="C437" i="19"/>
  <c r="C438" i="19" a="1"/>
  <c r="C438" i="19"/>
  <c r="C439" i="19" a="1"/>
  <c r="C439" i="19"/>
  <c r="C440" i="19" a="1"/>
  <c r="C440" i="19"/>
  <c r="C441" i="19" a="1"/>
  <c r="C441" i="19"/>
  <c r="C442" i="19" a="1"/>
  <c r="C442" i="19"/>
  <c r="C443" i="19" a="1"/>
  <c r="C443" i="19"/>
  <c r="C444" i="19" a="1"/>
  <c r="C444" i="19"/>
  <c r="C445" i="19" a="1"/>
  <c r="C445" i="19"/>
  <c r="C446" i="19" a="1"/>
  <c r="C446" i="19"/>
  <c r="C447" i="19" a="1"/>
  <c r="C447" i="19"/>
  <c r="C448" i="19" a="1"/>
  <c r="C448" i="19"/>
  <c r="C449" i="19" a="1"/>
  <c r="C449" i="19"/>
  <c r="C450" i="19" a="1"/>
  <c r="C450" i="19"/>
  <c r="C451" i="19" a="1"/>
  <c r="C451" i="19"/>
  <c r="C452" i="19" a="1"/>
  <c r="C452" i="19"/>
  <c r="C453" i="19" a="1"/>
  <c r="C453" i="19"/>
  <c r="C454" i="19" a="1"/>
  <c r="C454" i="19"/>
  <c r="C455" i="19" a="1"/>
  <c r="C455" i="19"/>
  <c r="C456" i="19" a="1"/>
  <c r="C456" i="19"/>
  <c r="C457" i="19" a="1"/>
  <c r="C457" i="19"/>
  <c r="C458" i="19" a="1"/>
  <c r="C458" i="19"/>
  <c r="C459" i="19" a="1"/>
  <c r="C459" i="19"/>
  <c r="C460" i="19" a="1"/>
  <c r="C460" i="19"/>
  <c r="C461" i="19" a="1"/>
  <c r="C461" i="19"/>
  <c r="C462" i="19" a="1"/>
  <c r="C462" i="19"/>
  <c r="C463" i="19" a="1"/>
  <c r="C463" i="19"/>
  <c r="C464" i="19" a="1"/>
  <c r="C464" i="19"/>
  <c r="C465" i="19" a="1"/>
  <c r="C465" i="19"/>
  <c r="C466" i="19" a="1"/>
  <c r="C466" i="19"/>
  <c r="C467" i="19" a="1"/>
  <c r="C467" i="19"/>
  <c r="C468" i="19" a="1"/>
  <c r="C468" i="19"/>
  <c r="C469" i="19" a="1"/>
  <c r="C469" i="19"/>
  <c r="C470" i="19" a="1"/>
  <c r="C470" i="19"/>
  <c r="C471" i="19" a="1"/>
  <c r="C471" i="19"/>
  <c r="C472" i="19" a="1"/>
  <c r="C472" i="19"/>
  <c r="C473" i="19" a="1"/>
  <c r="C473" i="19"/>
  <c r="C474" i="19" a="1"/>
  <c r="C474" i="19"/>
  <c r="C475" i="19" a="1"/>
  <c r="C475" i="19"/>
  <c r="C476" i="19" a="1"/>
  <c r="C476" i="19"/>
  <c r="C477" i="19" a="1"/>
  <c r="C477" i="19"/>
  <c r="C478" i="19" a="1"/>
  <c r="C478" i="19"/>
  <c r="C479" i="19" a="1"/>
  <c r="C479" i="19"/>
  <c r="C480" i="19" a="1"/>
  <c r="C480" i="19"/>
  <c r="C481" i="19" a="1"/>
  <c r="C481" i="19"/>
  <c r="C482" i="19" a="1"/>
  <c r="C482" i="19"/>
  <c r="C483" i="19" a="1"/>
  <c r="C483" i="19"/>
  <c r="C484" i="19" a="1"/>
  <c r="C484" i="19"/>
  <c r="C485" i="19" a="1"/>
  <c r="C485" i="19"/>
  <c r="C486" i="19" a="1"/>
  <c r="C486" i="19"/>
  <c r="C487" i="19" a="1"/>
  <c r="C487" i="19"/>
  <c r="C488" i="19" a="1"/>
  <c r="C488" i="19"/>
  <c r="C489" i="19" a="1"/>
  <c r="C489" i="19"/>
  <c r="C490" i="19" a="1"/>
  <c r="C490" i="19"/>
  <c r="C491" i="19" a="1"/>
  <c r="C491" i="19"/>
  <c r="C492" i="19" a="1"/>
  <c r="C492" i="19"/>
  <c r="C493" i="19" a="1"/>
  <c r="C493" i="19"/>
  <c r="C494" i="19" a="1"/>
  <c r="C494" i="19"/>
  <c r="C495" i="19" a="1"/>
  <c r="C495" i="19"/>
  <c r="C496" i="19" a="1"/>
  <c r="C496" i="19"/>
  <c r="C497" i="19" a="1"/>
  <c r="C497" i="19"/>
  <c r="C498" i="19" a="1"/>
  <c r="C498" i="19"/>
  <c r="C499" i="19" a="1"/>
  <c r="C499" i="19"/>
  <c r="C500" i="19" a="1"/>
  <c r="C500" i="19"/>
  <c r="C501" i="19" a="1"/>
  <c r="C501" i="19"/>
  <c r="C502" i="19" a="1"/>
  <c r="C502" i="19"/>
  <c r="C503" i="19" a="1"/>
  <c r="C503" i="19"/>
  <c r="C504" i="19" a="1"/>
  <c r="C504" i="19"/>
  <c r="C505" i="19" a="1"/>
  <c r="C505" i="19"/>
  <c r="C506" i="19" a="1"/>
  <c r="C506" i="19"/>
  <c r="C507" i="19" a="1"/>
  <c r="C507" i="19"/>
  <c r="C508" i="19" a="1"/>
  <c r="C508" i="19"/>
  <c r="C509" i="19" a="1"/>
  <c r="C509" i="19"/>
  <c r="C510" i="19" a="1"/>
  <c r="C510" i="19"/>
  <c r="C511" i="19" a="1"/>
  <c r="C511" i="19"/>
  <c r="C512" i="19" a="1"/>
  <c r="C512" i="19"/>
  <c r="C513" i="19" a="1"/>
  <c r="C513" i="19"/>
  <c r="C514" i="19" a="1"/>
  <c r="C514" i="19"/>
  <c r="C515" i="19" a="1"/>
  <c r="C515" i="19"/>
  <c r="C516" i="19" a="1"/>
  <c r="C516" i="19"/>
  <c r="C517" i="19" a="1"/>
  <c r="C517" i="19"/>
  <c r="C518" i="19" a="1"/>
  <c r="C518" i="19"/>
  <c r="C519" i="19" a="1"/>
  <c r="C519" i="19"/>
  <c r="C520" i="19" a="1"/>
  <c r="C520" i="19"/>
  <c r="C521" i="19" a="1"/>
  <c r="C521" i="19"/>
  <c r="C522" i="19" a="1"/>
  <c r="C522" i="19"/>
  <c r="C523" i="19" a="1"/>
  <c r="C523" i="19"/>
  <c r="C524" i="19" a="1"/>
  <c r="C524" i="19"/>
  <c r="C525" i="19" a="1"/>
  <c r="C525" i="19"/>
  <c r="C526" i="19" a="1"/>
  <c r="C526" i="19"/>
  <c r="C527" i="19" a="1"/>
  <c r="C527" i="19"/>
  <c r="C528" i="19" a="1"/>
  <c r="C528" i="19"/>
  <c r="C529" i="19" a="1"/>
  <c r="C529" i="19"/>
  <c r="C530" i="19" a="1"/>
  <c r="C530" i="19"/>
  <c r="C531" i="19" a="1"/>
  <c r="C531" i="19"/>
  <c r="C532" i="19" a="1"/>
  <c r="C532" i="19"/>
  <c r="C533" i="19" a="1"/>
  <c r="C533" i="19"/>
  <c r="C534" i="19" a="1"/>
  <c r="C534" i="19"/>
  <c r="C535" i="19" a="1"/>
  <c r="C535" i="19"/>
  <c r="C536" i="19" a="1"/>
  <c r="C536" i="19"/>
  <c r="C537" i="19" a="1"/>
  <c r="C537" i="19"/>
  <c r="C538" i="19" a="1"/>
  <c r="C538" i="19"/>
  <c r="C539" i="19" a="1"/>
  <c r="C539" i="19"/>
  <c r="C540" i="19" a="1"/>
  <c r="C540" i="19"/>
  <c r="C541" i="19" a="1"/>
  <c r="C541" i="19"/>
  <c r="C542" i="19" a="1"/>
  <c r="C542" i="19"/>
  <c r="C543" i="19" a="1"/>
  <c r="C543" i="19"/>
  <c r="C544" i="19" a="1"/>
  <c r="C544" i="19"/>
  <c r="C545" i="19" a="1"/>
  <c r="C545" i="19"/>
  <c r="G45" i="5"/>
  <c r="F30" i="10"/>
  <c r="F29" i="12"/>
  <c r="Y10" i="5"/>
  <c r="B326" i="9"/>
  <c r="R9" i="12"/>
  <c r="B8" i="9"/>
  <c r="J170" i="9"/>
  <c r="K169" i="9"/>
  <c r="S326" i="9"/>
  <c r="J8" i="9"/>
  <c r="J9" i="9"/>
  <c r="K8" i="9"/>
  <c r="J171" i="9"/>
  <c r="K170" i="9"/>
  <c r="J10" i="9"/>
  <c r="K9" i="9"/>
  <c r="M8" i="9"/>
  <c r="T326" i="9"/>
  <c r="R326" i="9"/>
  <c r="R327" i="9"/>
  <c r="A1359" i="19" a="1"/>
  <c r="A1359" i="19"/>
  <c r="A1360" i="19" a="1"/>
  <c r="A1360" i="19"/>
  <c r="A1361" i="19" a="1"/>
  <c r="A1361" i="19"/>
  <c r="A1362" i="19" a="1"/>
  <c r="A1362" i="19"/>
  <c r="C95" i="20"/>
  <c r="D95" i="20"/>
  <c r="C59" i="20"/>
  <c r="D59" i="20"/>
  <c r="C3" i="20"/>
  <c r="D3" i="20"/>
  <c r="R328" i="9"/>
  <c r="S327" i="9"/>
  <c r="V327" i="9"/>
  <c r="J172" i="9"/>
  <c r="K171" i="9"/>
  <c r="C171" i="9"/>
  <c r="J11" i="9"/>
  <c r="K10" i="9"/>
  <c r="I10" i="9"/>
  <c r="C8" i="9"/>
  <c r="I30" i="9"/>
  <c r="C105" i="9"/>
  <c r="C138" i="9"/>
  <c r="C106" i="9"/>
  <c r="C75" i="9"/>
  <c r="C73" i="9"/>
  <c r="D138" i="9"/>
  <c r="D95" i="9"/>
  <c r="C95" i="9"/>
  <c r="I95" i="9"/>
  <c r="I62" i="9"/>
  <c r="I73" i="9"/>
  <c r="I74" i="9"/>
  <c r="I138" i="9"/>
  <c r="D135" i="9"/>
  <c r="D105" i="9"/>
  <c r="I105" i="9"/>
  <c r="C62" i="9"/>
  <c r="C123" i="9"/>
  <c r="D31" i="9"/>
  <c r="D74" i="9"/>
  <c r="I143" i="9"/>
  <c r="C35" i="9"/>
  <c r="D106" i="9"/>
  <c r="I127" i="9"/>
  <c r="D53" i="9"/>
  <c r="I75" i="9"/>
  <c r="D117" i="9"/>
  <c r="D85" i="9"/>
  <c r="I139" i="9"/>
  <c r="I106" i="9"/>
  <c r="I149" i="9"/>
  <c r="D62" i="9"/>
  <c r="D35" i="9"/>
  <c r="D75" i="9"/>
  <c r="D30" i="9"/>
  <c r="C85" i="9"/>
  <c r="D139" i="9"/>
  <c r="I63" i="9"/>
  <c r="I137" i="9"/>
  <c r="D149" i="9"/>
  <c r="C137" i="9"/>
  <c r="I31" i="9"/>
  <c r="C107" i="9"/>
  <c r="C99" i="9"/>
  <c r="D63" i="9"/>
  <c r="I79" i="9"/>
  <c r="C117" i="9"/>
  <c r="C139" i="9"/>
  <c r="D55" i="9"/>
  <c r="I53" i="9"/>
  <c r="D94" i="9"/>
  <c r="C31" i="9"/>
  <c r="D151" i="9"/>
  <c r="D127" i="9"/>
  <c r="C30" i="9"/>
  <c r="D143" i="9"/>
  <c r="C127" i="9"/>
  <c r="D137" i="9"/>
  <c r="C74" i="9"/>
  <c r="I123" i="9"/>
  <c r="C71" i="9"/>
  <c r="I59" i="9"/>
  <c r="C149" i="9"/>
  <c r="C53" i="9"/>
  <c r="I117" i="9"/>
  <c r="D73" i="9"/>
  <c r="I90" i="9"/>
  <c r="I37" i="9"/>
  <c r="D152" i="9"/>
  <c r="I120" i="9"/>
  <c r="D104" i="9"/>
  <c r="C88" i="9"/>
  <c r="D32" i="9"/>
  <c r="D66" i="9"/>
  <c r="C113" i="9"/>
  <c r="C82" i="9"/>
  <c r="I55" i="9"/>
  <c r="C77" i="9"/>
  <c r="D154" i="9"/>
  <c r="D122" i="9"/>
  <c r="I98" i="9"/>
  <c r="I101" i="9"/>
  <c r="C9" i="9"/>
  <c r="C110" i="9"/>
  <c r="I156" i="9"/>
  <c r="C148" i="9"/>
  <c r="I124" i="9"/>
  <c r="C108" i="9"/>
  <c r="D92" i="9"/>
  <c r="D84" i="9"/>
  <c r="C76" i="9"/>
  <c r="D60" i="9"/>
  <c r="I58" i="9"/>
  <c r="D126" i="9"/>
  <c r="C69" i="9"/>
  <c r="I128" i="9"/>
  <c r="I96" i="9"/>
  <c r="I72" i="9"/>
  <c r="I142" i="9"/>
  <c r="C50" i="9"/>
  <c r="C135" i="9"/>
  <c r="I158" i="9"/>
  <c r="D49" i="9"/>
  <c r="C118" i="9"/>
  <c r="D130" i="9"/>
  <c r="D114" i="9"/>
  <c r="D78" i="9"/>
  <c r="C157" i="9"/>
  <c r="I145" i="9"/>
  <c r="C109" i="9"/>
  <c r="C57" i="9"/>
  <c r="D107" i="9"/>
  <c r="I35" i="9"/>
  <c r="I85" i="9"/>
  <c r="D90" i="9"/>
  <c r="D37" i="9"/>
  <c r="D136" i="9"/>
  <c r="D120" i="9"/>
  <c r="C104" i="9"/>
  <c r="D64" i="9"/>
  <c r="C32" i="9"/>
  <c r="I102" i="9"/>
  <c r="I66" i="9"/>
  <c r="C65" i="9"/>
  <c r="I151" i="9"/>
  <c r="C91" i="9"/>
  <c r="D146" i="9"/>
  <c r="C154" i="9"/>
  <c r="D10" i="9"/>
  <c r="I133" i="9"/>
  <c r="C101" i="9"/>
  <c r="D9" i="9"/>
  <c r="I54" i="9"/>
  <c r="C156" i="9"/>
  <c r="I140" i="9"/>
  <c r="D124" i="9"/>
  <c r="I100" i="9"/>
  <c r="C92" i="9"/>
  <c r="C84" i="9"/>
  <c r="I68" i="9"/>
  <c r="I52" i="9"/>
  <c r="I36" i="9"/>
  <c r="D34" i="9"/>
  <c r="C58" i="9"/>
  <c r="C126" i="9"/>
  <c r="I144" i="9"/>
  <c r="D128" i="9"/>
  <c r="C96" i="9"/>
  <c r="D56" i="9"/>
  <c r="C142" i="9"/>
  <c r="D121" i="9"/>
  <c r="C119" i="9"/>
  <c r="I134" i="9"/>
  <c r="C49" i="9"/>
  <c r="I130" i="9"/>
  <c r="C114" i="9"/>
  <c r="I38" i="9"/>
  <c r="I157" i="9"/>
  <c r="C145" i="9"/>
  <c r="D93" i="9"/>
  <c r="I94" i="9"/>
  <c r="D99" i="9"/>
  <c r="I61" i="9"/>
  <c r="I107" i="9"/>
  <c r="C90" i="9"/>
  <c r="I152" i="9"/>
  <c r="C136" i="9"/>
  <c r="C120" i="9"/>
  <c r="D88" i="9"/>
  <c r="C64" i="9"/>
  <c r="D102" i="9"/>
  <c r="C66" i="9"/>
  <c r="C29" i="9"/>
  <c r="I135" i="9"/>
  <c r="C59" i="9"/>
  <c r="I122" i="9"/>
  <c r="C10" i="9"/>
  <c r="D133" i="9"/>
  <c r="D101" i="9"/>
  <c r="I110" i="9"/>
  <c r="D54" i="9"/>
  <c r="I148" i="9"/>
  <c r="I132" i="9"/>
  <c r="C124" i="9"/>
  <c r="C100" i="9"/>
  <c r="I92" i="9"/>
  <c r="I76" i="9"/>
  <c r="D68" i="9"/>
  <c r="C52" i="9"/>
  <c r="C36" i="9"/>
  <c r="C34" i="9"/>
  <c r="D58" i="9"/>
  <c r="I69" i="9"/>
  <c r="D144" i="9"/>
  <c r="C128" i="9"/>
  <c r="I80" i="9"/>
  <c r="I56" i="9"/>
  <c r="D142" i="9"/>
  <c r="D81" i="9"/>
  <c r="I99" i="9"/>
  <c r="C55" i="9"/>
  <c r="D134" i="9"/>
  <c r="I49" i="9"/>
  <c r="I150" i="9"/>
  <c r="C130" i="9"/>
  <c r="I78" i="9"/>
  <c r="C38" i="9"/>
  <c r="D141" i="9"/>
  <c r="D157" i="9"/>
  <c r="D129" i="9"/>
  <c r="C93" i="9"/>
  <c r="C94" i="9"/>
  <c r="C63" i="9"/>
  <c r="D79" i="9"/>
  <c r="C79" i="9"/>
  <c r="C37" i="9"/>
  <c r="C152" i="9"/>
  <c r="I136" i="9"/>
  <c r="I104" i="9"/>
  <c r="I88" i="9"/>
  <c r="I64" i="9"/>
  <c r="I32" i="9"/>
  <c r="C102" i="9"/>
  <c r="I113" i="9"/>
  <c r="I82" i="9"/>
  <c r="I119" i="9"/>
  <c r="I154" i="9"/>
  <c r="C122" i="9"/>
  <c r="D98" i="9"/>
  <c r="C133" i="9"/>
  <c r="I9" i="9"/>
  <c r="D110" i="9"/>
  <c r="C54" i="9"/>
  <c r="D148" i="9"/>
  <c r="C132" i="9"/>
  <c r="D116" i="9"/>
  <c r="D100" i="9"/>
  <c r="I84" i="9"/>
  <c r="D76" i="9"/>
  <c r="C68" i="9"/>
  <c r="D52" i="9"/>
  <c r="D36" i="9"/>
  <c r="I34" i="9"/>
  <c r="I126" i="9"/>
  <c r="D69" i="9"/>
  <c r="C144" i="9"/>
  <c r="D112" i="9"/>
  <c r="D72" i="9"/>
  <c r="C143" i="9"/>
  <c r="I86" i="9"/>
  <c r="C151" i="9"/>
  <c r="C134" i="9"/>
  <c r="D118" i="9"/>
  <c r="D150" i="9"/>
  <c r="I114" i="9"/>
  <c r="C78" i="9"/>
  <c r="I70" i="9"/>
  <c r="D145" i="9"/>
  <c r="I129" i="9"/>
  <c r="I93" i="9"/>
  <c r="I118" i="9"/>
  <c r="D158" i="9"/>
  <c r="D119" i="9"/>
  <c r="D111" i="9"/>
  <c r="D38" i="9"/>
  <c r="D132" i="9"/>
  <c r="I116" i="9"/>
  <c r="C98" i="9"/>
  <c r="D96" i="9"/>
  <c r="D108" i="9"/>
  <c r="D82" i="9"/>
  <c r="D156" i="9"/>
  <c r="I155" i="9"/>
  <c r="C70" i="9"/>
  <c r="D57" i="9"/>
  <c r="D59" i="9"/>
  <c r="I141" i="9"/>
  <c r="D91" i="9"/>
  <c r="D61" i="9"/>
  <c r="I121" i="9"/>
  <c r="I29" i="9"/>
  <c r="I81" i="9"/>
  <c r="I60" i="9"/>
  <c r="I111" i="9"/>
  <c r="I65" i="9"/>
  <c r="I71" i="9"/>
  <c r="D97" i="9"/>
  <c r="D67" i="9"/>
  <c r="D83" i="9"/>
  <c r="D51" i="9"/>
  <c r="I147" i="9"/>
  <c r="D80" i="9"/>
  <c r="C72" i="9"/>
  <c r="D65" i="9"/>
  <c r="D140" i="9"/>
  <c r="I77" i="9"/>
  <c r="C60" i="9"/>
  <c r="C56" i="9"/>
  <c r="I125" i="9"/>
  <c r="D29" i="9"/>
  <c r="D123" i="9"/>
  <c r="I57" i="9"/>
  <c r="D86" i="9"/>
  <c r="I108" i="9"/>
  <c r="I91" i="9"/>
  <c r="I50" i="9"/>
  <c r="C140" i="9"/>
  <c r="D87" i="9"/>
  <c r="C158" i="9"/>
  <c r="C125" i="9"/>
  <c r="C111" i="9"/>
  <c r="D125" i="9"/>
  <c r="C33" i="9"/>
  <c r="C97" i="9"/>
  <c r="I67" i="9"/>
  <c r="C129" i="9"/>
  <c r="C81" i="9"/>
  <c r="C150" i="9"/>
  <c r="C146" i="9"/>
  <c r="D50" i="9"/>
  <c r="D113" i="9"/>
  <c r="C86" i="9"/>
  <c r="C112" i="9"/>
  <c r="D109" i="9"/>
  <c r="C121" i="9"/>
  <c r="I109" i="9"/>
  <c r="I112" i="9"/>
  <c r="C116" i="9"/>
  <c r="I87" i="9"/>
  <c r="D155" i="9"/>
  <c r="D33" i="9"/>
  <c r="I97" i="9"/>
  <c r="C67" i="9"/>
  <c r="C83" i="9"/>
  <c r="I115" i="9"/>
  <c r="C51" i="9"/>
  <c r="C147" i="9"/>
  <c r="C61" i="9"/>
  <c r="C87" i="9"/>
  <c r="I33" i="9"/>
  <c r="I83" i="9"/>
  <c r="C89" i="9"/>
  <c r="D153" i="9"/>
  <c r="C141" i="9"/>
  <c r="I146" i="9"/>
  <c r="D70" i="9"/>
  <c r="D115" i="9"/>
  <c r="D147" i="9"/>
  <c r="I131" i="9"/>
  <c r="C103" i="9"/>
  <c r="D77" i="9"/>
  <c r="D71" i="9"/>
  <c r="C155" i="9"/>
  <c r="C115" i="9"/>
  <c r="I89" i="9"/>
  <c r="C131" i="9"/>
  <c r="I153" i="9"/>
  <c r="D103" i="9"/>
  <c r="C80" i="9"/>
  <c r="I51" i="9"/>
  <c r="D89" i="9"/>
  <c r="D131" i="9"/>
  <c r="C153" i="9"/>
  <c r="I103" i="9"/>
  <c r="I167" i="9"/>
  <c r="D270" i="9"/>
  <c r="C270" i="9"/>
  <c r="C315" i="9"/>
  <c r="I290" i="9"/>
  <c r="I270" i="9"/>
  <c r="C303" i="9"/>
  <c r="D307" i="9"/>
  <c r="D313" i="9"/>
  <c r="D297" i="9"/>
  <c r="C265" i="9"/>
  <c r="C271" i="9"/>
  <c r="I286" i="9"/>
  <c r="C310" i="9"/>
  <c r="D302" i="9"/>
  <c r="C287" i="9"/>
  <c r="C275" i="9"/>
  <c r="C302" i="9"/>
  <c r="D290" i="9"/>
  <c r="C290" i="9"/>
  <c r="C262" i="9"/>
  <c r="D279" i="9"/>
  <c r="I305" i="9"/>
  <c r="D273" i="9"/>
  <c r="C259" i="9"/>
  <c r="D286" i="9"/>
  <c r="I258" i="9"/>
  <c r="I307" i="9"/>
  <c r="D267" i="9"/>
  <c r="I313" i="9"/>
  <c r="I297" i="9"/>
  <c r="I265" i="9"/>
  <c r="C169" i="9"/>
  <c r="I168" i="9"/>
  <c r="I295" i="9"/>
  <c r="C308" i="9"/>
  <c r="I292" i="9"/>
  <c r="D284" i="9"/>
  <c r="C268" i="9"/>
  <c r="C279" i="9"/>
  <c r="D271" i="9"/>
  <c r="C286" i="9"/>
  <c r="I279" i="9"/>
  <c r="C297" i="9"/>
  <c r="D311" i="9"/>
  <c r="I300" i="9"/>
  <c r="C292" i="9"/>
  <c r="D268" i="9"/>
  <c r="C295" i="9"/>
  <c r="D259" i="9"/>
  <c r="I285" i="9"/>
  <c r="D277" i="9"/>
  <c r="D315" i="9"/>
  <c r="D275" i="9"/>
  <c r="I310" i="9"/>
  <c r="I304" i="9"/>
  <c r="D288" i="9"/>
  <c r="D280" i="9"/>
  <c r="I264" i="9"/>
  <c r="D281" i="9"/>
  <c r="I169" i="9"/>
  <c r="D295" i="9"/>
  <c r="I316" i="9"/>
  <c r="D300" i="9"/>
  <c r="I284" i="9"/>
  <c r="I260" i="9"/>
  <c r="C263" i="9"/>
  <c r="I283" i="9"/>
  <c r="C317" i="9"/>
  <c r="C285" i="9"/>
  <c r="C277" i="9"/>
  <c r="I303" i="9"/>
  <c r="I312" i="9"/>
  <c r="D304" i="9"/>
  <c r="C288" i="9"/>
  <c r="D272" i="9"/>
  <c r="C264" i="9"/>
  <c r="I302" i="9"/>
  <c r="D310" i="9"/>
  <c r="D262" i="9"/>
  <c r="D265" i="9"/>
  <c r="D169" i="9"/>
  <c r="C168" i="9"/>
  <c r="I263" i="9"/>
  <c r="I308" i="9"/>
  <c r="C300" i="9"/>
  <c r="C284" i="9"/>
  <c r="C260" i="9"/>
  <c r="C282" i="9"/>
  <c r="I271" i="9"/>
  <c r="C309" i="9"/>
  <c r="D285" i="9"/>
  <c r="C269" i="9"/>
  <c r="I287" i="9"/>
  <c r="D303" i="9"/>
  <c r="C307" i="9"/>
  <c r="I262" i="9"/>
  <c r="D312" i="9"/>
  <c r="I296" i="9"/>
  <c r="I280" i="9"/>
  <c r="C272" i="9"/>
  <c r="D264" i="9"/>
  <c r="C313" i="9"/>
  <c r="D168" i="9"/>
  <c r="D263" i="9"/>
  <c r="C267" i="9"/>
  <c r="D308" i="9"/>
  <c r="D292" i="9"/>
  <c r="I268" i="9"/>
  <c r="D260" i="9"/>
  <c r="I278" i="9"/>
  <c r="I259" i="9"/>
  <c r="C293" i="9"/>
  <c r="I277" i="9"/>
  <c r="D261" i="9"/>
  <c r="D287" i="9"/>
  <c r="I315" i="9"/>
  <c r="I275" i="9"/>
  <c r="C258" i="9"/>
  <c r="C312" i="9"/>
  <c r="I288" i="9"/>
  <c r="C280" i="9"/>
  <c r="I272" i="9"/>
  <c r="D274" i="9"/>
  <c r="C304" i="9"/>
  <c r="I267" i="9"/>
  <c r="I309" i="9"/>
  <c r="I293" i="9"/>
  <c r="C289" i="9"/>
  <c r="C296" i="9"/>
  <c r="C278" i="9"/>
  <c r="I311" i="9"/>
  <c r="D276" i="9"/>
  <c r="I317" i="9"/>
  <c r="D316" i="9"/>
  <c r="C294" i="9"/>
  <c r="D170" i="9"/>
  <c r="I274" i="9"/>
  <c r="I261" i="9"/>
  <c r="C170" i="9"/>
  <c r="C281" i="9"/>
  <c r="D269" i="9"/>
  <c r="C276" i="9"/>
  <c r="D266" i="9"/>
  <c r="I299" i="9"/>
  <c r="D298" i="9"/>
  <c r="D293" i="9"/>
  <c r="I170" i="9"/>
  <c r="I306" i="9"/>
  <c r="D306" i="9"/>
  <c r="C314" i="9"/>
  <c r="I289" i="9"/>
  <c r="I298" i="9"/>
  <c r="C273" i="9"/>
  <c r="D258" i="9"/>
  <c r="I269" i="9"/>
  <c r="D317" i="9"/>
  <c r="D305" i="9"/>
  <c r="C298" i="9"/>
  <c r="I266" i="9"/>
  <c r="I301" i="9"/>
  <c r="D296" i="9"/>
  <c r="D309" i="9"/>
  <c r="C311" i="9"/>
  <c r="I291" i="9"/>
  <c r="C306" i="9"/>
  <c r="D314" i="9"/>
  <c r="D289" i="9"/>
  <c r="C283" i="9"/>
  <c r="C299" i="9"/>
  <c r="C291" i="9"/>
  <c r="C301" i="9"/>
  <c r="I281" i="9"/>
  <c r="C305" i="9"/>
  <c r="C261" i="9"/>
  <c r="C274" i="9"/>
  <c r="I294" i="9"/>
  <c r="C266" i="9"/>
  <c r="D291" i="9"/>
  <c r="D278" i="9"/>
  <c r="D299" i="9"/>
  <c r="I276" i="9"/>
  <c r="D301" i="9"/>
  <c r="I282" i="9"/>
  <c r="D294" i="9"/>
  <c r="D282" i="9"/>
  <c r="C316" i="9"/>
  <c r="I314" i="9"/>
  <c r="D283" i="9"/>
  <c r="I273" i="9"/>
  <c r="V326" i="9"/>
  <c r="V454" i="9"/>
  <c r="V534" i="9"/>
  <c r="D534" i="9"/>
  <c r="D454" i="9"/>
  <c r="C454" i="9"/>
  <c r="C534" i="9"/>
  <c r="C387" i="9"/>
  <c r="V434" i="9"/>
  <c r="D514" i="9"/>
  <c r="D414" i="9"/>
  <c r="V387" i="9"/>
  <c r="C512" i="9"/>
  <c r="D394" i="9"/>
  <c r="V391" i="9"/>
  <c r="C391" i="9"/>
  <c r="C434" i="9"/>
  <c r="V414" i="9"/>
  <c r="V395" i="9"/>
  <c r="V512" i="9"/>
  <c r="D432" i="9"/>
  <c r="V510" i="9"/>
  <c r="V407" i="9"/>
  <c r="C395" i="9"/>
  <c r="V514" i="9"/>
  <c r="C414" i="9"/>
  <c r="D387" i="9"/>
  <c r="D512" i="9"/>
  <c r="C432" i="9"/>
  <c r="V394" i="9"/>
  <c r="D510" i="9"/>
  <c r="D391" i="9"/>
  <c r="D395" i="9"/>
  <c r="V432" i="9"/>
  <c r="C394" i="9"/>
  <c r="D434" i="9"/>
  <c r="D430" i="9"/>
  <c r="D407" i="9"/>
  <c r="C514" i="9"/>
  <c r="D530" i="9"/>
  <c r="D410" i="9"/>
  <c r="C450" i="9"/>
  <c r="C389" i="9"/>
  <c r="V403" i="9"/>
  <c r="C442" i="9"/>
  <c r="V517" i="9"/>
  <c r="D381" i="9"/>
  <c r="C417" i="9"/>
  <c r="V506" i="9"/>
  <c r="V413" i="9"/>
  <c r="V447" i="9"/>
  <c r="C535" i="9"/>
  <c r="V388" i="9"/>
  <c r="D443" i="9"/>
  <c r="D448" i="9"/>
  <c r="D378" i="9"/>
  <c r="D425" i="9"/>
  <c r="V499" i="9"/>
  <c r="D536" i="9"/>
  <c r="C438" i="9"/>
  <c r="C422" i="9"/>
  <c r="V529" i="9"/>
  <c r="D427" i="9"/>
  <c r="V515" i="9"/>
  <c r="C406" i="9"/>
  <c r="V429" i="9"/>
  <c r="C520" i="9"/>
  <c r="C382" i="9"/>
  <c r="C418" i="9"/>
  <c r="D503" i="9"/>
  <c r="D409" i="9"/>
  <c r="C508" i="9"/>
  <c r="V404" i="9"/>
  <c r="V439" i="9"/>
  <c r="V527" i="9"/>
  <c r="D431" i="9"/>
  <c r="D509" i="9"/>
  <c r="C516" i="9"/>
  <c r="C521" i="9"/>
  <c r="C380" i="9"/>
  <c r="D501" i="9"/>
  <c r="D401" i="9"/>
  <c r="C437" i="9"/>
  <c r="V386" i="9"/>
  <c r="V383" i="9"/>
  <c r="C426" i="9"/>
  <c r="V497" i="9"/>
  <c r="D453" i="9"/>
  <c r="V402" i="9"/>
  <c r="V399" i="9"/>
  <c r="C379" i="9"/>
  <c r="V392" i="9"/>
  <c r="D528" i="9"/>
  <c r="C390" i="9"/>
  <c r="V526" i="9"/>
  <c r="D419" i="9"/>
  <c r="D505" i="9"/>
  <c r="C456" i="9"/>
  <c r="D400" i="9"/>
  <c r="D518" i="9"/>
  <c r="C502" i="9"/>
  <c r="V408" i="9"/>
  <c r="D433" i="9"/>
  <c r="D428" i="9"/>
  <c r="C532" i="9"/>
  <c r="V522" i="9"/>
  <c r="C416" i="9"/>
  <c r="V511" i="9"/>
  <c r="D440" i="9"/>
  <c r="V377" i="9"/>
  <c r="V423" i="9"/>
  <c r="V498" i="9"/>
  <c r="V389" i="9"/>
  <c r="C530" i="9"/>
  <c r="V430" i="9"/>
  <c r="V410" i="9"/>
  <c r="V530" i="9"/>
  <c r="V393" i="9"/>
  <c r="C403" i="9"/>
  <c r="D517" i="9"/>
  <c r="C381" i="9"/>
  <c r="D506" i="9"/>
  <c r="D413" i="9"/>
  <c r="C447" i="9"/>
  <c r="C388" i="9"/>
  <c r="V397" i="9"/>
  <c r="V443" i="9"/>
  <c r="C448" i="9"/>
  <c r="C378" i="9"/>
  <c r="V424" i="9"/>
  <c r="C499" i="9"/>
  <c r="C536" i="9"/>
  <c r="D451" i="9"/>
  <c r="C529" i="9"/>
  <c r="V427" i="9"/>
  <c r="C515" i="9"/>
  <c r="D429" i="9"/>
  <c r="D382" i="9"/>
  <c r="V503" i="9"/>
  <c r="C409" i="9"/>
  <c r="D531" i="9"/>
  <c r="D507" i="9"/>
  <c r="D508" i="9"/>
  <c r="C404" i="9"/>
  <c r="C439" i="9"/>
  <c r="V525" i="9"/>
  <c r="D415" i="9"/>
  <c r="C527" i="9"/>
  <c r="V431" i="9"/>
  <c r="C509" i="9"/>
  <c r="V412" i="9"/>
  <c r="D516" i="9"/>
  <c r="V444" i="9"/>
  <c r="D521" i="9"/>
  <c r="V420" i="9"/>
  <c r="C501" i="9"/>
  <c r="C401" i="9"/>
  <c r="D393" i="9"/>
  <c r="C407" i="9"/>
  <c r="C393" i="9"/>
  <c r="C510" i="9"/>
  <c r="D389" i="9"/>
  <c r="C410" i="9"/>
  <c r="V442" i="9"/>
  <c r="C517" i="9"/>
  <c r="V417" i="9"/>
  <c r="C506" i="9"/>
  <c r="C413" i="9"/>
  <c r="D535" i="9"/>
  <c r="D397" i="9"/>
  <c r="C443" i="9"/>
  <c r="V425" i="9"/>
  <c r="D424" i="9"/>
  <c r="V438" i="9"/>
  <c r="V422" i="9"/>
  <c r="V451" i="9"/>
  <c r="D529" i="9"/>
  <c r="C427" i="9"/>
  <c r="V406" i="9"/>
  <c r="C429" i="9"/>
  <c r="V520" i="9"/>
  <c r="V418" i="9"/>
  <c r="C503" i="9"/>
  <c r="V531" i="9"/>
  <c r="V507" i="9"/>
  <c r="D404" i="9"/>
  <c r="D525" i="9"/>
  <c r="V415" i="9"/>
  <c r="C431" i="9"/>
  <c r="D412" i="9"/>
  <c r="V516" i="9"/>
  <c r="D444" i="9"/>
  <c r="V380" i="9"/>
  <c r="D420" i="9"/>
  <c r="V437" i="9"/>
  <c r="C386" i="9"/>
  <c r="V426" i="9"/>
  <c r="D497" i="9"/>
  <c r="C402" i="9"/>
  <c r="V523" i="9"/>
  <c r="D379" i="9"/>
  <c r="C392" i="9"/>
  <c r="V390" i="9"/>
  <c r="D526" i="9"/>
  <c r="C419" i="9"/>
  <c r="V505" i="9"/>
  <c r="V456" i="9"/>
  <c r="V518" i="9"/>
  <c r="C408" i="9"/>
  <c r="V532" i="9"/>
  <c r="C522" i="9"/>
  <c r="V416" i="9"/>
  <c r="C430" i="9"/>
  <c r="D442" i="9"/>
  <c r="V535" i="9"/>
  <c r="C424" i="9"/>
  <c r="V536" i="9"/>
  <c r="D422" i="9"/>
  <c r="V382" i="9"/>
  <c r="C531" i="9"/>
  <c r="V508" i="9"/>
  <c r="C415" i="9"/>
  <c r="V509" i="9"/>
  <c r="V501" i="9"/>
  <c r="D437" i="9"/>
  <c r="D383" i="9"/>
  <c r="V453" i="9"/>
  <c r="D399" i="9"/>
  <c r="C523" i="9"/>
  <c r="V379" i="9"/>
  <c r="V528" i="9"/>
  <c r="D456" i="9"/>
  <c r="V400" i="9"/>
  <c r="V428" i="9"/>
  <c r="D416" i="9"/>
  <c r="D511" i="9"/>
  <c r="C436" i="9"/>
  <c r="V440" i="9"/>
  <c r="C377" i="9"/>
  <c r="D498" i="9"/>
  <c r="D435" i="9"/>
  <c r="C513" i="9"/>
  <c r="D452" i="9"/>
  <c r="V445" i="9"/>
  <c r="C446" i="9"/>
  <c r="V504" i="9"/>
  <c r="V455" i="9"/>
  <c r="C533" i="9"/>
  <c r="D396" i="9"/>
  <c r="D405" i="9"/>
  <c r="C441" i="9"/>
  <c r="V385" i="9"/>
  <c r="D421" i="9"/>
  <c r="V411" i="9"/>
  <c r="V381" i="9"/>
  <c r="D499" i="9"/>
  <c r="D438" i="9"/>
  <c r="C451" i="9"/>
  <c r="D515" i="9"/>
  <c r="D406" i="9"/>
  <c r="D418" i="9"/>
  <c r="C525" i="9"/>
  <c r="D527" i="9"/>
  <c r="C444" i="9"/>
  <c r="C383" i="9"/>
  <c r="C497" i="9"/>
  <c r="C453" i="9"/>
  <c r="C399" i="9"/>
  <c r="C528" i="9"/>
  <c r="C526" i="9"/>
  <c r="C400" i="9"/>
  <c r="D408" i="9"/>
  <c r="C428" i="9"/>
  <c r="D522" i="9"/>
  <c r="C511" i="9"/>
  <c r="D436" i="9"/>
  <c r="C440" i="9"/>
  <c r="D423" i="9"/>
  <c r="C498" i="9"/>
  <c r="V449" i="9"/>
  <c r="V435" i="9"/>
  <c r="D513" i="9"/>
  <c r="C452" i="9"/>
  <c r="V398" i="9"/>
  <c r="D445" i="9"/>
  <c r="D446" i="9"/>
  <c r="D519" i="9"/>
  <c r="V384" i="9"/>
  <c r="D504" i="9"/>
  <c r="C455" i="9"/>
  <c r="C396" i="9"/>
  <c r="C405" i="9"/>
  <c r="V524" i="9"/>
  <c r="D385" i="9"/>
  <c r="C421" i="9"/>
  <c r="V500" i="9"/>
  <c r="C411" i="9"/>
  <c r="D450" i="9"/>
  <c r="D417" i="9"/>
  <c r="D388" i="9"/>
  <c r="V378" i="9"/>
  <c r="D520" i="9"/>
  <c r="V409" i="9"/>
  <c r="C412" i="9"/>
  <c r="V521" i="9"/>
  <c r="D380" i="9"/>
  <c r="D426" i="9"/>
  <c r="D390" i="9"/>
  <c r="C505" i="9"/>
  <c r="C518" i="9"/>
  <c r="V502" i="9"/>
  <c r="V433" i="9"/>
  <c r="D532" i="9"/>
  <c r="C423" i="9"/>
  <c r="D449" i="9"/>
  <c r="C435" i="9"/>
  <c r="V452" i="9"/>
  <c r="D398" i="9"/>
  <c r="C445" i="9"/>
  <c r="V519" i="9"/>
  <c r="D384" i="9"/>
  <c r="C504" i="9"/>
  <c r="V533" i="9"/>
  <c r="V441" i="9"/>
  <c r="C524" i="9"/>
  <c r="C385" i="9"/>
  <c r="D500" i="9"/>
  <c r="V450" i="9"/>
  <c r="D403" i="9"/>
  <c r="D447" i="9"/>
  <c r="C397" i="9"/>
  <c r="V448" i="9"/>
  <c r="C425" i="9"/>
  <c r="C507" i="9"/>
  <c r="D439" i="9"/>
  <c r="C420" i="9"/>
  <c r="V401" i="9"/>
  <c r="D386" i="9"/>
  <c r="D402" i="9"/>
  <c r="D523" i="9"/>
  <c r="D392" i="9"/>
  <c r="V419" i="9"/>
  <c r="D502" i="9"/>
  <c r="C433" i="9"/>
  <c r="V436" i="9"/>
  <c r="D377" i="9"/>
  <c r="C449" i="9"/>
  <c r="V513" i="9"/>
  <c r="C398" i="9"/>
  <c r="V446" i="9"/>
  <c r="C519" i="9"/>
  <c r="C384" i="9"/>
  <c r="D455" i="9"/>
  <c r="D533" i="9"/>
  <c r="V396" i="9"/>
  <c r="V405" i="9"/>
  <c r="D441" i="9"/>
  <c r="D524" i="9"/>
  <c r="V421" i="9"/>
  <c r="C500" i="9"/>
  <c r="D411" i="9"/>
  <c r="I8" i="9"/>
  <c r="D167" i="9"/>
  <c r="C167" i="9"/>
  <c r="D326" i="9"/>
  <c r="C326" i="9"/>
  <c r="D8" i="9"/>
  <c r="B1359" i="19"/>
  <c r="B1360" i="19"/>
  <c r="B1361" i="19"/>
  <c r="B1362" i="19"/>
  <c r="I171" i="9"/>
  <c r="D327" i="9"/>
  <c r="C327" i="9"/>
  <c r="D171" i="9"/>
  <c r="R329" i="9"/>
  <c r="S328" i="9"/>
  <c r="J173" i="9"/>
  <c r="K172" i="9"/>
  <c r="J12" i="9"/>
  <c r="K11" i="9"/>
  <c r="R330" i="9"/>
  <c r="S329" i="9"/>
  <c r="V328" i="9"/>
  <c r="D328" i="9"/>
  <c r="C328" i="9"/>
  <c r="J174" i="9"/>
  <c r="K173" i="9"/>
  <c r="I172" i="9"/>
  <c r="D172" i="9"/>
  <c r="C172" i="9"/>
  <c r="I11" i="9"/>
  <c r="C11" i="9"/>
  <c r="D11" i="9"/>
  <c r="J13" i="9"/>
  <c r="K12" i="9"/>
  <c r="V329" i="9"/>
  <c r="C329" i="9"/>
  <c r="D329" i="9"/>
  <c r="R331" i="9"/>
  <c r="S330" i="9"/>
  <c r="D173" i="9"/>
  <c r="C173" i="9"/>
  <c r="I173" i="9"/>
  <c r="J175" i="9"/>
  <c r="K174" i="9"/>
  <c r="I12" i="9"/>
  <c r="C12" i="9"/>
  <c r="D12" i="9"/>
  <c r="J14" i="9"/>
  <c r="K13" i="9"/>
  <c r="D330" i="9"/>
  <c r="C330" i="9"/>
  <c r="V330" i="9"/>
  <c r="R332" i="9"/>
  <c r="S331" i="9"/>
  <c r="I174" i="9"/>
  <c r="D174" i="9"/>
  <c r="C174" i="9"/>
  <c r="J176" i="9"/>
  <c r="K175" i="9"/>
  <c r="I13" i="9"/>
  <c r="D13" i="9"/>
  <c r="C13" i="9"/>
  <c r="J15" i="9"/>
  <c r="K14" i="9"/>
  <c r="D331" i="9"/>
  <c r="V331" i="9"/>
  <c r="C331" i="9"/>
  <c r="R333" i="9"/>
  <c r="S332" i="9"/>
  <c r="D175" i="9"/>
  <c r="C175" i="9"/>
  <c r="I175" i="9"/>
  <c r="J177" i="9"/>
  <c r="K176" i="9"/>
  <c r="D14" i="9"/>
  <c r="I14" i="9"/>
  <c r="C14" i="9"/>
  <c r="J16" i="9"/>
  <c r="K15" i="9"/>
  <c r="D332" i="9"/>
  <c r="C332" i="9"/>
  <c r="V332" i="9"/>
  <c r="R334" i="9"/>
  <c r="S333" i="9"/>
  <c r="I176" i="9"/>
  <c r="D176" i="9"/>
  <c r="C176" i="9"/>
  <c r="J178" i="9"/>
  <c r="K177" i="9"/>
  <c r="J17" i="9"/>
  <c r="K16" i="9"/>
  <c r="I15" i="9"/>
  <c r="C15" i="9"/>
  <c r="D15" i="9"/>
  <c r="D333" i="9"/>
  <c r="C333" i="9"/>
  <c r="V333" i="9"/>
  <c r="R335" i="9"/>
  <c r="S334" i="9"/>
  <c r="J179" i="9"/>
  <c r="K178" i="9"/>
  <c r="D177" i="9"/>
  <c r="I177" i="9"/>
  <c r="C177" i="9"/>
  <c r="I16" i="9"/>
  <c r="C16" i="9"/>
  <c r="D16" i="9"/>
  <c r="J18" i="9"/>
  <c r="K17" i="9"/>
  <c r="D334" i="9"/>
  <c r="V334" i="9"/>
  <c r="C334" i="9"/>
  <c r="R336" i="9"/>
  <c r="S335" i="9"/>
  <c r="D178" i="9"/>
  <c r="I178" i="9"/>
  <c r="C178" i="9"/>
  <c r="J180" i="9"/>
  <c r="K179" i="9"/>
  <c r="J19" i="9"/>
  <c r="K18" i="9"/>
  <c r="D17" i="9"/>
  <c r="C17" i="9"/>
  <c r="I17" i="9"/>
  <c r="V335" i="9"/>
  <c r="D335" i="9"/>
  <c r="C335" i="9"/>
  <c r="R337" i="9"/>
  <c r="S336" i="9"/>
  <c r="I179" i="9"/>
  <c r="C179" i="9"/>
  <c r="D179" i="9"/>
  <c r="J181" i="9"/>
  <c r="K180" i="9"/>
  <c r="J20" i="9"/>
  <c r="K19" i="9"/>
  <c r="I18" i="9"/>
  <c r="D18" i="9"/>
  <c r="C18" i="9"/>
  <c r="R338" i="9"/>
  <c r="S337" i="9"/>
  <c r="V336" i="9"/>
  <c r="C336" i="9"/>
  <c r="D336" i="9"/>
  <c r="C180" i="9"/>
  <c r="I180" i="9"/>
  <c r="D180" i="9"/>
  <c r="J182" i="9"/>
  <c r="K181" i="9"/>
  <c r="C19" i="9"/>
  <c r="D19" i="9"/>
  <c r="I19" i="9"/>
  <c r="J21" i="9"/>
  <c r="K20" i="9"/>
  <c r="V337" i="9"/>
  <c r="C337" i="9"/>
  <c r="D337" i="9"/>
  <c r="R339" i="9"/>
  <c r="S338" i="9"/>
  <c r="I181" i="9"/>
  <c r="C181" i="9"/>
  <c r="D181" i="9"/>
  <c r="J183" i="9"/>
  <c r="K182" i="9"/>
  <c r="I20" i="9"/>
  <c r="C20" i="9"/>
  <c r="D20" i="9"/>
  <c r="J22" i="9"/>
  <c r="K21" i="9"/>
  <c r="R340" i="9"/>
  <c r="S339" i="9"/>
  <c r="D338" i="9"/>
  <c r="V338" i="9"/>
  <c r="C338" i="9"/>
  <c r="I182" i="9"/>
  <c r="C182" i="9"/>
  <c r="D182" i="9"/>
  <c r="J184" i="9"/>
  <c r="K183" i="9"/>
  <c r="J23" i="9"/>
  <c r="K22" i="9"/>
  <c r="C21" i="9"/>
  <c r="I21" i="9"/>
  <c r="D21" i="9"/>
  <c r="C339" i="9"/>
  <c r="V339" i="9"/>
  <c r="D339" i="9"/>
  <c r="R341" i="9"/>
  <c r="S340" i="9"/>
  <c r="I183" i="9"/>
  <c r="C183" i="9"/>
  <c r="D183" i="9"/>
  <c r="J185" i="9"/>
  <c r="K184" i="9"/>
  <c r="C22" i="9"/>
  <c r="D22" i="9"/>
  <c r="I22" i="9"/>
  <c r="J24" i="9"/>
  <c r="K23" i="9"/>
  <c r="R342" i="9"/>
  <c r="S341" i="9"/>
  <c r="V340" i="9"/>
  <c r="D340" i="9"/>
  <c r="C340" i="9"/>
  <c r="I184" i="9"/>
  <c r="C184" i="9"/>
  <c r="D184" i="9"/>
  <c r="J186" i="9"/>
  <c r="K185" i="9"/>
  <c r="J25" i="9"/>
  <c r="K24" i="9"/>
  <c r="I23" i="9"/>
  <c r="D23" i="9"/>
  <c r="C23" i="9"/>
  <c r="C341" i="9"/>
  <c r="D341" i="9"/>
  <c r="V341" i="9"/>
  <c r="R343" i="9"/>
  <c r="S342" i="9"/>
  <c r="C185" i="9"/>
  <c r="I185" i="9"/>
  <c r="D185" i="9"/>
  <c r="J187" i="9"/>
  <c r="K186" i="9"/>
  <c r="I24" i="9"/>
  <c r="D24" i="9"/>
  <c r="C24" i="9"/>
  <c r="J26" i="9"/>
  <c r="K25" i="9"/>
  <c r="R344" i="9"/>
  <c r="S343" i="9"/>
  <c r="V342" i="9"/>
  <c r="C342" i="9"/>
  <c r="D342" i="9"/>
  <c r="I186" i="9"/>
  <c r="C186" i="9"/>
  <c r="D186" i="9"/>
  <c r="J188" i="9"/>
  <c r="K187" i="9"/>
  <c r="I25" i="9"/>
  <c r="C25" i="9"/>
  <c r="D25" i="9"/>
  <c r="J27" i="9"/>
  <c r="K26" i="9"/>
  <c r="D343" i="9"/>
  <c r="V343" i="9"/>
  <c r="C343" i="9"/>
  <c r="R345" i="9"/>
  <c r="S344" i="9"/>
  <c r="J189" i="9"/>
  <c r="K188" i="9"/>
  <c r="I187" i="9"/>
  <c r="D187" i="9"/>
  <c r="C187" i="9"/>
  <c r="J28" i="9"/>
  <c r="K27" i="9"/>
  <c r="I26" i="9"/>
  <c r="D26" i="9"/>
  <c r="C26" i="9"/>
  <c r="R346" i="9"/>
  <c r="S345" i="9"/>
  <c r="V344" i="9"/>
  <c r="D344" i="9"/>
  <c r="C344" i="9"/>
  <c r="C188" i="9"/>
  <c r="I188" i="9"/>
  <c r="D188" i="9"/>
  <c r="J190" i="9"/>
  <c r="K189" i="9"/>
  <c r="I27" i="9"/>
  <c r="C27" i="9"/>
  <c r="D27" i="9"/>
  <c r="J29" i="9"/>
  <c r="J30" i="9"/>
  <c r="J31" i="9"/>
  <c r="J32" i="9"/>
  <c r="J33" i="9"/>
  <c r="J34" i="9"/>
  <c r="J35" i="9"/>
  <c r="J36" i="9"/>
  <c r="J37" i="9"/>
  <c r="J38" i="9"/>
  <c r="J39" i="9"/>
  <c r="K28" i="9"/>
  <c r="J40" i="9"/>
  <c r="K39" i="9"/>
  <c r="V345" i="9"/>
  <c r="D345" i="9"/>
  <c r="C345" i="9"/>
  <c r="R347" i="9"/>
  <c r="S346" i="9"/>
  <c r="D189" i="9"/>
  <c r="C189" i="9"/>
  <c r="I189" i="9"/>
  <c r="J191" i="9"/>
  <c r="K190" i="9"/>
  <c r="D28" i="9"/>
  <c r="I28" i="9"/>
  <c r="C28" i="9"/>
  <c r="C39" i="9"/>
  <c r="D39" i="9"/>
  <c r="I39" i="9"/>
  <c r="J41" i="9"/>
  <c r="K40" i="9"/>
  <c r="R348" i="9"/>
  <c r="S347" i="9"/>
  <c r="C346" i="9"/>
  <c r="V346" i="9"/>
  <c r="D346" i="9"/>
  <c r="J192" i="9"/>
  <c r="K191" i="9"/>
  <c r="I190" i="9"/>
  <c r="D190" i="9"/>
  <c r="C190" i="9"/>
  <c r="J42" i="9"/>
  <c r="K41" i="9"/>
  <c r="C40" i="9"/>
  <c r="D40" i="9"/>
  <c r="I40" i="9"/>
  <c r="R349" i="9"/>
  <c r="S348" i="9"/>
  <c r="C347" i="9"/>
  <c r="V347" i="9"/>
  <c r="D347" i="9"/>
  <c r="D191" i="9"/>
  <c r="C191" i="9"/>
  <c r="I191" i="9"/>
  <c r="J193" i="9"/>
  <c r="K192" i="9"/>
  <c r="I41" i="9"/>
  <c r="C41" i="9"/>
  <c r="D41" i="9"/>
  <c r="J43" i="9"/>
  <c r="K42" i="9"/>
  <c r="D348" i="9"/>
  <c r="V348" i="9"/>
  <c r="C348" i="9"/>
  <c r="R350" i="9"/>
  <c r="S349" i="9"/>
  <c r="D192" i="9"/>
  <c r="I192" i="9"/>
  <c r="C192" i="9"/>
  <c r="J194" i="9"/>
  <c r="K193" i="9"/>
  <c r="J44" i="9"/>
  <c r="K43" i="9"/>
  <c r="D42" i="9"/>
  <c r="I42" i="9"/>
  <c r="C42" i="9"/>
  <c r="R351" i="9"/>
  <c r="S350" i="9"/>
  <c r="C349" i="9"/>
  <c r="V349" i="9"/>
  <c r="D349" i="9"/>
  <c r="D193" i="9"/>
  <c r="C193" i="9"/>
  <c r="I193" i="9"/>
  <c r="J195" i="9"/>
  <c r="K194" i="9"/>
  <c r="I43" i="9"/>
  <c r="C43" i="9"/>
  <c r="D43" i="9"/>
  <c r="J45" i="9"/>
  <c r="K44" i="9"/>
  <c r="D350" i="9"/>
  <c r="V350" i="9"/>
  <c r="C350" i="9"/>
  <c r="R352" i="9"/>
  <c r="S351" i="9"/>
  <c r="D194" i="9"/>
  <c r="I194" i="9"/>
  <c r="C194" i="9"/>
  <c r="J196" i="9"/>
  <c r="K195" i="9"/>
  <c r="J46" i="9"/>
  <c r="K45" i="9"/>
  <c r="I44" i="9"/>
  <c r="D44" i="9"/>
  <c r="C44" i="9"/>
  <c r="R353" i="9"/>
  <c r="S352" i="9"/>
  <c r="V351" i="9"/>
  <c r="D351" i="9"/>
  <c r="C351" i="9"/>
  <c r="C195" i="9"/>
  <c r="I195" i="9"/>
  <c r="D195" i="9"/>
  <c r="J197" i="9"/>
  <c r="K196" i="9"/>
  <c r="I45" i="9"/>
  <c r="D45" i="9"/>
  <c r="C45" i="9"/>
  <c r="J47" i="9"/>
  <c r="K46" i="9"/>
  <c r="V352" i="9"/>
  <c r="D352" i="9"/>
  <c r="C352" i="9"/>
  <c r="R354" i="9"/>
  <c r="S353" i="9"/>
  <c r="D196" i="9"/>
  <c r="C196" i="9"/>
  <c r="I196" i="9"/>
  <c r="J198" i="9"/>
  <c r="K197" i="9"/>
  <c r="I46" i="9"/>
  <c r="C46" i="9"/>
  <c r="D46" i="9"/>
  <c r="J48" i="9"/>
  <c r="K47" i="9"/>
  <c r="R355" i="9"/>
  <c r="S354" i="9"/>
  <c r="V353" i="9"/>
  <c r="D353" i="9"/>
  <c r="C353" i="9"/>
  <c r="J199" i="9"/>
  <c r="K198" i="9"/>
  <c r="C197" i="9"/>
  <c r="D197" i="9"/>
  <c r="I197" i="9"/>
  <c r="J49" i="9"/>
  <c r="J50" i="9"/>
  <c r="J51" i="9"/>
  <c r="J52" i="9"/>
  <c r="J53" i="9"/>
  <c r="J54" i="9"/>
  <c r="J55" i="9"/>
  <c r="J56" i="9"/>
  <c r="J57" i="9"/>
  <c r="J58" i="9"/>
  <c r="J59" i="9"/>
  <c r="J60" i="9"/>
  <c r="J61" i="9"/>
  <c r="J62" i="9"/>
  <c r="J63" i="9"/>
  <c r="J64" i="9"/>
  <c r="J65" i="9"/>
  <c r="J66" i="9"/>
  <c r="J67" i="9"/>
  <c r="J68" i="9"/>
  <c r="J69" i="9"/>
  <c r="J70" i="9"/>
  <c r="J71" i="9"/>
  <c r="J72" i="9"/>
  <c r="J73" i="9"/>
  <c r="J74" i="9"/>
  <c r="J75" i="9"/>
  <c r="J76" i="9"/>
  <c r="J77" i="9"/>
  <c r="J78" i="9"/>
  <c r="J79" i="9"/>
  <c r="J80" i="9"/>
  <c r="J81" i="9"/>
  <c r="J82" i="9"/>
  <c r="J83" i="9"/>
  <c r="J84" i="9"/>
  <c r="J85" i="9"/>
  <c r="J86" i="9"/>
  <c r="J87" i="9"/>
  <c r="J88" i="9"/>
  <c r="J89" i="9"/>
  <c r="J90" i="9"/>
  <c r="J91" i="9"/>
  <c r="J92" i="9"/>
  <c r="J93" i="9"/>
  <c r="J94" i="9"/>
  <c r="J95" i="9"/>
  <c r="J96" i="9"/>
  <c r="J97" i="9"/>
  <c r="J98" i="9"/>
  <c r="J99" i="9"/>
  <c r="J100" i="9"/>
  <c r="J101" i="9"/>
  <c r="J102" i="9"/>
  <c r="J103" i="9"/>
  <c r="J104" i="9"/>
  <c r="J105" i="9"/>
  <c r="J106" i="9"/>
  <c r="J107" i="9"/>
  <c r="J108" i="9"/>
  <c r="J109" i="9"/>
  <c r="J110" i="9"/>
  <c r="J111" i="9"/>
  <c r="J112" i="9"/>
  <c r="J113" i="9"/>
  <c r="J114" i="9"/>
  <c r="J115" i="9"/>
  <c r="J116" i="9"/>
  <c r="J117" i="9"/>
  <c r="J118" i="9"/>
  <c r="J119" i="9"/>
  <c r="J120" i="9"/>
  <c r="J121" i="9"/>
  <c r="J122" i="9"/>
  <c r="J123" i="9"/>
  <c r="J124" i="9"/>
  <c r="J125" i="9"/>
  <c r="J126" i="9"/>
  <c r="J127" i="9"/>
  <c r="J128" i="9"/>
  <c r="J129" i="9"/>
  <c r="J130" i="9"/>
  <c r="J131" i="9"/>
  <c r="J132" i="9"/>
  <c r="J133" i="9"/>
  <c r="J134" i="9"/>
  <c r="J135" i="9"/>
  <c r="J136" i="9"/>
  <c r="J137" i="9"/>
  <c r="J138" i="9"/>
  <c r="J139" i="9"/>
  <c r="J140" i="9"/>
  <c r="J141" i="9"/>
  <c r="J142" i="9"/>
  <c r="J143" i="9"/>
  <c r="J144" i="9"/>
  <c r="J145" i="9"/>
  <c r="J146" i="9"/>
  <c r="J147" i="9"/>
  <c r="J148" i="9"/>
  <c r="J149" i="9"/>
  <c r="J150" i="9"/>
  <c r="J151" i="9"/>
  <c r="J152" i="9"/>
  <c r="J153" i="9"/>
  <c r="J154" i="9"/>
  <c r="J155" i="9"/>
  <c r="J156" i="9"/>
  <c r="J157" i="9"/>
  <c r="J158" i="9"/>
  <c r="K48" i="9"/>
  <c r="D47" i="9"/>
  <c r="I47" i="9"/>
  <c r="C47" i="9"/>
  <c r="V354" i="9"/>
  <c r="D354" i="9"/>
  <c r="C354" i="9"/>
  <c r="R356" i="9"/>
  <c r="S355" i="9"/>
  <c r="D198" i="9"/>
  <c r="C198" i="9"/>
  <c r="I198" i="9"/>
  <c r="J200" i="9"/>
  <c r="K199" i="9"/>
  <c r="I48" i="9"/>
  <c r="C48" i="9"/>
  <c r="D48" i="9"/>
  <c r="R357" i="9"/>
  <c r="S356" i="9"/>
  <c r="D355" i="9"/>
  <c r="V355" i="9"/>
  <c r="C355" i="9"/>
  <c r="D199" i="9"/>
  <c r="I199" i="9"/>
  <c r="C199" i="9"/>
  <c r="J201" i="9"/>
  <c r="K200" i="9"/>
  <c r="R358" i="9"/>
  <c r="S357" i="9"/>
  <c r="S457" i="9"/>
  <c r="C356" i="9"/>
  <c r="D356" i="9"/>
  <c r="V356" i="9"/>
  <c r="I200" i="9"/>
  <c r="C200" i="9"/>
  <c r="D200" i="9"/>
  <c r="J202" i="9"/>
  <c r="K201" i="9"/>
  <c r="V357" i="9"/>
  <c r="D357" i="9"/>
  <c r="C357" i="9"/>
  <c r="R359" i="9"/>
  <c r="S358" i="9"/>
  <c r="D457" i="9"/>
  <c r="V457" i="9"/>
  <c r="C457" i="9"/>
  <c r="S458" i="9"/>
  <c r="C201" i="9"/>
  <c r="D201" i="9"/>
  <c r="I201" i="9"/>
  <c r="J203" i="9"/>
  <c r="K202" i="9"/>
  <c r="D358" i="9"/>
  <c r="V358" i="9"/>
  <c r="C358" i="9"/>
  <c r="R360" i="9"/>
  <c r="S359" i="9"/>
  <c r="S459" i="9"/>
  <c r="V458" i="9"/>
  <c r="C458" i="9"/>
  <c r="D458" i="9"/>
  <c r="D202" i="9"/>
  <c r="I202" i="9"/>
  <c r="C202" i="9"/>
  <c r="J204" i="9"/>
  <c r="K203" i="9"/>
  <c r="C359" i="9"/>
  <c r="V359" i="9"/>
  <c r="D359" i="9"/>
  <c r="R361" i="9"/>
  <c r="S360" i="9"/>
  <c r="C459" i="9"/>
  <c r="D459" i="9"/>
  <c r="V459" i="9"/>
  <c r="S460" i="9"/>
  <c r="I203" i="9"/>
  <c r="C203" i="9"/>
  <c r="D203" i="9"/>
  <c r="J205" i="9"/>
  <c r="K204" i="9"/>
  <c r="C360" i="9"/>
  <c r="V360" i="9"/>
  <c r="D360" i="9"/>
  <c r="R362" i="9"/>
  <c r="S361" i="9"/>
  <c r="V460" i="9"/>
  <c r="C460" i="9"/>
  <c r="D460" i="9"/>
  <c r="S461" i="9"/>
  <c r="D204" i="9"/>
  <c r="I204" i="9"/>
  <c r="C204" i="9"/>
  <c r="J206" i="9"/>
  <c r="K205" i="9"/>
  <c r="R363" i="9"/>
  <c r="S362" i="9"/>
  <c r="V361" i="9"/>
  <c r="D361" i="9"/>
  <c r="C361" i="9"/>
  <c r="S462" i="9"/>
  <c r="C461" i="9"/>
  <c r="D461" i="9"/>
  <c r="V461" i="9"/>
  <c r="I205" i="9"/>
  <c r="C205" i="9"/>
  <c r="D205" i="9"/>
  <c r="J207" i="9"/>
  <c r="K206" i="9"/>
  <c r="C362" i="9"/>
  <c r="V362" i="9"/>
  <c r="D362" i="9"/>
  <c r="R364" i="9"/>
  <c r="S363" i="9"/>
  <c r="C462" i="9"/>
  <c r="V462" i="9"/>
  <c r="D462" i="9"/>
  <c r="S463" i="9"/>
  <c r="C206" i="9"/>
  <c r="I206" i="9"/>
  <c r="D206" i="9"/>
  <c r="J208" i="9"/>
  <c r="K207" i="9"/>
  <c r="D363" i="9"/>
  <c r="V363" i="9"/>
  <c r="C363" i="9"/>
  <c r="R365" i="9"/>
  <c r="S364" i="9"/>
  <c r="J209" i="9"/>
  <c r="K208" i="9"/>
  <c r="S464" i="9"/>
  <c r="V463" i="9"/>
  <c r="C463" i="9"/>
  <c r="D463" i="9"/>
  <c r="C207" i="9"/>
  <c r="I207" i="9"/>
  <c r="D207" i="9"/>
  <c r="D364" i="9"/>
  <c r="C364" i="9"/>
  <c r="V364" i="9"/>
  <c r="R366" i="9"/>
  <c r="S365" i="9"/>
  <c r="I208" i="9"/>
  <c r="D208" i="9"/>
  <c r="C208" i="9"/>
  <c r="J210" i="9"/>
  <c r="K209" i="9"/>
  <c r="D464" i="9"/>
  <c r="C464" i="9"/>
  <c r="V464" i="9"/>
  <c r="S465" i="9"/>
  <c r="R367" i="9"/>
  <c r="S366" i="9"/>
  <c r="C365" i="9"/>
  <c r="D365" i="9"/>
  <c r="V365" i="9"/>
  <c r="C209" i="9"/>
  <c r="D209" i="9"/>
  <c r="I209" i="9"/>
  <c r="J211" i="9"/>
  <c r="K210" i="9"/>
  <c r="V465" i="9"/>
  <c r="D465" i="9"/>
  <c r="C465" i="9"/>
  <c r="S466" i="9"/>
  <c r="R368" i="9"/>
  <c r="S367" i="9"/>
  <c r="C366" i="9"/>
  <c r="V366" i="9"/>
  <c r="D366" i="9"/>
  <c r="I210" i="9"/>
  <c r="D210" i="9"/>
  <c r="C210" i="9"/>
  <c r="J212" i="9"/>
  <c r="K211" i="9"/>
  <c r="S547" i="9"/>
  <c r="S467" i="9"/>
  <c r="C466" i="9"/>
  <c r="V466" i="9"/>
  <c r="D466" i="9"/>
  <c r="C367" i="9"/>
  <c r="D367" i="9"/>
  <c r="V367" i="9"/>
  <c r="R369" i="9"/>
  <c r="S368" i="9"/>
  <c r="I211" i="9"/>
  <c r="C211" i="9"/>
  <c r="D211" i="9"/>
  <c r="J213" i="9"/>
  <c r="K212" i="9"/>
  <c r="S548" i="9"/>
  <c r="C547" i="9"/>
  <c r="V547" i="9"/>
  <c r="D547" i="9"/>
  <c r="C467" i="9"/>
  <c r="D467" i="9"/>
  <c r="V467" i="9"/>
  <c r="S468" i="9"/>
  <c r="C368" i="9"/>
  <c r="D368" i="9"/>
  <c r="V368" i="9"/>
  <c r="R370" i="9"/>
  <c r="S369" i="9"/>
  <c r="J214" i="9"/>
  <c r="K213" i="9"/>
  <c r="C212" i="9"/>
  <c r="I212" i="9"/>
  <c r="D212" i="9"/>
  <c r="V548" i="9"/>
  <c r="C548" i="9"/>
  <c r="D548" i="9"/>
  <c r="S549" i="9"/>
  <c r="S469" i="9"/>
  <c r="V468" i="9"/>
  <c r="C468" i="9"/>
  <c r="D468" i="9"/>
  <c r="R371" i="9"/>
  <c r="S370" i="9"/>
  <c r="V369" i="9"/>
  <c r="C369" i="9"/>
  <c r="D369" i="9"/>
  <c r="D213" i="9"/>
  <c r="C213" i="9"/>
  <c r="I213" i="9"/>
  <c r="J215" i="9"/>
  <c r="K214" i="9"/>
  <c r="S550" i="9"/>
  <c r="V549" i="9"/>
  <c r="D549" i="9"/>
  <c r="C549" i="9"/>
  <c r="C469" i="9"/>
  <c r="V469" i="9"/>
  <c r="D469" i="9"/>
  <c r="S470" i="9"/>
  <c r="C370" i="9"/>
  <c r="V370" i="9"/>
  <c r="D370" i="9"/>
  <c r="R372" i="9"/>
  <c r="S371" i="9"/>
  <c r="J216" i="9"/>
  <c r="K215" i="9"/>
  <c r="C214" i="9"/>
  <c r="I214" i="9"/>
  <c r="D214" i="9"/>
  <c r="V550" i="9"/>
  <c r="C550" i="9"/>
  <c r="D550" i="9"/>
  <c r="S551" i="9"/>
  <c r="S471" i="9"/>
  <c r="V470" i="9"/>
  <c r="D470" i="9"/>
  <c r="C470" i="9"/>
  <c r="D371" i="9"/>
  <c r="C371" i="9"/>
  <c r="V371" i="9"/>
  <c r="R373" i="9"/>
  <c r="S372" i="9"/>
  <c r="I215" i="9"/>
  <c r="D215" i="9"/>
  <c r="C215" i="9"/>
  <c r="J217" i="9"/>
  <c r="K216" i="9"/>
  <c r="S552" i="9"/>
  <c r="V551" i="9"/>
  <c r="C551" i="9"/>
  <c r="D551" i="9"/>
  <c r="D471" i="9"/>
  <c r="V471" i="9"/>
  <c r="C471" i="9"/>
  <c r="S472" i="9"/>
  <c r="V372" i="9"/>
  <c r="C372" i="9"/>
  <c r="D372" i="9"/>
  <c r="R374" i="9"/>
  <c r="S373" i="9"/>
  <c r="I216" i="9"/>
  <c r="D216" i="9"/>
  <c r="C216" i="9"/>
  <c r="J218" i="9"/>
  <c r="K217" i="9"/>
  <c r="V552" i="9"/>
  <c r="D552" i="9"/>
  <c r="C552" i="9"/>
  <c r="S553" i="9"/>
  <c r="S473" i="9"/>
  <c r="V472" i="9"/>
  <c r="D472" i="9"/>
  <c r="C472" i="9"/>
  <c r="C373" i="9"/>
  <c r="V373" i="9"/>
  <c r="D373" i="9"/>
  <c r="R375" i="9"/>
  <c r="S374" i="9"/>
  <c r="J219" i="9"/>
  <c r="K218" i="9"/>
  <c r="K228" i="9"/>
  <c r="I217" i="9"/>
  <c r="C217" i="9"/>
  <c r="D217" i="9"/>
  <c r="V553" i="9"/>
  <c r="D553" i="9"/>
  <c r="C553" i="9"/>
  <c r="S554" i="9"/>
  <c r="D473" i="9"/>
  <c r="V473" i="9"/>
  <c r="C473" i="9"/>
  <c r="S474" i="9"/>
  <c r="V374" i="9"/>
  <c r="D374" i="9"/>
  <c r="C374" i="9"/>
  <c r="R376" i="9"/>
  <c r="S375" i="9"/>
  <c r="C218" i="9"/>
  <c r="D218" i="9"/>
  <c r="I218" i="9"/>
  <c r="J220" i="9"/>
  <c r="K219" i="9"/>
  <c r="C228" i="9"/>
  <c r="D228" i="9"/>
  <c r="I228" i="9"/>
  <c r="K229" i="9"/>
  <c r="S555" i="9"/>
  <c r="C554" i="9"/>
  <c r="V554" i="9"/>
  <c r="D554" i="9"/>
  <c r="S475" i="9"/>
  <c r="C474" i="9"/>
  <c r="D474" i="9"/>
  <c r="V474" i="9"/>
  <c r="D375" i="9"/>
  <c r="V375" i="9"/>
  <c r="C375" i="9"/>
  <c r="R377" i="9"/>
  <c r="R378" i="9"/>
  <c r="R379" i="9"/>
  <c r="R380" i="9"/>
  <c r="R381" i="9"/>
  <c r="R382" i="9"/>
  <c r="R383" i="9"/>
  <c r="R384" i="9"/>
  <c r="R385" i="9"/>
  <c r="R386" i="9"/>
  <c r="R387" i="9"/>
  <c r="R388" i="9"/>
  <c r="R389" i="9"/>
  <c r="R390" i="9"/>
  <c r="R391" i="9"/>
  <c r="R392" i="9"/>
  <c r="R393" i="9"/>
  <c r="R394" i="9"/>
  <c r="R395" i="9"/>
  <c r="R396" i="9"/>
  <c r="R397" i="9"/>
  <c r="R398" i="9"/>
  <c r="R399" i="9"/>
  <c r="R400" i="9"/>
  <c r="R401" i="9"/>
  <c r="R402" i="9"/>
  <c r="R403" i="9"/>
  <c r="R404" i="9"/>
  <c r="R405" i="9"/>
  <c r="R406" i="9"/>
  <c r="R407" i="9"/>
  <c r="R408" i="9"/>
  <c r="R409" i="9"/>
  <c r="R410" i="9"/>
  <c r="R411" i="9"/>
  <c r="R412" i="9"/>
  <c r="R413" i="9"/>
  <c r="R414" i="9"/>
  <c r="R415" i="9"/>
  <c r="R416" i="9"/>
  <c r="R417" i="9"/>
  <c r="R418" i="9"/>
  <c r="R419" i="9"/>
  <c r="R420" i="9"/>
  <c r="R421" i="9"/>
  <c r="R422" i="9"/>
  <c r="R423" i="9"/>
  <c r="R424" i="9"/>
  <c r="R425" i="9"/>
  <c r="R426" i="9"/>
  <c r="R427" i="9"/>
  <c r="R428" i="9"/>
  <c r="R429" i="9"/>
  <c r="R430" i="9"/>
  <c r="R431" i="9"/>
  <c r="R432" i="9"/>
  <c r="R433" i="9"/>
  <c r="R434" i="9"/>
  <c r="R435" i="9"/>
  <c r="R436" i="9"/>
  <c r="R437" i="9"/>
  <c r="R438" i="9"/>
  <c r="R439" i="9"/>
  <c r="R440" i="9"/>
  <c r="R441" i="9"/>
  <c r="R442" i="9"/>
  <c r="R443" i="9"/>
  <c r="R444" i="9"/>
  <c r="R445" i="9"/>
  <c r="R446" i="9"/>
  <c r="R447" i="9"/>
  <c r="R448" i="9"/>
  <c r="R449" i="9"/>
  <c r="R450" i="9"/>
  <c r="R451" i="9"/>
  <c r="R452" i="9"/>
  <c r="R453" i="9"/>
  <c r="R454" i="9"/>
  <c r="R455" i="9"/>
  <c r="R456" i="9"/>
  <c r="R457" i="9"/>
  <c r="R458" i="9"/>
  <c r="R459" i="9"/>
  <c r="R460" i="9"/>
  <c r="R461" i="9"/>
  <c r="R462" i="9"/>
  <c r="R463" i="9"/>
  <c r="R464" i="9"/>
  <c r="R465" i="9"/>
  <c r="R466" i="9"/>
  <c r="R467" i="9"/>
  <c r="R468" i="9"/>
  <c r="R469" i="9"/>
  <c r="R470" i="9"/>
  <c r="R471" i="9"/>
  <c r="R472" i="9"/>
  <c r="R473" i="9"/>
  <c r="R474" i="9"/>
  <c r="R475" i="9"/>
  <c r="R476" i="9"/>
  <c r="R477" i="9"/>
  <c r="S376" i="9"/>
  <c r="C219" i="9"/>
  <c r="I219" i="9"/>
  <c r="D219" i="9"/>
  <c r="J221" i="9"/>
  <c r="K220" i="9"/>
  <c r="I229" i="9"/>
  <c r="C229" i="9"/>
  <c r="D229" i="9"/>
  <c r="K230" i="9"/>
  <c r="C555" i="9"/>
  <c r="V555" i="9"/>
  <c r="D555" i="9"/>
  <c r="R557" i="9"/>
  <c r="S556" i="9"/>
  <c r="C475" i="9"/>
  <c r="D475" i="9"/>
  <c r="V475" i="9"/>
  <c r="S476" i="9"/>
  <c r="V376" i="9"/>
  <c r="D376" i="9"/>
  <c r="C376" i="9"/>
  <c r="R478" i="9"/>
  <c r="S477" i="9"/>
  <c r="C220" i="9"/>
  <c r="I220" i="9"/>
  <c r="D220" i="9"/>
  <c r="J222" i="9"/>
  <c r="K221" i="9"/>
  <c r="C230" i="9"/>
  <c r="I230" i="9"/>
  <c r="D230" i="9"/>
  <c r="K231" i="9"/>
  <c r="R558" i="9"/>
  <c r="S557" i="9"/>
  <c r="C556" i="9"/>
  <c r="D556" i="9"/>
  <c r="V556" i="9"/>
  <c r="S537" i="9"/>
  <c r="V476" i="9"/>
  <c r="C476" i="9"/>
  <c r="D476" i="9"/>
  <c r="S567" i="9"/>
  <c r="V477" i="9"/>
  <c r="D477" i="9"/>
  <c r="C477" i="9"/>
  <c r="R479" i="9"/>
  <c r="S478" i="9"/>
  <c r="J223" i="9"/>
  <c r="K222" i="9"/>
  <c r="I221" i="9"/>
  <c r="D221" i="9"/>
  <c r="C221" i="9"/>
  <c r="D231" i="9"/>
  <c r="I231" i="9"/>
  <c r="C231" i="9"/>
  <c r="K232" i="9"/>
  <c r="V557" i="9"/>
  <c r="C557" i="9"/>
  <c r="D557" i="9"/>
  <c r="R559" i="9"/>
  <c r="S558" i="9"/>
  <c r="S538" i="9"/>
  <c r="C537" i="9"/>
  <c r="D537" i="9"/>
  <c r="V537" i="9"/>
  <c r="V567" i="9"/>
  <c r="D567" i="9"/>
  <c r="C567" i="9"/>
  <c r="S568" i="9"/>
  <c r="V478" i="9"/>
  <c r="D478" i="9"/>
  <c r="C478" i="9"/>
  <c r="R480" i="9"/>
  <c r="S479" i="9"/>
  <c r="D222" i="9"/>
  <c r="C222" i="9"/>
  <c r="I222" i="9"/>
  <c r="J224" i="9"/>
  <c r="K223" i="9"/>
  <c r="I232" i="9"/>
  <c r="D232" i="9"/>
  <c r="C232" i="9"/>
  <c r="K233" i="9"/>
  <c r="R560" i="9"/>
  <c r="S559" i="9"/>
  <c r="C558" i="9"/>
  <c r="D558" i="9"/>
  <c r="V558" i="9"/>
  <c r="S539" i="9"/>
  <c r="D538" i="9"/>
  <c r="C538" i="9"/>
  <c r="V538" i="9"/>
  <c r="V568" i="9"/>
  <c r="D568" i="9"/>
  <c r="C568" i="9"/>
  <c r="S569" i="9"/>
  <c r="V479" i="9"/>
  <c r="C479" i="9"/>
  <c r="D479" i="9"/>
  <c r="R481" i="9"/>
  <c r="S480" i="9"/>
  <c r="J225" i="9"/>
  <c r="K224" i="9"/>
  <c r="I223" i="9"/>
  <c r="D223" i="9"/>
  <c r="C223" i="9"/>
  <c r="I233" i="9"/>
  <c r="C233" i="9"/>
  <c r="D233" i="9"/>
  <c r="K234" i="9"/>
  <c r="D559" i="9"/>
  <c r="V559" i="9"/>
  <c r="C559" i="9"/>
  <c r="R561" i="9"/>
  <c r="S560" i="9"/>
  <c r="S540" i="9"/>
  <c r="C539" i="9"/>
  <c r="D539" i="9"/>
  <c r="V539" i="9"/>
  <c r="C569" i="9"/>
  <c r="D569" i="9"/>
  <c r="V569" i="9"/>
  <c r="S570" i="9"/>
  <c r="D480" i="9"/>
  <c r="V480" i="9"/>
  <c r="C480" i="9"/>
  <c r="R482" i="9"/>
  <c r="S481" i="9"/>
  <c r="I224" i="9"/>
  <c r="C224" i="9"/>
  <c r="D224" i="9"/>
  <c r="J226" i="9"/>
  <c r="K225" i="9"/>
  <c r="C234" i="9"/>
  <c r="D234" i="9"/>
  <c r="I234" i="9"/>
  <c r="K235" i="9"/>
  <c r="R562" i="9"/>
  <c r="S561" i="9"/>
  <c r="C560" i="9"/>
  <c r="D560" i="9"/>
  <c r="V560" i="9"/>
  <c r="S541" i="9"/>
  <c r="C540" i="9"/>
  <c r="V540" i="9"/>
  <c r="D540" i="9"/>
  <c r="C570" i="9"/>
  <c r="V570" i="9"/>
  <c r="D570" i="9"/>
  <c r="S571" i="9"/>
  <c r="C481" i="9"/>
  <c r="D481" i="9"/>
  <c r="V481" i="9"/>
  <c r="R483" i="9"/>
  <c r="S482" i="9"/>
  <c r="J227" i="9"/>
  <c r="K226" i="9"/>
  <c r="D225" i="9"/>
  <c r="C225" i="9"/>
  <c r="I225" i="9"/>
  <c r="C235" i="9"/>
  <c r="I235" i="9"/>
  <c r="D235" i="9"/>
  <c r="K236" i="9"/>
  <c r="V561" i="9"/>
  <c r="C561" i="9"/>
  <c r="D561" i="9"/>
  <c r="R563" i="9"/>
  <c r="S562" i="9"/>
  <c r="S542" i="9"/>
  <c r="V541" i="9"/>
  <c r="D541" i="9"/>
  <c r="C541" i="9"/>
  <c r="V571" i="9"/>
  <c r="D571" i="9"/>
  <c r="C571" i="9"/>
  <c r="S572" i="9"/>
  <c r="K227" i="9"/>
  <c r="C227" i="9"/>
  <c r="J228" i="9"/>
  <c r="J229" i="9"/>
  <c r="J230" i="9"/>
  <c r="J231" i="9"/>
  <c r="J232" i="9"/>
  <c r="J233" i="9"/>
  <c r="J234" i="9"/>
  <c r="J235" i="9"/>
  <c r="J236" i="9"/>
  <c r="J237" i="9"/>
  <c r="J238" i="9"/>
  <c r="V482" i="9"/>
  <c r="C482" i="9"/>
  <c r="D482" i="9"/>
  <c r="R484" i="9"/>
  <c r="S483" i="9"/>
  <c r="D226" i="9"/>
  <c r="I226" i="9"/>
  <c r="C226" i="9"/>
  <c r="D236" i="9"/>
  <c r="I236" i="9"/>
  <c r="C236" i="9"/>
  <c r="K237" i="9"/>
  <c r="R564" i="9"/>
  <c r="S563" i="9"/>
  <c r="V562" i="9"/>
  <c r="C562" i="9"/>
  <c r="D562" i="9"/>
  <c r="S543" i="9"/>
  <c r="C542" i="9"/>
  <c r="D542" i="9"/>
  <c r="V542" i="9"/>
  <c r="V572" i="9"/>
  <c r="C572" i="9"/>
  <c r="D572" i="9"/>
  <c r="S573" i="9"/>
  <c r="I227" i="9"/>
  <c r="D227" i="9"/>
  <c r="J239" i="9"/>
  <c r="K238" i="9"/>
  <c r="R485" i="9"/>
  <c r="S484" i="9"/>
  <c r="D483" i="9"/>
  <c r="V483" i="9"/>
  <c r="C483" i="9"/>
  <c r="I237" i="9"/>
  <c r="D237" i="9"/>
  <c r="C237" i="9"/>
  <c r="D563" i="9"/>
  <c r="V563" i="9"/>
  <c r="C563" i="9"/>
  <c r="R565" i="9"/>
  <c r="S564" i="9"/>
  <c r="D543" i="9"/>
  <c r="V543" i="9"/>
  <c r="C543" i="9"/>
  <c r="S544" i="9"/>
  <c r="D573" i="9"/>
  <c r="V573" i="9"/>
  <c r="C573" i="9"/>
  <c r="S574" i="9"/>
  <c r="I238" i="9"/>
  <c r="C238" i="9"/>
  <c r="D238" i="9"/>
  <c r="J240" i="9"/>
  <c r="K239" i="9"/>
  <c r="D484" i="9"/>
  <c r="C484" i="9"/>
  <c r="V484" i="9"/>
  <c r="R486" i="9"/>
  <c r="S485" i="9"/>
  <c r="R566" i="9"/>
  <c r="S565" i="9"/>
  <c r="D564" i="9"/>
  <c r="C564" i="9"/>
  <c r="V564" i="9"/>
  <c r="S545" i="9"/>
  <c r="C544" i="9"/>
  <c r="D544" i="9"/>
  <c r="V544" i="9"/>
  <c r="S575" i="9"/>
  <c r="D574" i="9"/>
  <c r="C574" i="9"/>
  <c r="V574" i="9"/>
  <c r="D239" i="9"/>
  <c r="C239" i="9"/>
  <c r="I239" i="9"/>
  <c r="J241" i="9"/>
  <c r="K240" i="9"/>
  <c r="S566" i="9"/>
  <c r="C566" i="9"/>
  <c r="R567" i="9"/>
  <c r="R568" i="9"/>
  <c r="R569" i="9"/>
  <c r="R570" i="9"/>
  <c r="R571" i="9"/>
  <c r="R572" i="9"/>
  <c r="R573" i="9"/>
  <c r="R574" i="9"/>
  <c r="R575" i="9"/>
  <c r="R576" i="9"/>
  <c r="R577" i="9"/>
  <c r="R487" i="9"/>
  <c r="S486" i="9"/>
  <c r="V485" i="9"/>
  <c r="C485" i="9"/>
  <c r="D485" i="9"/>
  <c r="C565" i="9"/>
  <c r="V565" i="9"/>
  <c r="D565" i="9"/>
  <c r="D545" i="9"/>
  <c r="C545" i="9"/>
  <c r="V545" i="9"/>
  <c r="C575" i="9"/>
  <c r="V575" i="9"/>
  <c r="D575" i="9"/>
  <c r="S576" i="9"/>
  <c r="C240" i="9"/>
  <c r="I240" i="9"/>
  <c r="D240" i="9"/>
  <c r="J242" i="9"/>
  <c r="K241" i="9"/>
  <c r="V566" i="9"/>
  <c r="R488" i="9"/>
  <c r="S487" i="9"/>
  <c r="D566" i="9"/>
  <c r="V486" i="9"/>
  <c r="C486" i="9"/>
  <c r="D486" i="9"/>
  <c r="R578" i="9"/>
  <c r="S577" i="9"/>
  <c r="V576" i="9"/>
  <c r="D576" i="9"/>
  <c r="C576" i="9"/>
  <c r="C241" i="9"/>
  <c r="D241" i="9"/>
  <c r="I241" i="9"/>
  <c r="J243" i="9"/>
  <c r="K242" i="9"/>
  <c r="C487" i="9"/>
  <c r="D487" i="9"/>
  <c r="V487" i="9"/>
  <c r="R489" i="9"/>
  <c r="S488" i="9"/>
  <c r="D577" i="9"/>
  <c r="V577" i="9"/>
  <c r="C577" i="9"/>
  <c r="R579" i="9"/>
  <c r="S578" i="9"/>
  <c r="C242" i="9"/>
  <c r="D242" i="9"/>
  <c r="I242" i="9"/>
  <c r="J244" i="9"/>
  <c r="K243" i="9"/>
  <c r="C488" i="9"/>
  <c r="D488" i="9"/>
  <c r="V488" i="9"/>
  <c r="R490" i="9"/>
  <c r="S489" i="9"/>
  <c r="D578" i="9"/>
  <c r="V578" i="9"/>
  <c r="C578" i="9"/>
  <c r="R580" i="9"/>
  <c r="S579" i="9"/>
  <c r="C243" i="9"/>
  <c r="I243" i="9"/>
  <c r="D243" i="9"/>
  <c r="J245" i="9"/>
  <c r="K244" i="9"/>
  <c r="D489" i="9"/>
  <c r="C489" i="9"/>
  <c r="V489" i="9"/>
  <c r="R491" i="9"/>
  <c r="S490" i="9"/>
  <c r="R581" i="9"/>
  <c r="S580" i="9"/>
  <c r="D579" i="9"/>
  <c r="V579" i="9"/>
  <c r="C579" i="9"/>
  <c r="C244" i="9"/>
  <c r="D244" i="9"/>
  <c r="I244" i="9"/>
  <c r="J246" i="9"/>
  <c r="K245" i="9"/>
  <c r="V490" i="9"/>
  <c r="C490" i="9"/>
  <c r="D490" i="9"/>
  <c r="R492" i="9"/>
  <c r="S491" i="9"/>
  <c r="R582" i="9"/>
  <c r="S581" i="9"/>
  <c r="V580" i="9"/>
  <c r="C580" i="9"/>
  <c r="D580" i="9"/>
  <c r="I245" i="9"/>
  <c r="D245" i="9"/>
  <c r="C245" i="9"/>
  <c r="J247" i="9"/>
  <c r="K246" i="9"/>
  <c r="D491" i="9"/>
  <c r="V491" i="9"/>
  <c r="C491" i="9"/>
  <c r="R493" i="9"/>
  <c r="S492" i="9"/>
  <c r="R583" i="9"/>
  <c r="S582" i="9"/>
  <c r="V581" i="9"/>
  <c r="C581" i="9"/>
  <c r="D581" i="9"/>
  <c r="D246" i="9"/>
  <c r="I246" i="9"/>
  <c r="C246" i="9"/>
  <c r="J248" i="9"/>
  <c r="K247" i="9"/>
  <c r="D492" i="9"/>
  <c r="V492" i="9"/>
  <c r="C492" i="9"/>
  <c r="R494" i="9"/>
  <c r="S493" i="9"/>
  <c r="D582" i="9"/>
  <c r="C582" i="9"/>
  <c r="V582" i="9"/>
  <c r="R584" i="9"/>
  <c r="S583" i="9"/>
  <c r="J249" i="9"/>
  <c r="K248" i="9"/>
  <c r="C247" i="9"/>
  <c r="I247" i="9"/>
  <c r="D247" i="9"/>
  <c r="R495" i="9"/>
  <c r="S494" i="9"/>
  <c r="C493" i="9"/>
  <c r="V493" i="9"/>
  <c r="D493" i="9"/>
  <c r="R585" i="9"/>
  <c r="S584" i="9"/>
  <c r="D583" i="9"/>
  <c r="V583" i="9"/>
  <c r="C583" i="9"/>
  <c r="D248" i="9"/>
  <c r="I248" i="9"/>
  <c r="C248" i="9"/>
  <c r="J250" i="9"/>
  <c r="K249" i="9"/>
  <c r="V494" i="9"/>
  <c r="D494" i="9"/>
  <c r="C494" i="9"/>
  <c r="R496" i="9"/>
  <c r="S495" i="9"/>
  <c r="D584" i="9"/>
  <c r="C584" i="9"/>
  <c r="V584" i="9"/>
  <c r="R586" i="9"/>
  <c r="S585" i="9"/>
  <c r="D249" i="9"/>
  <c r="C249" i="9"/>
  <c r="I249" i="9"/>
  <c r="J251" i="9"/>
  <c r="K250" i="9"/>
  <c r="D495" i="9"/>
  <c r="C495" i="9"/>
  <c r="V495" i="9"/>
  <c r="R497" i="9"/>
  <c r="R498" i="9"/>
  <c r="R499" i="9"/>
  <c r="R500" i="9"/>
  <c r="R501" i="9"/>
  <c r="R502" i="9"/>
  <c r="R503" i="9"/>
  <c r="R504" i="9"/>
  <c r="R505" i="9"/>
  <c r="R506" i="9"/>
  <c r="R507" i="9"/>
  <c r="R508" i="9"/>
  <c r="R509" i="9"/>
  <c r="R510" i="9"/>
  <c r="R511" i="9"/>
  <c r="R512" i="9"/>
  <c r="R513" i="9"/>
  <c r="R514" i="9"/>
  <c r="R515" i="9"/>
  <c r="R516" i="9"/>
  <c r="R517" i="9"/>
  <c r="R518" i="9"/>
  <c r="R519" i="9"/>
  <c r="R520" i="9"/>
  <c r="R521" i="9"/>
  <c r="R522" i="9"/>
  <c r="R523" i="9"/>
  <c r="R524" i="9"/>
  <c r="R525" i="9"/>
  <c r="R526" i="9"/>
  <c r="R527" i="9"/>
  <c r="R528" i="9"/>
  <c r="R529" i="9"/>
  <c r="R530" i="9"/>
  <c r="R531" i="9"/>
  <c r="R532" i="9"/>
  <c r="R533" i="9"/>
  <c r="R534" i="9"/>
  <c r="R535" i="9"/>
  <c r="R536" i="9"/>
  <c r="R537" i="9"/>
  <c r="R538" i="9"/>
  <c r="R539" i="9"/>
  <c r="R540" i="9"/>
  <c r="R541" i="9"/>
  <c r="R542" i="9"/>
  <c r="R543" i="9"/>
  <c r="R544" i="9"/>
  <c r="R545" i="9"/>
  <c r="R546" i="9"/>
  <c r="S496" i="9"/>
  <c r="R587" i="9"/>
  <c r="S586" i="9"/>
  <c r="C585" i="9"/>
  <c r="D585" i="9"/>
  <c r="V585" i="9"/>
  <c r="I250" i="9"/>
  <c r="D250" i="9"/>
  <c r="C250" i="9"/>
  <c r="J252" i="9"/>
  <c r="K251" i="9"/>
  <c r="V496" i="9"/>
  <c r="C496" i="9"/>
  <c r="D496" i="9"/>
  <c r="S546" i="9"/>
  <c r="R547" i="9"/>
  <c r="R548" i="9"/>
  <c r="R549" i="9"/>
  <c r="R550" i="9"/>
  <c r="R551" i="9"/>
  <c r="R552" i="9"/>
  <c r="R553" i="9"/>
  <c r="R554" i="9"/>
  <c r="R555" i="9"/>
  <c r="R556" i="9"/>
  <c r="R588" i="9"/>
  <c r="S587" i="9"/>
  <c r="C586" i="9"/>
  <c r="D586" i="9"/>
  <c r="V586" i="9"/>
  <c r="I251" i="9"/>
  <c r="D251" i="9"/>
  <c r="C251" i="9"/>
  <c r="J253" i="9"/>
  <c r="K252" i="9"/>
  <c r="D546" i="9"/>
  <c r="C546" i="9"/>
  <c r="V546" i="9"/>
  <c r="C587" i="9"/>
  <c r="D587" i="9"/>
  <c r="V587" i="9"/>
  <c r="R589" i="9"/>
  <c r="S588" i="9"/>
  <c r="I252" i="9"/>
  <c r="C252" i="9"/>
  <c r="D252" i="9"/>
  <c r="J254" i="9"/>
  <c r="K253" i="9"/>
  <c r="R590" i="9"/>
  <c r="S589" i="9"/>
  <c r="D588" i="9"/>
  <c r="V588" i="9"/>
  <c r="C588" i="9"/>
  <c r="I253" i="9"/>
  <c r="D253" i="9"/>
  <c r="C253" i="9"/>
  <c r="J255" i="9"/>
  <c r="K254" i="9"/>
  <c r="D589" i="9"/>
  <c r="V589" i="9"/>
  <c r="C589" i="9"/>
  <c r="R591" i="9"/>
  <c r="S590" i="9"/>
  <c r="I254" i="9"/>
  <c r="C254" i="9"/>
  <c r="D254" i="9"/>
  <c r="J256" i="9"/>
  <c r="K255" i="9"/>
  <c r="R592" i="9"/>
  <c r="S591" i="9"/>
  <c r="V590" i="9"/>
  <c r="C590" i="9"/>
  <c r="D590" i="9"/>
  <c r="C255" i="9"/>
  <c r="D255" i="9"/>
  <c r="I255" i="9"/>
  <c r="J257" i="9"/>
  <c r="K256" i="9"/>
  <c r="D591" i="9"/>
  <c r="V591" i="9"/>
  <c r="C591" i="9"/>
  <c r="R593" i="9"/>
  <c r="S592" i="9"/>
  <c r="C256" i="9"/>
  <c r="I256" i="9"/>
  <c r="D256" i="9"/>
  <c r="J268" i="9"/>
  <c r="J269" i="9"/>
  <c r="J270" i="9"/>
  <c r="J271" i="9"/>
  <c r="J272" i="9"/>
  <c r="J273" i="9"/>
  <c r="J274" i="9"/>
  <c r="J275" i="9"/>
  <c r="J276" i="9"/>
  <c r="J277" i="9"/>
  <c r="J278" i="9"/>
  <c r="J279" i="9"/>
  <c r="J280" i="9"/>
  <c r="J281" i="9"/>
  <c r="J282" i="9"/>
  <c r="J283" i="9"/>
  <c r="J284" i="9"/>
  <c r="J285" i="9"/>
  <c r="J286" i="9"/>
  <c r="J287" i="9"/>
  <c r="J288" i="9"/>
  <c r="J289" i="9"/>
  <c r="J290" i="9"/>
  <c r="J291" i="9"/>
  <c r="J292" i="9"/>
  <c r="J293" i="9"/>
  <c r="J294" i="9"/>
  <c r="J295" i="9"/>
  <c r="J296" i="9"/>
  <c r="J297" i="9"/>
  <c r="J298" i="9"/>
  <c r="J299" i="9"/>
  <c r="J300" i="9"/>
  <c r="J301" i="9"/>
  <c r="J302" i="9"/>
  <c r="J303" i="9"/>
  <c r="J304" i="9"/>
  <c r="J305" i="9"/>
  <c r="J306" i="9"/>
  <c r="J307" i="9"/>
  <c r="J308" i="9"/>
  <c r="J309" i="9"/>
  <c r="J310" i="9"/>
  <c r="J311" i="9"/>
  <c r="J312" i="9"/>
  <c r="J313" i="9"/>
  <c r="J314" i="9"/>
  <c r="J315" i="9"/>
  <c r="J316" i="9"/>
  <c r="J317" i="9"/>
  <c r="K257" i="9"/>
  <c r="V592" i="9"/>
  <c r="C592" i="9"/>
  <c r="D592" i="9"/>
  <c r="R594" i="9"/>
  <c r="S593" i="9"/>
  <c r="D257" i="9"/>
  <c r="I257" i="9"/>
  <c r="C257" i="9"/>
  <c r="V593" i="9"/>
  <c r="D593" i="9"/>
  <c r="C593" i="9"/>
  <c r="R595" i="9"/>
  <c r="S594" i="9"/>
  <c r="R596" i="9"/>
  <c r="S595" i="9"/>
  <c r="C594" i="9"/>
  <c r="D594" i="9"/>
  <c r="V594" i="9"/>
  <c r="C595" i="9"/>
  <c r="V595" i="9"/>
  <c r="D595" i="9"/>
  <c r="R597" i="9"/>
  <c r="S596" i="9"/>
  <c r="V596" i="9"/>
  <c r="C596" i="9"/>
  <c r="D596" i="9"/>
  <c r="R598" i="9"/>
  <c r="S597" i="9"/>
  <c r="C597" i="9"/>
  <c r="D597" i="9"/>
  <c r="V597" i="9"/>
  <c r="R599" i="9"/>
  <c r="S598" i="9"/>
  <c r="V598" i="9"/>
  <c r="C598" i="9"/>
  <c r="D598" i="9"/>
  <c r="R600" i="9"/>
  <c r="S599" i="9"/>
  <c r="R601" i="9"/>
  <c r="S600" i="9"/>
  <c r="D599" i="9"/>
  <c r="C599" i="9"/>
  <c r="V599" i="9"/>
  <c r="C600" i="9"/>
  <c r="V600" i="9"/>
  <c r="D600" i="9"/>
  <c r="R602" i="9"/>
  <c r="S601" i="9"/>
  <c r="D601" i="9"/>
  <c r="C601" i="9"/>
  <c r="V601" i="9"/>
  <c r="R603" i="9"/>
  <c r="S602" i="9"/>
  <c r="R604" i="9"/>
  <c r="S603" i="9"/>
  <c r="V602" i="9"/>
  <c r="D602" i="9"/>
  <c r="C602" i="9"/>
  <c r="D603" i="9"/>
  <c r="V603" i="9"/>
  <c r="C603" i="9"/>
  <c r="R605" i="9"/>
  <c r="S604" i="9"/>
  <c r="C604" i="9"/>
  <c r="D604" i="9"/>
  <c r="V604" i="9"/>
  <c r="R606" i="9"/>
  <c r="S605" i="9"/>
  <c r="R607" i="9"/>
  <c r="S606" i="9"/>
  <c r="C605" i="9"/>
  <c r="V605" i="9"/>
  <c r="D605" i="9"/>
  <c r="R608" i="9"/>
  <c r="S607" i="9"/>
  <c r="D606" i="9"/>
  <c r="V606" i="9"/>
  <c r="C606" i="9"/>
  <c r="D607" i="9"/>
  <c r="V607" i="9"/>
  <c r="C607" i="9"/>
  <c r="R609" i="9"/>
  <c r="S608" i="9"/>
  <c r="R610" i="9"/>
  <c r="S609" i="9"/>
  <c r="D608" i="9"/>
  <c r="V608" i="9"/>
  <c r="C608" i="9"/>
  <c r="V609" i="9"/>
  <c r="C609" i="9"/>
  <c r="D609" i="9"/>
  <c r="R611" i="9"/>
  <c r="S610" i="9"/>
  <c r="V610" i="9"/>
  <c r="C610" i="9"/>
  <c r="D610" i="9"/>
  <c r="R612" i="9"/>
  <c r="S611" i="9"/>
  <c r="C611" i="9"/>
  <c r="D611" i="9"/>
  <c r="V611" i="9"/>
  <c r="R613" i="9"/>
  <c r="S612" i="9"/>
  <c r="D612" i="9"/>
  <c r="V612" i="9"/>
  <c r="C612" i="9"/>
  <c r="R614" i="9"/>
  <c r="S613" i="9"/>
  <c r="D613" i="9"/>
  <c r="C613" i="9"/>
  <c r="V613" i="9"/>
  <c r="R615" i="9"/>
  <c r="S614" i="9"/>
  <c r="C614" i="9"/>
  <c r="V614" i="9"/>
  <c r="D614" i="9"/>
  <c r="R616" i="9"/>
  <c r="S615" i="9"/>
  <c r="V615" i="9"/>
  <c r="D615" i="9"/>
  <c r="C615" i="9"/>
  <c r="R617" i="9"/>
  <c r="S616" i="9"/>
  <c r="R618" i="9"/>
  <c r="S617" i="9"/>
  <c r="V616" i="9"/>
  <c r="C616" i="9"/>
  <c r="D616" i="9"/>
  <c r="R100" i="21" a="1"/>
  <c r="R100" i="21"/>
  <c r="Z100" i="21" a="1"/>
  <c r="Z100" i="21"/>
  <c r="P100" i="21" a="1"/>
  <c r="P100" i="21"/>
  <c r="X100" i="21" a="1"/>
  <c r="X100" i="21"/>
  <c r="T100" i="21" a="1"/>
  <c r="T100" i="21"/>
  <c r="V100" i="21" a="1"/>
  <c r="V100" i="21"/>
  <c r="C617" i="9"/>
  <c r="V617" i="9"/>
  <c r="D617" i="9"/>
  <c r="R619" i="9"/>
  <c r="S618" i="9"/>
  <c r="R620" i="9"/>
  <c r="S619" i="9"/>
  <c r="V618" i="9"/>
  <c r="D618" i="9"/>
  <c r="C618" i="9"/>
  <c r="D619" i="9"/>
  <c r="V619" i="9"/>
  <c r="C619" i="9"/>
  <c r="R621" i="9"/>
  <c r="S620" i="9"/>
  <c r="R622" i="9"/>
  <c r="S621" i="9"/>
  <c r="V620" i="9"/>
  <c r="D620" i="9"/>
  <c r="C620" i="9"/>
  <c r="C621" i="9"/>
  <c r="V621" i="9"/>
  <c r="D621" i="9"/>
  <c r="R623" i="9"/>
  <c r="S622" i="9"/>
  <c r="R624" i="9"/>
  <c r="S623" i="9"/>
  <c r="C622" i="9"/>
  <c r="D622" i="9"/>
  <c r="V622" i="9"/>
  <c r="V623" i="9"/>
  <c r="C623" i="9"/>
  <c r="D623" i="9"/>
  <c r="R625" i="9"/>
  <c r="S624" i="9"/>
  <c r="C624" i="9"/>
  <c r="D624" i="9"/>
  <c r="V624" i="9"/>
  <c r="R626" i="9"/>
  <c r="S626" i="9"/>
  <c r="S625" i="9"/>
  <c r="D626" i="9"/>
  <c r="V626" i="9"/>
  <c r="C626" i="9"/>
  <c r="C625" i="9"/>
  <c r="V625" i="9"/>
  <c r="D625" i="9"/>
</calcChain>
</file>

<file path=xl/sharedStrings.xml><?xml version="1.0" encoding="utf-8"?>
<sst xmlns="http://schemas.openxmlformats.org/spreadsheetml/2006/main" count="8311" uniqueCount="4510">
  <si>
    <t>Reporting Period End Date</t>
  </si>
  <si>
    <t>Module</t>
  </si>
  <si>
    <t>Baseline N#</t>
  </si>
  <si>
    <t>Baseline D#</t>
  </si>
  <si>
    <t>Baseline %</t>
  </si>
  <si>
    <t>Objectives</t>
  </si>
  <si>
    <t>Target N#</t>
  </si>
  <si>
    <t>Target D#</t>
  </si>
  <si>
    <t>Target %</t>
  </si>
  <si>
    <t>Comments</t>
  </si>
  <si>
    <t>Custom Indicator</t>
  </si>
  <si>
    <t>Country</t>
  </si>
  <si>
    <t>Goal Number</t>
  </si>
  <si>
    <t>Goals</t>
  </si>
  <si>
    <t>Objective Number</t>
  </si>
  <si>
    <t>Impact Indicators</t>
  </si>
  <si>
    <t>Modules</t>
  </si>
  <si>
    <t>Module Number</t>
  </si>
  <si>
    <t>Baseline Source</t>
  </si>
  <si>
    <t>Required Disaggregation</t>
  </si>
  <si>
    <t>Subset of another indicator (when applicable)</t>
  </si>
  <si>
    <t>Responsible PR</t>
  </si>
  <si>
    <t>Impact Indicator Number</t>
  </si>
  <si>
    <t>Outcome Indicators</t>
  </si>
  <si>
    <t>Outcome Indicator Number</t>
  </si>
  <si>
    <t>Coverage Indicators</t>
  </si>
  <si>
    <t>Intervention Number</t>
  </si>
  <si>
    <t>Coverage Indicator Number</t>
  </si>
  <si>
    <t>Report Due Date</t>
  </si>
  <si>
    <t>Impact Indicator Targets</t>
  </si>
  <si>
    <t>Outcome Indicator Targets</t>
  </si>
  <si>
    <t>Coverage Indicator Targets</t>
  </si>
  <si>
    <t>Disaggregation</t>
  </si>
  <si>
    <t>Baseline Value</t>
  </si>
  <si>
    <t>Baseline Year</t>
  </si>
  <si>
    <t xml:space="preserve">Impact </t>
  </si>
  <si>
    <t xml:space="preserve">Outcome </t>
  </si>
  <si>
    <t>Coverage</t>
  </si>
  <si>
    <t>Page Navigation</t>
  </si>
  <si>
    <t xml:space="preserve">Reporting Periods </t>
  </si>
  <si>
    <t>Interventions</t>
  </si>
  <si>
    <t>Only required if you have Work plan Tracking Measures</t>
  </si>
  <si>
    <t>Principal Recipients</t>
  </si>
  <si>
    <t xml:space="preserve"> Category</t>
  </si>
  <si>
    <t>Category</t>
  </si>
  <si>
    <t>Application Name</t>
  </si>
  <si>
    <t>Funding Request</t>
  </si>
  <si>
    <t>Performance Framework  - Overview - Section A</t>
  </si>
  <si>
    <t>Performance Framework - Impact Indicators - Section B</t>
  </si>
  <si>
    <t>Performance Framework - Outcome Indicators - Section C</t>
  </si>
  <si>
    <t xml:space="preserve"> </t>
  </si>
  <si>
    <t>[Reporting Period End Date]</t>
  </si>
  <si>
    <t>Country (Name)</t>
  </si>
  <si>
    <t>[Custom Impact Indicator]</t>
  </si>
  <si>
    <t>[Baseline Value]</t>
  </si>
  <si>
    <t>[Baseline Year]</t>
  </si>
  <si>
    <t>[Baseline Source]</t>
  </si>
  <si>
    <t>[Comment]</t>
  </si>
  <si>
    <t>[Target N#]</t>
  </si>
  <si>
    <t>[Target D#]</t>
  </si>
  <si>
    <t>[Report Due Date]</t>
  </si>
  <si>
    <t>Name</t>
  </si>
  <si>
    <t>[Disaggregation Categories]</t>
  </si>
  <si>
    <t>Disaggregation Categories</t>
  </si>
  <si>
    <t>Allow creation from PF</t>
  </si>
  <si>
    <t>[Record ID]</t>
  </si>
  <si>
    <t>Record ID</t>
  </si>
  <si>
    <t>[Outcome Indicator Name]</t>
  </si>
  <si>
    <t>[Custom Outcome Indicator]</t>
  </si>
  <si>
    <t>Account (Name)</t>
  </si>
  <si>
    <t>[Account Role ID]</t>
  </si>
  <si>
    <t>Account Role ID</t>
  </si>
  <si>
    <t>--Select--</t>
  </si>
  <si>
    <t>Proposed Implementation Period Start Date</t>
  </si>
  <si>
    <t>[Goal Name]</t>
  </si>
  <si>
    <t>[Objective Name]</t>
  </si>
  <si>
    <t>Principal Recipient (number)</t>
  </si>
  <si>
    <t>Impact Indicators - Section B'!A4</t>
  </si>
  <si>
    <t>[Impact Indicator Name]</t>
  </si>
  <si>
    <t>Outcome Indicator Name</t>
  </si>
  <si>
    <t>[Baseline N#]</t>
  </si>
  <si>
    <t>[Baseline D#]</t>
  </si>
  <si>
    <t>[Year]</t>
  </si>
  <si>
    <t>Module-Coverage-Intervention Reference - Intervention</t>
  </si>
  <si>
    <t>Module Name</t>
  </si>
  <si>
    <t>Standard Indicator</t>
  </si>
  <si>
    <t>[Account Role Number]</t>
  </si>
  <si>
    <t>[Goal Number]</t>
  </si>
  <si>
    <t>[Objective Number]</t>
  </si>
  <si>
    <t>[Module Number]</t>
  </si>
  <si>
    <t>[Intervention Number]</t>
  </si>
  <si>
    <t>[Impact Indicator Number]</t>
  </si>
  <si>
    <t>[Coverage Indicator Number]</t>
  </si>
  <si>
    <t>[Outcome Indicator Number]</t>
  </si>
  <si>
    <t>Outcome Indicators - Section C'!A4</t>
  </si>
  <si>
    <t>Coverage Indicators - Section D'!A4</t>
  </si>
  <si>
    <t>[Name]</t>
  </si>
  <si>
    <t>Intervention</t>
  </si>
  <si>
    <t>Key Activity</t>
  </si>
  <si>
    <t>[Key Activity]</t>
  </si>
  <si>
    <t>[Comments]</t>
  </si>
  <si>
    <t>Module ID</t>
  </si>
  <si>
    <t>[Key Activity Milestone Number]</t>
  </si>
  <si>
    <t>[Milestone / Target Description]</t>
  </si>
  <si>
    <t>[Criterion for Completion]</t>
  </si>
  <si>
    <t>Allow Field Update</t>
  </si>
  <si>
    <t>Key Activity-Milestone ID</t>
  </si>
  <si>
    <t>Intervention ID</t>
  </si>
  <si>
    <t>Impact Data - Indicator-Disaggregation Reference</t>
  </si>
  <si>
    <t>[Impact-Outcome Indicator  Reference (Name)]</t>
  </si>
  <si>
    <t>Impact-Outcome Indicator  Reference (Name)</t>
  </si>
  <si>
    <t>[Disaggregation]</t>
  </si>
  <si>
    <t>[Category]</t>
  </si>
  <si>
    <t>Module Reference</t>
  </si>
  <si>
    <t>[Name ID]</t>
  </si>
  <si>
    <t>Standard Intervention</t>
  </si>
  <si>
    <t>[Account]</t>
  </si>
  <si>
    <t>Account</t>
  </si>
  <si>
    <t>Concatenated Name</t>
  </si>
  <si>
    <t>Concatenated Indicator Name</t>
  </si>
  <si>
    <t>Outcome Data - Indicator-Disaggregation Reference</t>
  </si>
  <si>
    <t>Coverage Data - Indicator-Disaggregation Reference</t>
  </si>
  <si>
    <t>[Coverage Indicator  Reference (Name)]</t>
  </si>
  <si>
    <t>Coverage Indicator  Reference (Name)</t>
  </si>
  <si>
    <t>Concatenation for Disaggregation</t>
  </si>
  <si>
    <t>[Impact Outcome Reference (Name)]</t>
  </si>
  <si>
    <t>Impact Outcome Reference (Name)</t>
  </si>
  <si>
    <t>[Component (Name)]</t>
  </si>
  <si>
    <t>Component (Name)</t>
  </si>
  <si>
    <t>Impact Data - Component - Indicator Reference</t>
  </si>
  <si>
    <t>Outcome Data - Component - Indicator Reference</t>
  </si>
  <si>
    <t>[Module-Coverage-Intervention Reference (Name)]</t>
  </si>
  <si>
    <t>Module-Coverage-Intervention Reference (Name)</t>
  </si>
  <si>
    <t>Impact Indicator Name</t>
  </si>
  <si>
    <t xml:space="preserve">Impact Indicator Name </t>
  </si>
  <si>
    <t xml:space="preserve">Outcome Indicator Name </t>
  </si>
  <si>
    <t xml:space="preserve">Coverage Indicator Name </t>
  </si>
  <si>
    <t>Coverage Indicator Name</t>
  </si>
  <si>
    <t>Milestone Target Number</t>
  </si>
  <si>
    <t>Key Activity Number</t>
  </si>
  <si>
    <t>Proposed Implementation Period End Date</t>
  </si>
  <si>
    <t>Country/Applicant</t>
  </si>
  <si>
    <t xml:space="preserve"> Disaggregation - Section E'!A4</t>
  </si>
  <si>
    <t>WPTM - Section F'!A4</t>
  </si>
  <si>
    <t>Overview - Section A'!A13</t>
  </si>
  <si>
    <t>Criterion for Completion</t>
  </si>
  <si>
    <t>Module Data - Component - Indicator Reference</t>
  </si>
  <si>
    <t>[Module (Name)]</t>
  </si>
  <si>
    <t>Column1</t>
  </si>
  <si>
    <t>Column2</t>
  </si>
  <si>
    <t>Column3</t>
  </si>
  <si>
    <t>Column4</t>
  </si>
  <si>
    <t>Name ID</t>
  </si>
  <si>
    <t>Target Year</t>
  </si>
  <si>
    <t>Milestone / Target Description</t>
  </si>
  <si>
    <t>[Mark if target is TBD?]</t>
  </si>
  <si>
    <t>Mark if target is TBD?</t>
  </si>
  <si>
    <t>Geography (Name)</t>
  </si>
  <si>
    <t>[Project (Name)]</t>
  </si>
  <si>
    <t>Project (Name)</t>
  </si>
  <si>
    <t>Funding Request Name</t>
  </si>
  <si>
    <t>Group of Countries (Name)</t>
  </si>
  <si>
    <t>Countries</t>
  </si>
  <si>
    <t>[Geographic Coverage]</t>
  </si>
  <si>
    <t>[Rating Cumulation Type]</t>
  </si>
  <si>
    <t>Geographic Coverage (if sub-national specify in Comments)</t>
  </si>
  <si>
    <t>Concatenation of both names</t>
  </si>
  <si>
    <t>Dummy Account Id</t>
  </si>
  <si>
    <t>Concatenation of Names</t>
  </si>
  <si>
    <t>Record ID2</t>
  </si>
  <si>
    <t>Reference Record Id</t>
  </si>
  <si>
    <t>'Concatenation for Disaggregation</t>
  </si>
  <si>
    <t>Concatenation of names</t>
  </si>
  <si>
    <t xml:space="preserve"> Concatenation of Names</t>
  </si>
  <si>
    <t>Column5</t>
  </si>
  <si>
    <t>Column6</t>
  </si>
  <si>
    <t>Column7</t>
  </si>
  <si>
    <t>Concatenation Indicator Name</t>
  </si>
  <si>
    <t xml:space="preserve">Goal Description </t>
  </si>
  <si>
    <t>Objective Description</t>
  </si>
  <si>
    <t>Custom Intervention (description)</t>
  </si>
  <si>
    <t>[Custom Intervention}</t>
  </si>
  <si>
    <t>[Alternative Account]</t>
  </si>
  <si>
    <t>[Custom Indicator]</t>
  </si>
  <si>
    <t>Querying Account Role for Group of countries</t>
  </si>
  <si>
    <t>Quering Account Role for Single Country</t>
  </si>
  <si>
    <t>[Account (Name)]</t>
  </si>
  <si>
    <t>Indicator Name to be used for allow creation field</t>
  </si>
  <si>
    <t>Key Activity to be used for allow creation field</t>
  </si>
  <si>
    <t>Impact Reference</t>
  </si>
  <si>
    <t>Outcome Reference</t>
  </si>
  <si>
    <t>Coverage Indicator Reference ID</t>
  </si>
  <si>
    <t>[Component Name]</t>
  </si>
  <si>
    <t>Component Name</t>
  </si>
  <si>
    <t>Programmatic Report Period Frequency</t>
  </si>
  <si>
    <t>Cumulation type</t>
  </si>
  <si>
    <t>Key Activities</t>
  </si>
  <si>
    <t>WPTM/Targets</t>
  </si>
  <si>
    <t>Funding Application</t>
  </si>
  <si>
    <r>
      <t>New Principal Recipient Name</t>
    </r>
    <r>
      <rPr>
        <sz val="12"/>
        <color theme="1"/>
        <rFont val="Calibri"/>
        <family val="2"/>
        <scheme val="minor"/>
      </rPr>
      <t xml:space="preserve"> (use if the entity has never been a Global Fund PR or does not appear in dropdown list in previous column)</t>
    </r>
  </si>
  <si>
    <t>Coverage Data - Module-Coverage-Intervention Reference</t>
  </si>
  <si>
    <t>Column8</t>
  </si>
  <si>
    <t>Column9</t>
  </si>
  <si>
    <t>Column10</t>
  </si>
  <si>
    <t>Column11</t>
  </si>
  <si>
    <t>Column12</t>
  </si>
  <si>
    <t>Column13</t>
  </si>
  <si>
    <t>Column14</t>
  </si>
  <si>
    <t>Column15</t>
  </si>
  <si>
    <t>Column16</t>
  </si>
  <si>
    <t>Column17</t>
  </si>
  <si>
    <t>Geography Record ID</t>
  </si>
  <si>
    <t>Country Id</t>
  </si>
  <si>
    <t>Performance Framework - Coverage Indicators - Section D</t>
  </si>
  <si>
    <t>Performance Framework - Disaggregation - Section E</t>
  </si>
  <si>
    <t>Performance Framework - WPTM - Section E</t>
  </si>
  <si>
    <t>Temporary Placeholder for Account Id</t>
  </si>
  <si>
    <t>Allocation Utilization Period Start Date</t>
  </si>
  <si>
    <t>Allocation Utilization Period End Date</t>
  </si>
  <si>
    <r>
      <t xml:space="preserve">Principal Recipient Name </t>
    </r>
    <r>
      <rPr>
        <sz val="12"/>
        <color theme="1"/>
        <rFont val="Calibri"/>
        <family val="2"/>
        <scheme val="minor"/>
      </rPr>
      <t>(Select PRs that have previously had Grants with the Global Fund)</t>
    </r>
  </si>
  <si>
    <t>Period</t>
  </si>
  <si>
    <t>Period End Date</t>
  </si>
  <si>
    <t>Period Start Date</t>
  </si>
  <si>
    <t>Performance Framework</t>
  </si>
  <si>
    <t>Unique Name</t>
  </si>
  <si>
    <t>No.</t>
  </si>
  <si>
    <t>For Printing only - Please use other sheets for data entry</t>
  </si>
  <si>
    <t>Periods</t>
  </si>
  <si>
    <t>RP1</t>
  </si>
  <si>
    <t>RP2</t>
  </si>
  <si>
    <t>RP3</t>
  </si>
  <si>
    <t>RP4</t>
  </si>
  <si>
    <t>RP5</t>
  </si>
  <si>
    <t>Indicator-Disaggregation Reference</t>
  </si>
  <si>
    <t>58d23747-32b3-4283-b450-8ebfab03830e</t>
  </si>
  <si>
    <t xml:space="preserve">     </t>
  </si>
  <si>
    <t>AIM_Coverage_Indicator__c.AIM_Geographic_Coverage__c</t>
  </si>
  <si>
    <t>National</t>
  </si>
  <si>
    <t>Sub-National</t>
  </si>
  <si>
    <t>AIM_Coverage_Indicator__c.AIM_Rating_Cumulation_Type__c</t>
  </si>
  <si>
    <t>Y- Cumulative annually</t>
  </si>
  <si>
    <t>N-Non-cumulative</t>
  </si>
  <si>
    <t>N-Non -cumulative (other)</t>
  </si>
  <si>
    <t>N-Non -cumulative (special)</t>
  </si>
  <si>
    <t>AIM_Coverage_Indicator__c.AIM_Year__c</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</si>
  <si>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</si>
  <si>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</si>
  <si>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</si>
  <si>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</si>
  <si>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</si>
  <si>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</si>
  <si>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</si>
  <si>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</si>
  <si>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</si>
  <si>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</si>
  <si>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</si>
  <si>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</si>
  <si>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</si>
  <si>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</si>
  <si>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</si>
  <si>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</si>
  <si>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</si>
  <si>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</si>
  <si>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</si>
  <si>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</si>
  <si>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</si>
  <si>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</si>
  <si>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</si>
  <si>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</si>
  <si>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AIM_Coverage_Indicator_Targets_Results__c.AIM_Mark_if_target_is_TBD__c</t>
  </si>
  <si>
    <t>TBD</t>
  </si>
  <si>
    <t>AIM_Coverage_Disaggregation__c.AIM_Year__c</t>
  </si>
  <si>
    <t>AIM_Impact_Indicator__c.AIM_Baseline_Year__c</t>
  </si>
  <si>
    <t>AIM_Impact_Indicator_Targets_Results__c.AIM_Mark_if_target_is_TBD__c</t>
  </si>
  <si>
    <t>AIM_Impact_Disaggregation__c.AIM_Baseline_Year__c</t>
  </si>
  <si>
    <t>AIM_Outcome_Indicator__c.AIM_Baseline_Year__c</t>
  </si>
  <si>
    <t>AIM_Outcome_Disaggregation__c.AIM_Baseline_Year__c</t>
  </si>
  <si>
    <t>AIM_Outcome_Indicator_Targets_Result__c.AIM_Mark_if_target_is_TBD__c</t>
  </si>
  <si>
    <t>PickListValue</t>
  </si>
  <si>
    <t>PickListKey</t>
  </si>
  <si>
    <t>FR217-MOZ-C</t>
  </si>
  <si>
    <t>Mozambique</t>
  </si>
  <si>
    <t>a1A360000013M2fEAE</t>
  </si>
  <si>
    <t>a1I360000048jaPEAQ</t>
  </si>
  <si>
    <t>a1I360000048jaQEAQ</t>
  </si>
  <si>
    <t>a1I360000048jaREAQ</t>
  </si>
  <si>
    <t>a1I360000048jaSEAQ</t>
  </si>
  <si>
    <t>a1I360000048jaTEAQ</t>
  </si>
  <si>
    <t>a1I360000048jaUEAQ</t>
  </si>
  <si>
    <t>a1I360000048jaVEAQ</t>
  </si>
  <si>
    <t>a1I360000048jaWEAQ</t>
  </si>
  <si>
    <t>a1I360000048jaXEAQ</t>
  </si>
  <si>
    <t>a1I360000048jaYEAQ</t>
  </si>
  <si>
    <t>a1I360000048jaZEAQ</t>
  </si>
  <si>
    <t>a1I360000048jaaEAA</t>
  </si>
  <si>
    <t>a1I360000048jabEAA</t>
  </si>
  <si>
    <t>a1I360000048jacEAA</t>
  </si>
  <si>
    <t>a1I360000048jadEAA</t>
  </si>
  <si>
    <t>a1Y36000002VSZYEA4</t>
  </si>
  <si>
    <t>a1W360000038bpUEAQ</t>
  </si>
  <si>
    <t>a1Y36000002VSZZEA4</t>
  </si>
  <si>
    <t>a1W360000038bpjEAA</t>
  </si>
  <si>
    <t>a1Y36000002VSZaEAO</t>
  </si>
  <si>
    <t>a1W360000038bpyEAA</t>
  </si>
  <si>
    <t>a1Y36000002VSZbEAO</t>
  </si>
  <si>
    <t>a1W360000038bqDEAQ</t>
  </si>
  <si>
    <t>a1Y36000002VSZcEAO</t>
  </si>
  <si>
    <t>a1W360000038bqSEAQ</t>
  </si>
  <si>
    <t>a1W360000038bpVEAQ</t>
  </si>
  <si>
    <t>a1W360000038bpkEAA</t>
  </si>
  <si>
    <t>a1W360000038bpzEAA</t>
  </si>
  <si>
    <t>a1W360000038bqEEAQ</t>
  </si>
  <si>
    <t>a1W360000038bqTEAQ</t>
  </si>
  <si>
    <t>a1W360000038bpWEAQ</t>
  </si>
  <si>
    <t>a1W360000038bplEAA</t>
  </si>
  <si>
    <t>a1W360000038bq0EAA</t>
  </si>
  <si>
    <t>a1W360000038bqFEAQ</t>
  </si>
  <si>
    <t>a1W360000038bqUEAQ</t>
  </si>
  <si>
    <t>a1W360000038bpXEAQ</t>
  </si>
  <si>
    <t>a1W360000038bpmEAA</t>
  </si>
  <si>
    <t>a1W360000038bq1EAA</t>
  </si>
  <si>
    <t>a1W360000038bqGEAQ</t>
  </si>
  <si>
    <t>a1W360000038bqVEAQ</t>
  </si>
  <si>
    <t>a1W360000038bpYEAQ</t>
  </si>
  <si>
    <t>a1W360000038bpnEAA</t>
  </si>
  <si>
    <t>a1W360000038bq2EAA</t>
  </si>
  <si>
    <t>a1W360000038bqHEAQ</t>
  </si>
  <si>
    <t>a1W360000038bqWEAQ</t>
  </si>
  <si>
    <t>a1W360000038bpZEAQ</t>
  </si>
  <si>
    <t>a1W360000038bpoEAA</t>
  </si>
  <si>
    <t>a1W360000038bq3EAA</t>
  </si>
  <si>
    <t>a1W360000038bqIEAQ</t>
  </si>
  <si>
    <t>a1W360000038bqXEAQ</t>
  </si>
  <si>
    <t>a1W360000038bpaEAA</t>
  </si>
  <si>
    <t>a1W360000038bppEAA</t>
  </si>
  <si>
    <t>a1W360000038bq4EAA</t>
  </si>
  <si>
    <t>a1W360000038bqJEAQ</t>
  </si>
  <si>
    <t>a1W360000038bqYEAQ</t>
  </si>
  <si>
    <t>a1W360000038bpbEAA</t>
  </si>
  <si>
    <t>a1W360000038bpqEAA</t>
  </si>
  <si>
    <t>a1W360000038bq5EAA</t>
  </si>
  <si>
    <t>a1W360000038bqKEAQ</t>
  </si>
  <si>
    <t>a1W360000038bqZEAQ</t>
  </si>
  <si>
    <t>a1W360000038bpcEAA</t>
  </si>
  <si>
    <t>a1W360000038bprEAA</t>
  </si>
  <si>
    <t>a1W360000038bq6EAA</t>
  </si>
  <si>
    <t>a1W360000038bqLEAQ</t>
  </si>
  <si>
    <t>a1W360000038bqaEAA</t>
  </si>
  <si>
    <t>a1W360000038bpdEAA</t>
  </si>
  <si>
    <t>a1W360000038bpsEAA</t>
  </si>
  <si>
    <t>a1W360000038bq7EAA</t>
  </si>
  <si>
    <t>a1W360000038bqMEAQ</t>
  </si>
  <si>
    <t>a1W360000038bqbEAA</t>
  </si>
  <si>
    <t>a1W360000038bpeEAA</t>
  </si>
  <si>
    <t>a1W360000038bptEAA</t>
  </si>
  <si>
    <t>a1W360000038bq8EAA</t>
  </si>
  <si>
    <t>a1W360000038bqNEAQ</t>
  </si>
  <si>
    <t>a1W360000038bqcEAA</t>
  </si>
  <si>
    <t>a1W360000038bpfEAA</t>
  </si>
  <si>
    <t>a1W360000038bpuEAA</t>
  </si>
  <si>
    <t>a1W360000038bq9EAA</t>
  </si>
  <si>
    <t>a1W360000038bqOEAQ</t>
  </si>
  <si>
    <t>a1W360000038bqdEAA</t>
  </si>
  <si>
    <t>a1W360000038bpgEAA</t>
  </si>
  <si>
    <t>a1W360000038bpvEAA</t>
  </si>
  <si>
    <t>a1W360000038bqAEAQ</t>
  </si>
  <si>
    <t>a1W360000038bqPEAQ</t>
  </si>
  <si>
    <t>a1W360000038bqeEAA</t>
  </si>
  <si>
    <t>a1W360000038bphEAA</t>
  </si>
  <si>
    <t>a1W360000038bpwEAA</t>
  </si>
  <si>
    <t>a1W360000038bqBEAQ</t>
  </si>
  <si>
    <t>a1W360000038bqQEAQ</t>
  </si>
  <si>
    <t>a1W360000038bqfEAA</t>
  </si>
  <si>
    <t>a1W360000038bpiEAA</t>
  </si>
  <si>
    <t>a1W360000038bpxEAA</t>
  </si>
  <si>
    <t>a1W360000038bqCEAQ</t>
  </si>
  <si>
    <t>a1W360000038bqREAQ</t>
  </si>
  <si>
    <t>a1W360000038bqgEAA</t>
  </si>
  <si>
    <t>0013600000zN6z8AAC</t>
  </si>
  <si>
    <t>a1236000008H07EAAS</t>
  </si>
  <si>
    <t>a1236000008H07FAAS</t>
  </si>
  <si>
    <t>a1236000008H07GAAS</t>
  </si>
  <si>
    <t>a1236000008H07HAAS</t>
  </si>
  <si>
    <t>a1236000008H07IAAS</t>
  </si>
  <si>
    <t>a1236000008H07JAAS</t>
  </si>
  <si>
    <t>a1236000008H07KAAS</t>
  </si>
  <si>
    <t>a1236000008H07LAAS</t>
  </si>
  <si>
    <t>a1236000008H07MAAS</t>
  </si>
  <si>
    <t>a1C36000002vlblEAA</t>
  </si>
  <si>
    <t>a1C36000002vlbmEAA</t>
  </si>
  <si>
    <t>a1C36000002vlbnEAA</t>
  </si>
  <si>
    <t>a1C36000002vlboEAA</t>
  </si>
  <si>
    <t>a1C36000002vlbpEAA</t>
  </si>
  <si>
    <t>a1C36000002vlbqEAA</t>
  </si>
  <si>
    <t>a1C36000002vlbrEAA</t>
  </si>
  <si>
    <t>a1C36000002vlbsEAA</t>
  </si>
  <si>
    <t>a1C36000002vlbtEAA</t>
  </si>
  <si>
    <t>a1C36000002vlbuEAA</t>
  </si>
  <si>
    <t>a1C36000002vlbvEAA</t>
  </si>
  <si>
    <t>a1C36000002vlbwEAA</t>
  </si>
  <si>
    <t>a1R360000013P08EAE</t>
  </si>
  <si>
    <t>a1R360000013P09EAE</t>
  </si>
  <si>
    <t>a1R360000013P0AEAU</t>
  </si>
  <si>
    <t>a1R360000013P0BEAU</t>
  </si>
  <si>
    <t>a1R360000013P0CEAU</t>
  </si>
  <si>
    <t>a1R360000013P0DEAU</t>
  </si>
  <si>
    <t>a1R360000013P0EEAU</t>
  </si>
  <si>
    <t>a1R360000013P0FEAU</t>
  </si>
  <si>
    <t>a1R360000013P0GEAU</t>
  </si>
  <si>
    <t>a1R360000013P0HEAU</t>
  </si>
  <si>
    <t>a1R360000013P0IEAU</t>
  </si>
  <si>
    <t>a1R360000013P0JEAU</t>
  </si>
  <si>
    <t>a1P36000002EktOEAS</t>
  </si>
  <si>
    <t>a1P36000002EktPEAS</t>
  </si>
  <si>
    <t>a1P36000002EktQEAS</t>
  </si>
  <si>
    <t>a1P36000002EktREAS</t>
  </si>
  <si>
    <t>a1P36000002EktSEAS</t>
  </si>
  <si>
    <t>a1P36000002EktTEAS</t>
  </si>
  <si>
    <t>a1P36000002EktUEAS</t>
  </si>
  <si>
    <t>a1P36000002EktVEAS</t>
  </si>
  <si>
    <t>a1P36000002EktWEAS</t>
  </si>
  <si>
    <t>a1P36000002EktXEAS</t>
  </si>
  <si>
    <t>a1P36000002EktYEAS</t>
  </si>
  <si>
    <t>a1P36000002EktZEAS</t>
  </si>
  <si>
    <t>a1P36000002EktaEAC</t>
  </si>
  <si>
    <t>a1P36000002EktbEAC</t>
  </si>
  <si>
    <t>a1P36000002EktcEAC</t>
  </si>
  <si>
    <t>a1M36000003oaFuEAI</t>
  </si>
  <si>
    <t>a1M36000003oaFvEAI</t>
  </si>
  <si>
    <t>a1M36000003oaFwEAI</t>
  </si>
  <si>
    <t>a1M36000003oaFxEAI</t>
  </si>
  <si>
    <t>a1M36000003oaFyEAI</t>
  </si>
  <si>
    <t>a1M36000003oaFzEAI</t>
  </si>
  <si>
    <t>a1M36000003oaG0EAI</t>
  </si>
  <si>
    <t>a1M36000003oaG1EAI</t>
  </si>
  <si>
    <t>a1M36000003oaG2EAI</t>
  </si>
  <si>
    <t>a1M36000003oaG3EAI</t>
  </si>
  <si>
    <t>a1M36000003oaG4EAI</t>
  </si>
  <si>
    <t>a1M36000003oaG5EAI</t>
  </si>
  <si>
    <t>a1M36000003oaG6EAI</t>
  </si>
  <si>
    <t>a1M36000003oaG7EAI</t>
  </si>
  <si>
    <t>a1M36000003oaG8EAI</t>
  </si>
  <si>
    <t>a1M36000003oaG9EAI</t>
  </si>
  <si>
    <t>a1M36000003oaGAEAY</t>
  </si>
  <si>
    <t>a1M36000003oaGBEAY</t>
  </si>
  <si>
    <t>a1M36000003oaGCEAY</t>
  </si>
  <si>
    <t>a1M36000003oaGDEAY</t>
  </si>
  <si>
    <t>a1M36000003oaGEEAY</t>
  </si>
  <si>
    <t>a1M36000003oaGFEAY</t>
  </si>
  <si>
    <t>a1M36000003oaGGEAY</t>
  </si>
  <si>
    <t>a1M36000003oaGHEAY</t>
  </si>
  <si>
    <t>a1M36000003oaGIEAY</t>
  </si>
  <si>
    <t>a1M36000003oaGJEAY</t>
  </si>
  <si>
    <t>a1M36000003oaGKEAY</t>
  </si>
  <si>
    <t>a1M36000003oaGLEAY</t>
  </si>
  <si>
    <t>a1M36000003oaGMEAY</t>
  </si>
  <si>
    <t>a1M36000003oaGNEAY</t>
  </si>
  <si>
    <t>a1M36000003oaGOEAY</t>
  </si>
  <si>
    <t>a1M36000003oaGPEAY</t>
  </si>
  <si>
    <t>a1M36000003oaGQEAY</t>
  </si>
  <si>
    <t>a1M36000003oaGREAY</t>
  </si>
  <si>
    <t>a1M36000003oaGSEAY</t>
  </si>
  <si>
    <t>a1M36000003oaGTEAY</t>
  </si>
  <si>
    <t>a1M36000003oaGUEAY</t>
  </si>
  <si>
    <t>a1M36000003oaGVEAY</t>
  </si>
  <si>
    <t>a1M36000003oaGWEAY</t>
  </si>
  <si>
    <t>a1M36000003oaGXEAY</t>
  </si>
  <si>
    <t>a1M36000003oaGYEAY</t>
  </si>
  <si>
    <t>a1M36000003oaGZEAY</t>
  </si>
  <si>
    <t>a1M36000003oaGaEAI</t>
  </si>
  <si>
    <t>a1M36000003oaGbEAI</t>
  </si>
  <si>
    <t>a1M36000003oaGcEAI</t>
  </si>
  <si>
    <t>a1M36000003oaGdEAI</t>
  </si>
  <si>
    <t>a1M36000003oaGeEAI</t>
  </si>
  <si>
    <t>a1M36000003oaGfEAI</t>
  </si>
  <si>
    <t>a1M36000003oaGgEAI</t>
  </si>
  <si>
    <t>a1M36000003oaGhEAI</t>
  </si>
  <si>
    <t>a1H36000003xHpeEAE</t>
  </si>
  <si>
    <t>a1H36000003xHptEAE</t>
  </si>
  <si>
    <t>a1H36000003xHq8EAE</t>
  </si>
  <si>
    <t>a1H36000003xHqNEAU</t>
  </si>
  <si>
    <t>a1H36000003xHqcEAE</t>
  </si>
  <si>
    <t>a1H36000003xHpfEAE</t>
  </si>
  <si>
    <t>a1H36000003xHpuEAE</t>
  </si>
  <si>
    <t>a1H36000003xHq9EAE</t>
  </si>
  <si>
    <t>a1H36000003xHqOEAU</t>
  </si>
  <si>
    <t>a1H36000003xHqdEAE</t>
  </si>
  <si>
    <t>a1H36000003xHpgEAE</t>
  </si>
  <si>
    <t>a1H36000003xHpvEAE</t>
  </si>
  <si>
    <t>a1H36000003xHqAEAU</t>
  </si>
  <si>
    <t>a1H36000003xHqPEAU</t>
  </si>
  <si>
    <t>a1H36000003xHqeEAE</t>
  </si>
  <si>
    <t>a1H36000003xHphEAE</t>
  </si>
  <si>
    <t>a1H36000003xHpwEAE</t>
  </si>
  <si>
    <t>a1H36000003xHqBEAU</t>
  </si>
  <si>
    <t>a1H36000003xHqQEAU</t>
  </si>
  <si>
    <t>a1H36000003xHqfEAE</t>
  </si>
  <si>
    <t>a1H36000003xHpiEAE</t>
  </si>
  <si>
    <t>a1H36000003xHpxEAE</t>
  </si>
  <si>
    <t>a1H36000003xHqCEAU</t>
  </si>
  <si>
    <t>a1H36000003xHqREAU</t>
  </si>
  <si>
    <t>a1H36000003xHqgEAE</t>
  </si>
  <si>
    <t>a1H36000003xHpjEAE</t>
  </si>
  <si>
    <t>a1H36000003xHpyEAE</t>
  </si>
  <si>
    <t>a1H36000003xHqDEAU</t>
  </si>
  <si>
    <t>a1H36000003xHqSEAU</t>
  </si>
  <si>
    <t>a1H36000003xHqhEAE</t>
  </si>
  <si>
    <t>a1H36000003xHpkEAE</t>
  </si>
  <si>
    <t>a1H36000003xHpzEAE</t>
  </si>
  <si>
    <t>a1H36000003xHqEEAU</t>
  </si>
  <si>
    <t>a1H36000003xHqTEAU</t>
  </si>
  <si>
    <t>a1H36000003xHqiEAE</t>
  </si>
  <si>
    <t>a1H36000003xHplEAE</t>
  </si>
  <si>
    <t>a1H36000003xHq0EAE</t>
  </si>
  <si>
    <t>a1H36000003xHqFEAU</t>
  </si>
  <si>
    <t>a1H36000003xHqUEAU</t>
  </si>
  <si>
    <t>a1H36000003xHqjEAE</t>
  </si>
  <si>
    <t>a1H36000003xHpmEAE</t>
  </si>
  <si>
    <t>a1H36000003xHq1EAE</t>
  </si>
  <si>
    <t>a1H36000003xHqGEAU</t>
  </si>
  <si>
    <t>a1H36000003xHqVEAU</t>
  </si>
  <si>
    <t>a1H36000003xHqkEAE</t>
  </si>
  <si>
    <t>a1H36000003xHpnEAE</t>
  </si>
  <si>
    <t>a1H36000003xHq2EAE</t>
  </si>
  <si>
    <t>a1H36000003xHqHEAU</t>
  </si>
  <si>
    <t>a1H36000003xHqWEAU</t>
  </si>
  <si>
    <t>a1H36000003xHqlEAE</t>
  </si>
  <si>
    <t>a1H36000003xHpoEAE</t>
  </si>
  <si>
    <t>a1H36000003xHq3EAE</t>
  </si>
  <si>
    <t>a1H36000003xHqIEAU</t>
  </si>
  <si>
    <t>a1H36000003xHqXEAU</t>
  </si>
  <si>
    <t>a1H36000003xHqmEAE</t>
  </si>
  <si>
    <t>a1H36000003xHppEAE</t>
  </si>
  <si>
    <t>a1H36000003xHq4EAE</t>
  </si>
  <si>
    <t>a1H36000003xHqJEAU</t>
  </si>
  <si>
    <t>a1H36000003xHqYEAU</t>
  </si>
  <si>
    <t>a1H36000003xHqnEAE</t>
  </si>
  <si>
    <t>a1H36000003xHpqEAE</t>
  </si>
  <si>
    <t>a1H36000003xHq5EAE</t>
  </si>
  <si>
    <t>a1H36000003xHqKEAU</t>
  </si>
  <si>
    <t>a1H36000003xHqZEAU</t>
  </si>
  <si>
    <t>a1H36000003xHqoEAE</t>
  </si>
  <si>
    <t>a1H36000003xHprEAE</t>
  </si>
  <si>
    <t>a1H36000003xHq6EAE</t>
  </si>
  <si>
    <t>a1H36000003xHqLEAU</t>
  </si>
  <si>
    <t>a1H36000003xHqaEAE</t>
  </si>
  <si>
    <t>a1H36000003xHqpEAE</t>
  </si>
  <si>
    <t>a1H36000003xHpsEAE</t>
  </si>
  <si>
    <t>a1H36000003xHq7EAE</t>
  </si>
  <si>
    <t>a1H36000003xHqMEAU</t>
  </si>
  <si>
    <t>a1H36000003xHqbEAE</t>
  </si>
  <si>
    <t>a1H36000003xHqqEAE</t>
  </si>
  <si>
    <t>a1X3600000140oOEAQ</t>
  </si>
  <si>
    <t>a1X3600000140oPEAQ</t>
  </si>
  <si>
    <t>a1X3600000140oQEAQ</t>
  </si>
  <si>
    <t>a1X3600000140oREAQ</t>
  </si>
  <si>
    <t>a1X3600000140oSEAQ</t>
  </si>
  <si>
    <t>a1X3600000140oTEAQ</t>
  </si>
  <si>
    <t>a1X3600000140oUEAQ</t>
  </si>
  <si>
    <t>a1X3600000140oVEAQ</t>
  </si>
  <si>
    <t>a1X3600000140oWEAQ</t>
  </si>
  <si>
    <t>a1X3600000140oXEAQ</t>
  </si>
  <si>
    <t>a1X3600000140oYEAQ</t>
  </si>
  <si>
    <t>a1X3600000140oZEAQ</t>
  </si>
  <si>
    <t>a1X3600000140oaEAA</t>
  </si>
  <si>
    <t>a1X3600000140obEAA</t>
  </si>
  <si>
    <t>a1X3600000140ocEAA</t>
  </si>
  <si>
    <t>a1836000002NjSEAA0</t>
  </si>
  <si>
    <t>a1836000002NjSFAA0</t>
  </si>
  <si>
    <t>a1836000002NjSGAA0</t>
  </si>
  <si>
    <t>a1836000002NjSHAA0</t>
  </si>
  <si>
    <t>a1836000002NjSIAA0</t>
  </si>
  <si>
    <t>a1836000002NjSJAA0</t>
  </si>
  <si>
    <t>a1836000002NjSKAA0</t>
  </si>
  <si>
    <t>a1836000002NjSLAA0</t>
  </si>
  <si>
    <t>a1836000002NjSMAA0</t>
  </si>
  <si>
    <t>a1836000002NjSNAA0</t>
  </si>
  <si>
    <t>a1836000002NjSOAA0</t>
  </si>
  <si>
    <t>a1836000002NjSPAA0</t>
  </si>
  <si>
    <t>a1836000002NjSQAA0</t>
  </si>
  <si>
    <t>a1836000002NjSRAA0</t>
  </si>
  <si>
    <t>a1836000002NjSSAA0</t>
  </si>
  <si>
    <t>a1836000002NjSTAA0</t>
  </si>
  <si>
    <t>a1836000002NjSUAA0</t>
  </si>
  <si>
    <t>a1836000002NjSVAA0</t>
  </si>
  <si>
    <t>a1836000002NjSWAA0</t>
  </si>
  <si>
    <t>a1836000002NjSXAA0</t>
  </si>
  <si>
    <t>a1836000002NjSYAA0</t>
  </si>
  <si>
    <t>a1836000002NjSZAA0</t>
  </si>
  <si>
    <t>a1836000002NjSaAAK</t>
  </si>
  <si>
    <t>a1836000002NjSbAAK</t>
  </si>
  <si>
    <t>a1836000002NjScAAK</t>
  </si>
  <si>
    <t>a1836000002NjSdAAK</t>
  </si>
  <si>
    <t>a1836000002NjSeAAK</t>
  </si>
  <si>
    <t>a1836000002NjSfAAK</t>
  </si>
  <si>
    <t>a1836000002NjSgAAK</t>
  </si>
  <si>
    <t>a1836000002NjShAAK</t>
  </si>
  <si>
    <t>a1736000004RuHuAAK</t>
  </si>
  <si>
    <t>a1736000004RuIOAA0</t>
  </si>
  <si>
    <t>a1736000004RuIsAAK</t>
  </si>
  <si>
    <t>a1736000004RuJMAA0</t>
  </si>
  <si>
    <t>a1736000004RuJqAAK</t>
  </si>
  <si>
    <t>a1736000004RuHvAAK</t>
  </si>
  <si>
    <t>a1736000004RuIPAA0</t>
  </si>
  <si>
    <t>a1736000004RuItAAK</t>
  </si>
  <si>
    <t>a1736000004RuJNAA0</t>
  </si>
  <si>
    <t>a1736000004RuJrAAK</t>
  </si>
  <si>
    <t>a1736000004RuHwAAK</t>
  </si>
  <si>
    <t>a1736000004RuIQAA0</t>
  </si>
  <si>
    <t>a1736000004RuIuAAK</t>
  </si>
  <si>
    <t>a1736000004RuJOAA0</t>
  </si>
  <si>
    <t>a1736000004RuJsAAK</t>
  </si>
  <si>
    <t>a1736000004RuHxAAK</t>
  </si>
  <si>
    <t>a1736000004RuIRAA0</t>
  </si>
  <si>
    <t>a1736000004RuIvAAK</t>
  </si>
  <si>
    <t>a1736000004RuJPAA0</t>
  </si>
  <si>
    <t>a1736000004RuJtAAK</t>
  </si>
  <si>
    <t>a1736000004RuHyAAK</t>
  </si>
  <si>
    <t>a1736000004RuISAA0</t>
  </si>
  <si>
    <t>a1736000004RuIwAAK</t>
  </si>
  <si>
    <t>a1736000004RuJQAA0</t>
  </si>
  <si>
    <t>a1736000004RuJuAAK</t>
  </si>
  <si>
    <t>a1736000004RuHzAAK</t>
  </si>
  <si>
    <t>a1736000004RuITAA0</t>
  </si>
  <si>
    <t>a1736000004RuIxAAK</t>
  </si>
  <si>
    <t>a1736000004RuJRAA0</t>
  </si>
  <si>
    <t>a1736000004RuJvAAK</t>
  </si>
  <si>
    <t>a1736000004RuI0AAK</t>
  </si>
  <si>
    <t>a1736000004RuIUAA0</t>
  </si>
  <si>
    <t>a1736000004RuIyAAK</t>
  </si>
  <si>
    <t>a1736000004RuJSAA0</t>
  </si>
  <si>
    <t>a1736000004RuJwAAK</t>
  </si>
  <si>
    <t>a1736000004RuI1AAK</t>
  </si>
  <si>
    <t>a1736000004RuIVAA0</t>
  </si>
  <si>
    <t>a1736000004RuIzAAK</t>
  </si>
  <si>
    <t>a1736000004RuJTAA0</t>
  </si>
  <si>
    <t>a1736000004RuJxAAK</t>
  </si>
  <si>
    <t>a1736000004RuI2AAK</t>
  </si>
  <si>
    <t>a1736000004RuIWAA0</t>
  </si>
  <si>
    <t>a1736000004RuJ0AAK</t>
  </si>
  <si>
    <t>a1736000004RuJUAA0</t>
  </si>
  <si>
    <t>a1736000004RuJyAAK</t>
  </si>
  <si>
    <t>a1736000004RuI3AAK</t>
  </si>
  <si>
    <t>a1736000004RuIXAA0</t>
  </si>
  <si>
    <t>a1736000004RuJ1AAK</t>
  </si>
  <si>
    <t>a1736000004RuJVAA0</t>
  </si>
  <si>
    <t>a1736000004RuJzAAK</t>
  </si>
  <si>
    <t>a1736000004RuI4AAK</t>
  </si>
  <si>
    <t>a1736000004RuIYAA0</t>
  </si>
  <si>
    <t>a1736000004RuJ2AAK</t>
  </si>
  <si>
    <t>a1736000004RuJWAA0</t>
  </si>
  <si>
    <t>a1736000004RuK0AAK</t>
  </si>
  <si>
    <t>a1736000004RuI5AAK</t>
  </si>
  <si>
    <t>a1736000004RuIZAA0</t>
  </si>
  <si>
    <t>a1736000004RuJ3AAK</t>
  </si>
  <si>
    <t>a1736000004RuJXAA0</t>
  </si>
  <si>
    <t>a1736000004RuK1AAK</t>
  </si>
  <si>
    <t>a1736000004RuI6AAK</t>
  </si>
  <si>
    <t>a1736000004RuIaAAK</t>
  </si>
  <si>
    <t>a1736000004RuJ4AAK</t>
  </si>
  <si>
    <t>a1736000004RuJYAA0</t>
  </si>
  <si>
    <t>a1736000004RuK2AAK</t>
  </si>
  <si>
    <t>a1736000004RuI7AAK</t>
  </si>
  <si>
    <t>a1736000004RuIbAAK</t>
  </si>
  <si>
    <t>a1736000004RuJ5AAK</t>
  </si>
  <si>
    <t>a1736000004RuJZAA0</t>
  </si>
  <si>
    <t>a1736000004RuK3AAK</t>
  </si>
  <si>
    <t>a1736000004RuI8AAK</t>
  </si>
  <si>
    <t>a1736000004RuIcAAK</t>
  </si>
  <si>
    <t>a1736000004RuJ6AAK</t>
  </si>
  <si>
    <t>a1736000004RuJaAAK</t>
  </si>
  <si>
    <t>a1736000004RuK4AAK</t>
  </si>
  <si>
    <t>a1736000004RuI9AAK</t>
  </si>
  <si>
    <t>a1736000004RuIdAAK</t>
  </si>
  <si>
    <t>a1736000004RuJ7AAK</t>
  </si>
  <si>
    <t>a1736000004RuJbAAK</t>
  </si>
  <si>
    <t>a1736000004RuK5AAK</t>
  </si>
  <si>
    <t>a1736000004RuIAAA0</t>
  </si>
  <si>
    <t>a1736000004RuIeAAK</t>
  </si>
  <si>
    <t>a1736000004RuJ8AAK</t>
  </si>
  <si>
    <t>a1736000004RuJcAAK</t>
  </si>
  <si>
    <t>a1736000004RuK6AAK</t>
  </si>
  <si>
    <t>a1736000004RuIBAA0</t>
  </si>
  <si>
    <t>a1736000004RuIfAAK</t>
  </si>
  <si>
    <t>a1736000004RuJ9AAK</t>
  </si>
  <si>
    <t>a1736000004RuJdAAK</t>
  </si>
  <si>
    <t>a1736000004RuK7AAK</t>
  </si>
  <si>
    <t>a1736000004RuICAA0</t>
  </si>
  <si>
    <t>a1736000004RuIgAAK</t>
  </si>
  <si>
    <t>a1736000004RuJAAA0</t>
  </si>
  <si>
    <t>a1736000004RuJeAAK</t>
  </si>
  <si>
    <t>a1736000004RuK8AAK</t>
  </si>
  <si>
    <t>a1736000004RuIDAA0</t>
  </si>
  <si>
    <t>a1736000004RuIhAAK</t>
  </si>
  <si>
    <t>a1736000004RuJBAA0</t>
  </si>
  <si>
    <t>a1736000004RuJfAAK</t>
  </si>
  <si>
    <t>a1736000004RuK9AAK</t>
  </si>
  <si>
    <t>a1736000004RuIEAA0</t>
  </si>
  <si>
    <t>a1736000004RuIiAAK</t>
  </si>
  <si>
    <t>a1736000004RuJCAA0</t>
  </si>
  <si>
    <t>a1736000004RuJgAAK</t>
  </si>
  <si>
    <t>a1736000004RuKAAA0</t>
  </si>
  <si>
    <t>a1736000004RuIFAA0</t>
  </si>
  <si>
    <t>a1736000004RuIjAAK</t>
  </si>
  <si>
    <t>a1736000004RuJDAA0</t>
  </si>
  <si>
    <t>a1736000004RuJhAAK</t>
  </si>
  <si>
    <t>a1736000004RuKBAA0</t>
  </si>
  <si>
    <t>a1736000004RuIGAA0</t>
  </si>
  <si>
    <t>a1736000004RuIkAAK</t>
  </si>
  <si>
    <t>a1736000004RuJEAA0</t>
  </si>
  <si>
    <t>a1736000004RuJiAAK</t>
  </si>
  <si>
    <t>a1736000004RuKCAA0</t>
  </si>
  <si>
    <t>a1736000004RuIHAA0</t>
  </si>
  <si>
    <t>a1736000004RuIlAAK</t>
  </si>
  <si>
    <t>a1736000004RuJFAA0</t>
  </si>
  <si>
    <t>a1736000004RuJjAAK</t>
  </si>
  <si>
    <t>a1736000004RuKDAA0</t>
  </si>
  <si>
    <t>a1736000004RuIIAA0</t>
  </si>
  <si>
    <t>a1736000004RuImAAK</t>
  </si>
  <si>
    <t>a1736000004RuJGAA0</t>
  </si>
  <si>
    <t>a1736000004RuJkAAK</t>
  </si>
  <si>
    <t>a1736000004RuKEAA0</t>
  </si>
  <si>
    <t>a1736000004RuIJAA0</t>
  </si>
  <si>
    <t>a1736000004RuInAAK</t>
  </si>
  <si>
    <t>a1736000004RuJHAA0</t>
  </si>
  <si>
    <t>a1736000004RuJlAAK</t>
  </si>
  <si>
    <t>a1736000004RuKFAA0</t>
  </si>
  <si>
    <t>a1736000004RuIKAA0</t>
  </si>
  <si>
    <t>a1736000004RuIoAAK</t>
  </si>
  <si>
    <t>a1736000004RuJIAA0</t>
  </si>
  <si>
    <t>a1736000004RuJmAAK</t>
  </si>
  <si>
    <t>a1736000004RuKGAA0</t>
  </si>
  <si>
    <t>a1736000004RuILAA0</t>
  </si>
  <si>
    <t>a1736000004RuIpAAK</t>
  </si>
  <si>
    <t>a1736000004RuJJAA0</t>
  </si>
  <si>
    <t>a1736000004RuJnAAK</t>
  </si>
  <si>
    <t>a1736000004RuKHAA0</t>
  </si>
  <si>
    <t>a1736000004RuIMAA0</t>
  </si>
  <si>
    <t>a1736000004RuIqAAK</t>
  </si>
  <si>
    <t>a1736000004RuJKAA0</t>
  </si>
  <si>
    <t>a1736000004RuJoAAK</t>
  </si>
  <si>
    <t>a1736000004RuKIAA0</t>
  </si>
  <si>
    <t>a1736000004RuINAA0</t>
  </si>
  <si>
    <t>a1736000004RuIrAAK</t>
  </si>
  <si>
    <t>a1736000004RuJLAA0</t>
  </si>
  <si>
    <t>a1736000004RuJpAAK</t>
  </si>
  <si>
    <t>a1736000004RuKJAA0</t>
  </si>
  <si>
    <t>a1N36000002nEJaEAM</t>
  </si>
  <si>
    <t>a1N36000002nEJbEAM</t>
  </si>
  <si>
    <t>a1N36000002nEJcEAM</t>
  </si>
  <si>
    <t>a1N36000002nEJdEAM</t>
  </si>
  <si>
    <t>a1N36000002nEJeEAM</t>
  </si>
  <si>
    <t>a1N36000002nEJfEAM</t>
  </si>
  <si>
    <t>a1N36000002nEJgEAM</t>
  </si>
  <si>
    <t>a1N36000002nEJhEAM</t>
  </si>
  <si>
    <t>a1N36000002nEJiEAM</t>
  </si>
  <si>
    <t>a1N36000002nEJjEAM</t>
  </si>
  <si>
    <t>a1N36000002nEJkEAM</t>
  </si>
  <si>
    <t>a1N36000002nEJlEAM</t>
  </si>
  <si>
    <t>a1N36000002nEJmEAM</t>
  </si>
  <si>
    <t>a1N36000002nEJnEAM</t>
  </si>
  <si>
    <t>a1N36000002nEJoEAM</t>
  </si>
  <si>
    <t>a1N36000002nEJpEAM</t>
  </si>
  <si>
    <t>a1N36000002nEJqEAM</t>
  </si>
  <si>
    <t>a1N36000002nEJrEAM</t>
  </si>
  <si>
    <t>a1N36000002nEJsEAM</t>
  </si>
  <si>
    <t>a1N36000002nEJtEAM</t>
  </si>
  <si>
    <t>a1N36000002nEJuEAM</t>
  </si>
  <si>
    <t>a1N36000002nEJvEAM</t>
  </si>
  <si>
    <t>a1N36000002nEJwEAM</t>
  </si>
  <si>
    <t>a1N36000002nEJxEAM</t>
  </si>
  <si>
    <t>a1N36000002nEJyEAM</t>
  </si>
  <si>
    <t>a1N36000002nEJzEAM</t>
  </si>
  <si>
    <t>a1N36000002nEK0EAM</t>
  </si>
  <si>
    <t>a1N36000002nEK1EAM</t>
  </si>
  <si>
    <t>a1N36000002nEK2EAM</t>
  </si>
  <si>
    <t>a1N36000002nEK3EAM</t>
  </si>
  <si>
    <t>a1N36000002nEK4EAM</t>
  </si>
  <si>
    <t>a1N36000002nEK5EAM</t>
  </si>
  <si>
    <t>a1N36000002nEK6EAM</t>
  </si>
  <si>
    <t>a1N36000002nEK7EAM</t>
  </si>
  <si>
    <t>a1N36000002nEK8EAM</t>
  </si>
  <si>
    <t>a1N36000002nEK9EAM</t>
  </si>
  <si>
    <t>a1N36000002nEKAEA2</t>
  </si>
  <si>
    <t>a1N36000002nEKBEA2</t>
  </si>
  <si>
    <t>a1N36000002nEKCEA2</t>
  </si>
  <si>
    <t>a1N36000002nEKDEA2</t>
  </si>
  <si>
    <t>a1N36000002nEKEEA2</t>
  </si>
  <si>
    <t>a1N36000002nEKFEA2</t>
  </si>
  <si>
    <t>a1N36000002nEKGEA2</t>
  </si>
  <si>
    <t>a1N36000002nEKHEA2</t>
  </si>
  <si>
    <t>a1N36000002nEKIEA2</t>
  </si>
  <si>
    <t>a1N36000002nEKJEA2</t>
  </si>
  <si>
    <t>a1N36000002nEKKEA2</t>
  </si>
  <si>
    <t>a1N36000002nEKLEA2</t>
  </si>
  <si>
    <t>a1N36000002nEKMEA2</t>
  </si>
  <si>
    <t>a1N36000002nEKNEA2</t>
  </si>
  <si>
    <t>a1N36000002nEKOEA2</t>
  </si>
  <si>
    <t>a1N36000002nEKPEA2</t>
  </si>
  <si>
    <t>a1N36000002nEKQEA2</t>
  </si>
  <si>
    <t>a1N36000002nEKREA2</t>
  </si>
  <si>
    <t>a1N36000002nEKSEA2</t>
  </si>
  <si>
    <t>a1N36000002nEKTEA2</t>
  </si>
  <si>
    <t>a1N36000002nEKUEA2</t>
  </si>
  <si>
    <t>a1N36000002nEKVEA2</t>
  </si>
  <si>
    <t>a1N36000002nEKWEA2</t>
  </si>
  <si>
    <t>a1N36000002nEKXEA2</t>
  </si>
  <si>
    <t>a1N36000002nEKYEA2</t>
  </si>
  <si>
    <t>a1N36000002nEKZEA2</t>
  </si>
  <si>
    <t>a1N36000002nEKaEAM</t>
  </si>
  <si>
    <t>a1N36000002nEKbEAM</t>
  </si>
  <si>
    <t>a1N36000002nEKcEAM</t>
  </si>
  <si>
    <t>a1N36000002nEKdEAM</t>
  </si>
  <si>
    <t>a1N36000002nEKeEAM</t>
  </si>
  <si>
    <t>a1N36000002nEKfEAM</t>
  </si>
  <si>
    <t>a1N36000002nEKgEAM</t>
  </si>
  <si>
    <t>a1N36000002nEKhEAM</t>
  </si>
  <si>
    <t>a1N36000002nEKiEAM</t>
  </si>
  <si>
    <t>a1N36000002nEKjEAM</t>
  </si>
  <si>
    <t>a1N36000002nEKkEAM</t>
  </si>
  <si>
    <t>a1N36000002nEKlEAM</t>
  </si>
  <si>
    <t>a1N36000002nEKmEAM</t>
  </si>
  <si>
    <t>a1N36000002nEKnEAM</t>
  </si>
  <si>
    <t>a1N36000002nEKoEAM</t>
  </si>
  <si>
    <t>a1N36000002nEKpEAM</t>
  </si>
  <si>
    <t>a1N36000002nEKqEAM</t>
  </si>
  <si>
    <t>a1N36000002nEKrEAM</t>
  </si>
  <si>
    <t>a1b360000018IFzAAM</t>
  </si>
  <si>
    <t>a1b360000018IHHAA2</t>
  </si>
  <si>
    <t>a1b360000018IIZAA2</t>
  </si>
  <si>
    <t>a1b360000018IJrAAM</t>
  </si>
  <si>
    <t>a1b360000018IL9AAM</t>
  </si>
  <si>
    <t>a1b360000018IG0AAM</t>
  </si>
  <si>
    <t>a1b360000018IHIAA2</t>
  </si>
  <si>
    <t>a1b360000018IIaAAM</t>
  </si>
  <si>
    <t>a1b360000018IJsAAM</t>
  </si>
  <si>
    <t>a1b360000018ILAAA2</t>
  </si>
  <si>
    <t>a1b360000018IG1AAM</t>
  </si>
  <si>
    <t>a1b360000018IHJAA2</t>
  </si>
  <si>
    <t>a1b360000018IIbAAM</t>
  </si>
  <si>
    <t>a1b360000018IJtAAM</t>
  </si>
  <si>
    <t>a1b360000018ILBAA2</t>
  </si>
  <si>
    <t>a1b360000018IG2AAM</t>
  </si>
  <si>
    <t>a1b360000018IHKAA2</t>
  </si>
  <si>
    <t>a1b360000018IIcAAM</t>
  </si>
  <si>
    <t>a1b360000018IJuAAM</t>
  </si>
  <si>
    <t>a1b360000018ILCAA2</t>
  </si>
  <si>
    <t>a1b360000018IG3AAM</t>
  </si>
  <si>
    <t>a1b360000018IHLAA2</t>
  </si>
  <si>
    <t>a1b360000018IIdAAM</t>
  </si>
  <si>
    <t>a1b360000018IJvAAM</t>
  </si>
  <si>
    <t>a1b360000018ILDAA2</t>
  </si>
  <si>
    <t>a1b360000018IG4AAM</t>
  </si>
  <si>
    <t>a1b360000018IHMAA2</t>
  </si>
  <si>
    <t>a1b360000018IIeAAM</t>
  </si>
  <si>
    <t>a1b360000018IJwAAM</t>
  </si>
  <si>
    <t>a1b360000018ILEAA2</t>
  </si>
  <si>
    <t>a1b360000018IG5AAM</t>
  </si>
  <si>
    <t>a1b360000018IHNAA2</t>
  </si>
  <si>
    <t>a1b360000018IIfAAM</t>
  </si>
  <si>
    <t>a1b360000018IJxAAM</t>
  </si>
  <si>
    <t>a1b360000018ILFAA2</t>
  </si>
  <si>
    <t>a1b360000018IG6AAM</t>
  </si>
  <si>
    <t>a1b360000018IHOAA2</t>
  </si>
  <si>
    <t>a1b360000018IIgAAM</t>
  </si>
  <si>
    <t>a1b360000018IJyAAM</t>
  </si>
  <si>
    <t>a1b360000018ILGAA2</t>
  </si>
  <si>
    <t>a1b360000018IG7AAM</t>
  </si>
  <si>
    <t>a1b360000018IHPAA2</t>
  </si>
  <si>
    <t>a1b360000018IIhAAM</t>
  </si>
  <si>
    <t>a1b360000018IJzAAM</t>
  </si>
  <si>
    <t>a1b360000018ILHAA2</t>
  </si>
  <si>
    <t>a1b360000018IG8AAM</t>
  </si>
  <si>
    <t>a1b360000018IHQAA2</t>
  </si>
  <si>
    <t>a1b360000018IIiAAM</t>
  </si>
  <si>
    <t>a1b360000018IK0AAM</t>
  </si>
  <si>
    <t>a1b360000018ILIAA2</t>
  </si>
  <si>
    <t>a1b360000018IG9AAM</t>
  </si>
  <si>
    <t>a1b360000018IHRAA2</t>
  </si>
  <si>
    <t>a1b360000018IIjAAM</t>
  </si>
  <si>
    <t>a1b360000018IK1AAM</t>
  </si>
  <si>
    <t>a1b360000018ILJAA2</t>
  </si>
  <si>
    <t>a1b360000018IGAAA2</t>
  </si>
  <si>
    <t>a1b360000018IHSAA2</t>
  </si>
  <si>
    <t>a1b360000018IIkAAM</t>
  </si>
  <si>
    <t>a1b360000018IK2AAM</t>
  </si>
  <si>
    <t>a1b360000018ILKAA2</t>
  </si>
  <si>
    <t>a1b360000018IGBAA2</t>
  </si>
  <si>
    <t>a1b360000018IHTAA2</t>
  </si>
  <si>
    <t>a1b360000018IIlAAM</t>
  </si>
  <si>
    <t>a1b360000018IK3AAM</t>
  </si>
  <si>
    <t>a1b360000018ILLAA2</t>
  </si>
  <si>
    <t>a1b360000018IGCAA2</t>
  </si>
  <si>
    <t>a1b360000018IHUAA2</t>
  </si>
  <si>
    <t>a1b360000018IImAAM</t>
  </si>
  <si>
    <t>a1b360000018IK4AAM</t>
  </si>
  <si>
    <t>a1b360000018ILMAA2</t>
  </si>
  <si>
    <t>a1b360000018IGDAA2</t>
  </si>
  <si>
    <t>a1b360000018IHVAA2</t>
  </si>
  <si>
    <t>a1b360000018IInAAM</t>
  </si>
  <si>
    <t>a1b360000018IK5AAM</t>
  </si>
  <si>
    <t>a1b360000018ILNAA2</t>
  </si>
  <si>
    <t>a1b360000018IGEAA2</t>
  </si>
  <si>
    <t>a1b360000018IHWAA2</t>
  </si>
  <si>
    <t>a1b360000018IIoAAM</t>
  </si>
  <si>
    <t>a1b360000018IK6AAM</t>
  </si>
  <si>
    <t>a1b360000018ILOAA2</t>
  </si>
  <si>
    <t>a1b360000018IGFAA2</t>
  </si>
  <si>
    <t>a1b360000018IHXAA2</t>
  </si>
  <si>
    <t>a1b360000018IIpAAM</t>
  </si>
  <si>
    <t>a1b360000018IK7AAM</t>
  </si>
  <si>
    <t>a1b360000018ILPAA2</t>
  </si>
  <si>
    <t>a1b360000018IGGAA2</t>
  </si>
  <si>
    <t>a1b360000018IHYAA2</t>
  </si>
  <si>
    <t>a1b360000018IIqAAM</t>
  </si>
  <si>
    <t>a1b360000018IK8AAM</t>
  </si>
  <si>
    <t>a1b360000018ILQAA2</t>
  </si>
  <si>
    <t>a1b360000018IGHAA2</t>
  </si>
  <si>
    <t>a1b360000018IHZAA2</t>
  </si>
  <si>
    <t>a1b360000018IIrAAM</t>
  </si>
  <si>
    <t>a1b360000018IK9AAM</t>
  </si>
  <si>
    <t>a1b360000018ILRAA2</t>
  </si>
  <si>
    <t>a1b360000018IGIAA2</t>
  </si>
  <si>
    <t>a1b360000018IHaAAM</t>
  </si>
  <si>
    <t>a1b360000018IIsAAM</t>
  </si>
  <si>
    <t>a1b360000018IKAAA2</t>
  </si>
  <si>
    <t>a1b360000018ILSAA2</t>
  </si>
  <si>
    <t>a1b360000018IGJAA2</t>
  </si>
  <si>
    <t>a1b360000018IHbAAM</t>
  </si>
  <si>
    <t>a1b360000018IItAAM</t>
  </si>
  <si>
    <t>a1b360000018IKBAA2</t>
  </si>
  <si>
    <t>a1b360000018ILTAA2</t>
  </si>
  <si>
    <t>a1b360000018IGKAA2</t>
  </si>
  <si>
    <t>a1b360000018IHcAAM</t>
  </si>
  <si>
    <t>a1b360000018IIuAAM</t>
  </si>
  <si>
    <t>a1b360000018IKCAA2</t>
  </si>
  <si>
    <t>a1b360000018ILUAA2</t>
  </si>
  <si>
    <t>a1b360000018IGLAA2</t>
  </si>
  <si>
    <t>a1b360000018IHdAAM</t>
  </si>
  <si>
    <t>a1b360000018IIvAAM</t>
  </si>
  <si>
    <t>a1b360000018IKDAA2</t>
  </si>
  <si>
    <t>a1b360000018ILVAA2</t>
  </si>
  <si>
    <t>a1b360000018IGMAA2</t>
  </si>
  <si>
    <t>a1b360000018IHeAAM</t>
  </si>
  <si>
    <t>a1b360000018IIwAAM</t>
  </si>
  <si>
    <t>a1b360000018IKEAA2</t>
  </si>
  <si>
    <t>a1b360000018ILWAA2</t>
  </si>
  <si>
    <t>a1b360000018IGNAA2</t>
  </si>
  <si>
    <t>a1b360000018IHfAAM</t>
  </si>
  <si>
    <t>a1b360000018IIxAAM</t>
  </si>
  <si>
    <t>a1b360000018IKFAA2</t>
  </si>
  <si>
    <t>a1b360000018ILXAA2</t>
  </si>
  <si>
    <t>a1b360000018IGOAA2</t>
  </si>
  <si>
    <t>a1b360000018IHgAAM</t>
  </si>
  <si>
    <t>a1b360000018IIyAAM</t>
  </si>
  <si>
    <t>a1b360000018IKGAA2</t>
  </si>
  <si>
    <t>a1b360000018ILYAA2</t>
  </si>
  <si>
    <t>a1b360000018IGPAA2</t>
  </si>
  <si>
    <t>a1b360000018IHhAAM</t>
  </si>
  <si>
    <t>a1b360000018IIzAAM</t>
  </si>
  <si>
    <t>a1b360000018IKHAA2</t>
  </si>
  <si>
    <t>a1b360000018ILZAA2</t>
  </si>
  <si>
    <t>a1b360000018IGQAA2</t>
  </si>
  <si>
    <t>a1b360000018IHiAAM</t>
  </si>
  <si>
    <t>a1b360000018IJ0AAM</t>
  </si>
  <si>
    <t>a1b360000018IKIAA2</t>
  </si>
  <si>
    <t>a1b360000018ILaAAM</t>
  </si>
  <si>
    <t>a1b360000018IGRAA2</t>
  </si>
  <si>
    <t>a1b360000018IHjAAM</t>
  </si>
  <si>
    <t>a1b360000018IJ1AAM</t>
  </si>
  <si>
    <t>a1b360000018IKJAA2</t>
  </si>
  <si>
    <t>a1b360000018ILbAAM</t>
  </si>
  <si>
    <t>a1b360000018IGSAA2</t>
  </si>
  <si>
    <t>a1b360000018IHkAAM</t>
  </si>
  <si>
    <t>a1b360000018IJ2AAM</t>
  </si>
  <si>
    <t>a1b360000018IKKAA2</t>
  </si>
  <si>
    <t>a1b360000018ILcAAM</t>
  </si>
  <si>
    <t>a1b360000018IGTAA2</t>
  </si>
  <si>
    <t>a1b360000018IHlAAM</t>
  </si>
  <si>
    <t>a1b360000018IJ3AAM</t>
  </si>
  <si>
    <t>a1b360000018IKLAA2</t>
  </si>
  <si>
    <t>a1b360000018ILdAAM</t>
  </si>
  <si>
    <t>a1b360000018IGUAA2</t>
  </si>
  <si>
    <t>a1b360000018IHmAAM</t>
  </si>
  <si>
    <t>a1b360000018IJ4AAM</t>
  </si>
  <si>
    <t>a1b360000018IKMAA2</t>
  </si>
  <si>
    <t>a1b360000018ILeAAM</t>
  </si>
  <si>
    <t>a1b360000018IGVAA2</t>
  </si>
  <si>
    <t>a1b360000018IHnAAM</t>
  </si>
  <si>
    <t>a1b360000018IJ5AAM</t>
  </si>
  <si>
    <t>a1b360000018IKNAA2</t>
  </si>
  <si>
    <t>a1b360000018ILfAAM</t>
  </si>
  <si>
    <t>a1b360000018IGWAA2</t>
  </si>
  <si>
    <t>a1b360000018IHoAAM</t>
  </si>
  <si>
    <t>a1b360000018IJ6AAM</t>
  </si>
  <si>
    <t>a1b360000018IKOAA2</t>
  </si>
  <si>
    <t>a1b360000018ILgAAM</t>
  </si>
  <si>
    <t>a1b360000018IGXAA2</t>
  </si>
  <si>
    <t>a1b360000018IHpAAM</t>
  </si>
  <si>
    <t>a1b360000018IJ7AAM</t>
  </si>
  <si>
    <t>a1b360000018IKPAA2</t>
  </si>
  <si>
    <t>a1b360000018ILhAAM</t>
  </si>
  <si>
    <t>a1b360000018IGYAA2</t>
  </si>
  <si>
    <t>a1b360000018IHqAAM</t>
  </si>
  <si>
    <t>a1b360000018IJ8AAM</t>
  </si>
  <si>
    <t>a1b360000018IKQAA2</t>
  </si>
  <si>
    <t>a1b360000018ILiAAM</t>
  </si>
  <si>
    <t>a1b360000018IGZAA2</t>
  </si>
  <si>
    <t>a1b360000018IHrAAM</t>
  </si>
  <si>
    <t>a1b360000018IJ9AAM</t>
  </si>
  <si>
    <t>a1b360000018IKRAA2</t>
  </si>
  <si>
    <t>a1b360000018ILjAAM</t>
  </si>
  <si>
    <t>a1b360000018IGaAAM</t>
  </si>
  <si>
    <t>a1b360000018IHsAAM</t>
  </si>
  <si>
    <t>a1b360000018IJAAA2</t>
  </si>
  <si>
    <t>a1b360000018IKSAA2</t>
  </si>
  <si>
    <t>a1b360000018ILkAAM</t>
  </si>
  <si>
    <t>a1b360000018IGbAAM</t>
  </si>
  <si>
    <t>a1b360000018IHtAAM</t>
  </si>
  <si>
    <t>a1b360000018IJBAA2</t>
  </si>
  <si>
    <t>a1b360000018IKTAA2</t>
  </si>
  <si>
    <t>a1b360000018ILlAAM</t>
  </si>
  <si>
    <t>a1b360000018IGcAAM</t>
  </si>
  <si>
    <t>a1b360000018IHuAAM</t>
  </si>
  <si>
    <t>a1b360000018IJCAA2</t>
  </si>
  <si>
    <t>a1b360000018IKUAA2</t>
  </si>
  <si>
    <t>a1b360000018ILmAAM</t>
  </si>
  <si>
    <t>a1b360000018IGdAAM</t>
  </si>
  <si>
    <t>a1b360000018IHvAAM</t>
  </si>
  <si>
    <t>a1b360000018IJDAA2</t>
  </si>
  <si>
    <t>a1b360000018IKVAA2</t>
  </si>
  <si>
    <t>a1b360000018ILnAAM</t>
  </si>
  <si>
    <t>a1b360000018IGeAAM</t>
  </si>
  <si>
    <t>a1b360000018IHwAAM</t>
  </si>
  <si>
    <t>a1b360000018IJEAA2</t>
  </si>
  <si>
    <t>a1b360000018IKWAA2</t>
  </si>
  <si>
    <t>a1b360000018ILoAAM</t>
  </si>
  <si>
    <t>a1b360000018IGfAAM</t>
  </si>
  <si>
    <t>a1b360000018IHxAAM</t>
  </si>
  <si>
    <t>a1b360000018IJFAA2</t>
  </si>
  <si>
    <t>a1b360000018IKXAA2</t>
  </si>
  <si>
    <t>a1b360000018ILpAAM</t>
  </si>
  <si>
    <t>a1b360000018IGgAAM</t>
  </si>
  <si>
    <t>a1b360000018IHyAAM</t>
  </si>
  <si>
    <t>a1b360000018IJGAA2</t>
  </si>
  <si>
    <t>a1b360000018IKYAA2</t>
  </si>
  <si>
    <t>a1b360000018ILqAAM</t>
  </si>
  <si>
    <t>a1b360000018IGhAAM</t>
  </si>
  <si>
    <t>a1b360000018IHzAAM</t>
  </si>
  <si>
    <t>a1b360000018IJHAA2</t>
  </si>
  <si>
    <t>a1b360000018IKZAA2</t>
  </si>
  <si>
    <t>a1b360000018ILrAAM</t>
  </si>
  <si>
    <t>a1b360000018IGiAAM</t>
  </si>
  <si>
    <t>a1b360000018II0AAM</t>
  </si>
  <si>
    <t>a1b360000018IJIAA2</t>
  </si>
  <si>
    <t>a1b360000018IKaAAM</t>
  </si>
  <si>
    <t>a1b360000018ILsAAM</t>
  </si>
  <si>
    <t>a1b360000018IGjAAM</t>
  </si>
  <si>
    <t>a1b360000018II1AAM</t>
  </si>
  <si>
    <t>a1b360000018IJJAA2</t>
  </si>
  <si>
    <t>a1b360000018IKbAAM</t>
  </si>
  <si>
    <t>a1b360000018ILtAAM</t>
  </si>
  <si>
    <t>a1b360000018IGkAAM</t>
  </si>
  <si>
    <t>a1b360000018II2AAM</t>
  </si>
  <si>
    <t>a1b360000018IJKAA2</t>
  </si>
  <si>
    <t>a1b360000018IKcAAM</t>
  </si>
  <si>
    <t>a1b360000018ILuAAM</t>
  </si>
  <si>
    <t>a1b360000018IGlAAM</t>
  </si>
  <si>
    <t>a1b360000018II3AAM</t>
  </si>
  <si>
    <t>a1b360000018IJLAA2</t>
  </si>
  <si>
    <t>a1b360000018IKdAAM</t>
  </si>
  <si>
    <t>a1b360000018ILvAAM</t>
  </si>
  <si>
    <t>a1b360000018IGmAAM</t>
  </si>
  <si>
    <t>a1b360000018II4AAM</t>
  </si>
  <si>
    <t>a1b360000018IJMAA2</t>
  </si>
  <si>
    <t>a1b360000018IKeAAM</t>
  </si>
  <si>
    <t>a1b360000018ILwAAM</t>
  </si>
  <si>
    <t>a1b360000018IGnAAM</t>
  </si>
  <si>
    <t>a1b360000018II5AAM</t>
  </si>
  <si>
    <t>a1b360000018IJNAA2</t>
  </si>
  <si>
    <t>a1b360000018IKfAAM</t>
  </si>
  <si>
    <t>a1b360000018ILxAAM</t>
  </si>
  <si>
    <t>a1b360000018IGoAAM</t>
  </si>
  <si>
    <t>a1b360000018II6AAM</t>
  </si>
  <si>
    <t>a1b360000018IJOAA2</t>
  </si>
  <si>
    <t>a1b360000018IKgAAM</t>
  </si>
  <si>
    <t>a1b360000018ILyAAM</t>
  </si>
  <si>
    <t>a1b360000018IGpAAM</t>
  </si>
  <si>
    <t>a1b360000018II7AAM</t>
  </si>
  <si>
    <t>a1b360000018IJPAA2</t>
  </si>
  <si>
    <t>a1b360000018IKhAAM</t>
  </si>
  <si>
    <t>a1b360000018ILzAAM</t>
  </si>
  <si>
    <t>a1b360000018IGqAAM</t>
  </si>
  <si>
    <t>a1b360000018II8AAM</t>
  </si>
  <si>
    <t>a1b360000018IJQAA2</t>
  </si>
  <si>
    <t>a1b360000018IKiAAM</t>
  </si>
  <si>
    <t>a1b360000018IM0AAM</t>
  </si>
  <si>
    <t>a1b360000018IGrAAM</t>
  </si>
  <si>
    <t>a1b360000018II9AAM</t>
  </si>
  <si>
    <t>a1b360000018IJRAA2</t>
  </si>
  <si>
    <t>a1b360000018IKjAAM</t>
  </si>
  <si>
    <t>a1b360000018IM1AAM</t>
  </si>
  <si>
    <t>a1b360000018IGsAAM</t>
  </si>
  <si>
    <t>a1b360000018IIAAA2</t>
  </si>
  <si>
    <t>a1b360000018IJSAA2</t>
  </si>
  <si>
    <t>a1b360000018IKkAAM</t>
  </si>
  <si>
    <t>a1b360000018IM2AAM</t>
  </si>
  <si>
    <t>a1b360000018IGtAAM</t>
  </si>
  <si>
    <t>a1b360000018IIBAA2</t>
  </si>
  <si>
    <t>a1b360000018IJTAA2</t>
  </si>
  <si>
    <t>a1b360000018IKlAAM</t>
  </si>
  <si>
    <t>a1b360000018IM3AAM</t>
  </si>
  <si>
    <t>a1b360000018IGuAAM</t>
  </si>
  <si>
    <t>a1b360000018IICAA2</t>
  </si>
  <si>
    <t>a1b360000018IJUAA2</t>
  </si>
  <si>
    <t>a1b360000018IKmAAM</t>
  </si>
  <si>
    <t>a1b360000018IM4AAM</t>
  </si>
  <si>
    <t>a1b360000018IGvAAM</t>
  </si>
  <si>
    <t>a1b360000018IIDAA2</t>
  </si>
  <si>
    <t>a1b360000018IJVAA2</t>
  </si>
  <si>
    <t>a1b360000018IKnAAM</t>
  </si>
  <si>
    <t>a1b360000018IM5AAM</t>
  </si>
  <si>
    <t>a1b360000018IGwAAM</t>
  </si>
  <si>
    <t>a1b360000018IIEAA2</t>
  </si>
  <si>
    <t>a1b360000018IJWAA2</t>
  </si>
  <si>
    <t>a1b360000018IKoAAM</t>
  </si>
  <si>
    <t>a1b360000018IM6AAM</t>
  </si>
  <si>
    <t>a1b360000018IGxAAM</t>
  </si>
  <si>
    <t>a1b360000018IIFAA2</t>
  </si>
  <si>
    <t>a1b360000018IJXAA2</t>
  </si>
  <si>
    <t>a1b360000018IKpAAM</t>
  </si>
  <si>
    <t>a1b360000018IM7AAM</t>
  </si>
  <si>
    <t>a1b360000018IGyAAM</t>
  </si>
  <si>
    <t>a1b360000018IIGAA2</t>
  </si>
  <si>
    <t>a1b360000018IJYAA2</t>
  </si>
  <si>
    <t>a1b360000018IKqAAM</t>
  </si>
  <si>
    <t>a1b360000018IM8AAM</t>
  </si>
  <si>
    <t>a1b360000018IGzAAM</t>
  </si>
  <si>
    <t>a1b360000018IIHAA2</t>
  </si>
  <si>
    <t>a1b360000018IJZAA2</t>
  </si>
  <si>
    <t>a1b360000018IKrAAM</t>
  </si>
  <si>
    <t>a1b360000018IM9AAM</t>
  </si>
  <si>
    <t>a1b360000018IH0AAM</t>
  </si>
  <si>
    <t>a1b360000018IIIAA2</t>
  </si>
  <si>
    <t>a1b360000018IJaAAM</t>
  </si>
  <si>
    <t>a1b360000018IKsAAM</t>
  </si>
  <si>
    <t>a1b360000018IMAAA2</t>
  </si>
  <si>
    <t>a1b360000018IH1AAM</t>
  </si>
  <si>
    <t>a1b360000018IIJAA2</t>
  </si>
  <si>
    <t>a1b360000018IJbAAM</t>
  </si>
  <si>
    <t>a1b360000018IKtAAM</t>
  </si>
  <si>
    <t>a1b360000018IMBAA2</t>
  </si>
  <si>
    <t>a1b360000018IH2AAM</t>
  </si>
  <si>
    <t>a1b360000018IIKAA2</t>
  </si>
  <si>
    <t>a1b360000018IJcAAM</t>
  </si>
  <si>
    <t>a1b360000018IKuAAM</t>
  </si>
  <si>
    <t>a1b360000018IMCAA2</t>
  </si>
  <si>
    <t>a1b360000018IH3AAM</t>
  </si>
  <si>
    <t>a1b360000018IILAA2</t>
  </si>
  <si>
    <t>a1b360000018IJdAAM</t>
  </si>
  <si>
    <t>a1b360000018IKvAAM</t>
  </si>
  <si>
    <t>a1b360000018IMDAA2</t>
  </si>
  <si>
    <t>a1b360000018IH4AAM</t>
  </si>
  <si>
    <t>a1b360000018IIMAA2</t>
  </si>
  <si>
    <t>a1b360000018IJeAAM</t>
  </si>
  <si>
    <t>a1b360000018IKwAAM</t>
  </si>
  <si>
    <t>a1b360000018IMEAA2</t>
  </si>
  <si>
    <t>a1b360000018IH5AAM</t>
  </si>
  <si>
    <t>a1b360000018IINAA2</t>
  </si>
  <si>
    <t>a1b360000018IJfAAM</t>
  </si>
  <si>
    <t>a1b360000018IKxAAM</t>
  </si>
  <si>
    <t>a1b360000018IMFAA2</t>
  </si>
  <si>
    <t>a1b360000018IH6AAM</t>
  </si>
  <si>
    <t>a1b360000018IIOAA2</t>
  </si>
  <si>
    <t>a1b360000018IJgAAM</t>
  </si>
  <si>
    <t>a1b360000018IKyAAM</t>
  </si>
  <si>
    <t>a1b360000018IMGAA2</t>
  </si>
  <si>
    <t>a1b360000018IH7AAM</t>
  </si>
  <si>
    <t>a1b360000018IIPAA2</t>
  </si>
  <si>
    <t>a1b360000018IJhAAM</t>
  </si>
  <si>
    <t>a1b360000018IKzAAM</t>
  </si>
  <si>
    <t>a1b360000018IMHAA2</t>
  </si>
  <si>
    <t>a1b360000018IH8AAM</t>
  </si>
  <si>
    <t>a1b360000018IIQAA2</t>
  </si>
  <si>
    <t>a1b360000018IJiAAM</t>
  </si>
  <si>
    <t>a1b360000018IL0AAM</t>
  </si>
  <si>
    <t>a1b360000018IMIAA2</t>
  </si>
  <si>
    <t>a1b360000018IH9AAM</t>
  </si>
  <si>
    <t>a1b360000018IIRAA2</t>
  </si>
  <si>
    <t>a1b360000018IJjAAM</t>
  </si>
  <si>
    <t>a1b360000018IL1AAM</t>
  </si>
  <si>
    <t>a1b360000018IMJAA2</t>
  </si>
  <si>
    <t>a1b360000018IHAAA2</t>
  </si>
  <si>
    <t>a1b360000018IISAA2</t>
  </si>
  <si>
    <t>a1b360000018IJkAAM</t>
  </si>
  <si>
    <t>a1b360000018IL2AAM</t>
  </si>
  <si>
    <t>a1b360000018IMKAA2</t>
  </si>
  <si>
    <t>a1b360000018IHBAA2</t>
  </si>
  <si>
    <t>a1b360000018IITAA2</t>
  </si>
  <si>
    <t>a1b360000018IJlAAM</t>
  </si>
  <si>
    <t>a1b360000018IL3AAM</t>
  </si>
  <si>
    <t>a1b360000018IMLAA2</t>
  </si>
  <si>
    <t>a1b360000018IHCAA2</t>
  </si>
  <si>
    <t>a1b360000018IIUAA2</t>
  </si>
  <si>
    <t>a1b360000018IJmAAM</t>
  </si>
  <si>
    <t>a1b360000018IL4AAM</t>
  </si>
  <si>
    <t>a1b360000018IMMAA2</t>
  </si>
  <si>
    <t>a1b360000018IHDAA2</t>
  </si>
  <si>
    <t>a1b360000018IIVAA2</t>
  </si>
  <si>
    <t>a1b360000018IJnAAM</t>
  </si>
  <si>
    <t>a1b360000018IL5AAM</t>
  </si>
  <si>
    <t>a1b360000018IMNAA2</t>
  </si>
  <si>
    <t>a1b360000018IHEAA2</t>
  </si>
  <si>
    <t>a1b360000018IIWAA2</t>
  </si>
  <si>
    <t>a1b360000018IJoAAM</t>
  </si>
  <si>
    <t>a1b360000018IL6AAM</t>
  </si>
  <si>
    <t>a1b360000018IMOAA2</t>
  </si>
  <si>
    <t>a1b360000018IHFAA2</t>
  </si>
  <si>
    <t>a1b360000018IIXAA2</t>
  </si>
  <si>
    <t>a1b360000018IJpAAM</t>
  </si>
  <si>
    <t>a1b360000018IL7AAM</t>
  </si>
  <si>
    <t>a1b360000018IMPAA2</t>
  </si>
  <si>
    <t>a1b360000018IHGAA2</t>
  </si>
  <si>
    <t>a1b360000018IIYAA2</t>
  </si>
  <si>
    <t>a1b360000018IJqAAM</t>
  </si>
  <si>
    <t>a1b360000018IL8AAM</t>
  </si>
  <si>
    <t>a1b360000018IMQAA2</t>
  </si>
  <si>
    <t>a1G36000001OwlmEAC</t>
  </si>
  <si>
    <t>a1G36000001OwlnEAC</t>
  </si>
  <si>
    <t>a1G36000001OwloEAC</t>
  </si>
  <si>
    <t>a1G36000001OwlpEAC</t>
  </si>
  <si>
    <t>a1G36000001OwlqEAC</t>
  </si>
  <si>
    <t>a1G36000001OwlrEAC</t>
  </si>
  <si>
    <t>a1G36000001OwlsEAC</t>
  </si>
  <si>
    <t>a1G36000001OwltEAC</t>
  </si>
  <si>
    <t>a1G36000001OwluEAC</t>
  </si>
  <si>
    <t>a1G36000001OwlvEAC</t>
  </si>
  <si>
    <t>a1G36000001OwlwEAC</t>
  </si>
  <si>
    <t>a1G36000001OwlxEAC</t>
  </si>
  <si>
    <t>a1G36000001OwlyEAC</t>
  </si>
  <si>
    <t>a1G36000001OwlzEAC</t>
  </si>
  <si>
    <t>a1G36000001Owm0EAC</t>
  </si>
  <si>
    <t>a1G36000001Owm1EAC</t>
  </si>
  <si>
    <t>a1G36000001Owm2EAC</t>
  </si>
  <si>
    <t>a1G36000001Owm3EAC</t>
  </si>
  <si>
    <t>a1G36000001Owm4EAC</t>
  </si>
  <si>
    <t>a1G36000001Owm5EAC</t>
  </si>
  <si>
    <t>a1G36000001Owm6EAC</t>
  </si>
  <si>
    <t>a1G36000001Owm7EAC</t>
  </si>
  <si>
    <t>a1G36000001Owm8EAC</t>
  </si>
  <si>
    <t>a1G36000001Owm9EAC</t>
  </si>
  <si>
    <t>a1G36000001OwmAEAS</t>
  </si>
  <si>
    <t>a1G36000001OwmBEAS</t>
  </si>
  <si>
    <t>a1G36000001OwmCEAS</t>
  </si>
  <si>
    <t>a1G36000001OwmDEAS</t>
  </si>
  <si>
    <t>a1G36000001OwmEEAS</t>
  </si>
  <si>
    <t>a1G36000001OwmFEAS</t>
  </si>
  <si>
    <t>a1G36000001OwmGEAS</t>
  </si>
  <si>
    <t>a1G36000001OwmHEAS</t>
  </si>
  <si>
    <t>a1G36000001OwmIEAS</t>
  </si>
  <si>
    <t>a1G36000001OwmJEAS</t>
  </si>
  <si>
    <t>a1G36000001OwmKEAS</t>
  </si>
  <si>
    <t>a1G36000001OwmLEAS</t>
  </si>
  <si>
    <t>a1G36000001OwmMEAS</t>
  </si>
  <si>
    <t>a1G36000001OwmNEAS</t>
  </si>
  <si>
    <t>a1G36000001OwmOEAS</t>
  </si>
  <si>
    <t>a1G36000001OwmPEAS</t>
  </si>
  <si>
    <t>a1G36000001OwmQEAS</t>
  </si>
  <si>
    <t>a1G36000001OwmREAS</t>
  </si>
  <si>
    <t>a1G36000001OwmSEAS</t>
  </si>
  <si>
    <t>a1G36000001OwmTEAS</t>
  </si>
  <si>
    <t>a1G36000001OwmUEAS</t>
  </si>
  <si>
    <t>a1G36000001OwmVEAS</t>
  </si>
  <si>
    <t>a1G36000001OwmWEAS</t>
  </si>
  <si>
    <t>a1G36000001OwmXEAS</t>
  </si>
  <si>
    <t>a1G36000001OwmYEAS</t>
  </si>
  <si>
    <t>a1G36000001OwmZEAS</t>
  </si>
  <si>
    <t>a1G36000001OwmaEAC</t>
  </si>
  <si>
    <t>a1G36000001OwmbEAC</t>
  </si>
  <si>
    <t>a1G36000001OwmcEAC</t>
  </si>
  <si>
    <t>a1G36000001OwmdEAC</t>
  </si>
  <si>
    <t>a1G36000001OwmeEAC</t>
  </si>
  <si>
    <t>a1G36000001OwmfEAC</t>
  </si>
  <si>
    <t>a1G36000001OwmgEAC</t>
  </si>
  <si>
    <t>a1G36000001OwmhEAC</t>
  </si>
  <si>
    <t>a1G36000001OwmiEAC</t>
  </si>
  <si>
    <t>a1G36000001OwmjEAC</t>
  </si>
  <si>
    <t>a1G36000001OwmkEAC</t>
  </si>
  <si>
    <t>a1G36000001OwmlEAC</t>
  </si>
  <si>
    <t>a1G36000001OwmmEAC</t>
  </si>
  <si>
    <t>a1G36000001OwmnEAC</t>
  </si>
  <si>
    <t>a1G36000001OwmoEAC</t>
  </si>
  <si>
    <t>a1G36000001OwmpEAC</t>
  </si>
  <si>
    <t>a1G36000001OwmqEAC</t>
  </si>
  <si>
    <t>a1G36000001OwmrEAC</t>
  </si>
  <si>
    <t>a1G36000001OwmsEAC</t>
  </si>
  <si>
    <t>a1G36000001OwmtEAC</t>
  </si>
  <si>
    <t>a1G36000001OwmuEAC</t>
  </si>
  <si>
    <t>a1G36000001OwmvEAC</t>
  </si>
  <si>
    <t>a1G36000001OwmwEAC</t>
  </si>
  <si>
    <t>a1G36000001OwmxEAC</t>
  </si>
  <si>
    <t>a1G36000001OwmyEAC</t>
  </si>
  <si>
    <t>a1G36000001OwmzEAC</t>
  </si>
  <si>
    <t>a1G36000001Own0EAC</t>
  </si>
  <si>
    <t>a1G36000001Own1EAC</t>
  </si>
  <si>
    <t>a1G36000001Own2EAC</t>
  </si>
  <si>
    <t>a1G36000001Own3EAC</t>
  </si>
  <si>
    <t>a1G36000001Own4EAC</t>
  </si>
  <si>
    <t>a1G36000001Own5EAC</t>
  </si>
  <si>
    <t>a1G36000001Own6EAC</t>
  </si>
  <si>
    <t>a1G36000001Own7EAC</t>
  </si>
  <si>
    <t>a1G36000001Own8EAC</t>
  </si>
  <si>
    <t>a1G36000001Own9EAC</t>
  </si>
  <si>
    <t>a1G36000001OwnAEAS</t>
  </si>
  <si>
    <t>a1G36000001OwnBEAS</t>
  </si>
  <si>
    <t>a1G36000001OwnCEAS</t>
  </si>
  <si>
    <t>a1G36000001OwnDEAS</t>
  </si>
  <si>
    <t>a1G36000001OwnEEAS</t>
  </si>
  <si>
    <t>a1G36000001OwnFEAS</t>
  </si>
  <si>
    <t>a1G36000001OwnGEAS</t>
  </si>
  <si>
    <t>a1G36000001OwnHEAS</t>
  </si>
  <si>
    <t>a1G36000001OwnIEAS</t>
  </si>
  <si>
    <t>a1G36000001OwnJEAS</t>
  </si>
  <si>
    <t>a1G36000001OwnKEAS</t>
  </si>
  <si>
    <t>a1G36000001OwnLEAS</t>
  </si>
  <si>
    <t>a1G36000001OwnMEAS</t>
  </si>
  <si>
    <t>a1G36000001OwnNEAS</t>
  </si>
  <si>
    <t>a1G36000001OwnOEAS</t>
  </si>
  <si>
    <t>a1G36000001OwnPEAS</t>
  </si>
  <si>
    <t>a1G36000001OwnQEAS</t>
  </si>
  <si>
    <t>a1G36000001OwnREAS</t>
  </si>
  <si>
    <t>a1G36000001OwnSEAS</t>
  </si>
  <si>
    <t>a1G36000001OwnTEAS</t>
  </si>
  <si>
    <t>a1G36000001OwnUEAS</t>
  </si>
  <si>
    <t>a1G36000001OwnVEAS</t>
  </si>
  <si>
    <t>a1G36000001OwnWEAS</t>
  </si>
  <si>
    <t>a1G36000001OwnXEAS</t>
  </si>
  <si>
    <t>a1G36000001OwnYEAS</t>
  </si>
  <si>
    <t>a1G36000001OwnZEAS</t>
  </si>
  <si>
    <t>a1G36000001OwnaEAC</t>
  </si>
  <si>
    <t>a1G36000001OwnbEAC</t>
  </si>
  <si>
    <t>a1G36000001OwncEAC</t>
  </si>
  <si>
    <t>a1G36000001OwndEAC</t>
  </si>
  <si>
    <t>a1G36000001OwneEAC</t>
  </si>
  <si>
    <t>a1G36000001OwnfEAC</t>
  </si>
  <si>
    <t>a1G36000001OwngEAC</t>
  </si>
  <si>
    <t>a1G36000001OwnhEAC</t>
  </si>
  <si>
    <t>a1G36000001OwniEAC</t>
  </si>
  <si>
    <t>a1G36000001OwnjEAC</t>
  </si>
  <si>
    <t>a1G36000001OwnkEAC</t>
  </si>
  <si>
    <t>a1G36000001OwnlEAC</t>
  </si>
  <si>
    <t>a1G36000001OwnmEAC</t>
  </si>
  <si>
    <t>a1G36000001OwnnEAC</t>
  </si>
  <si>
    <t>a1G36000001OwnoEAC</t>
  </si>
  <si>
    <t>a1G36000001OwnpEAC</t>
  </si>
  <si>
    <t>a1G36000001OwnqEAC</t>
  </si>
  <si>
    <t>a1G36000001OwnrEAC</t>
  </si>
  <si>
    <t>a1G36000001OwnsEAC</t>
  </si>
  <si>
    <t>a1G36000001OwntEAC</t>
  </si>
  <si>
    <t>a1G36000001OwnuEAC</t>
  </si>
  <si>
    <t>a1G36000001OwnvEAC</t>
  </si>
  <si>
    <t>a1G36000001OwnwEAC</t>
  </si>
  <si>
    <t>a1G36000001OwnxEAC</t>
  </si>
  <si>
    <t>a1G36000001OwnyEAC</t>
  </si>
  <si>
    <t>a1G36000001OwnzEAC</t>
  </si>
  <si>
    <t>a1G36000001Owo0EAC</t>
  </si>
  <si>
    <t>a1G36000001Owo1EAC</t>
  </si>
  <si>
    <t>a1G36000001Owo2EAC</t>
  </si>
  <si>
    <t>a1G36000001Owo3EAC</t>
  </si>
  <si>
    <t>a1G36000001Owo4EAC</t>
  </si>
  <si>
    <t>a1G36000001Owo5EAC</t>
  </si>
  <si>
    <t>a1G36000001Owo6EAC</t>
  </si>
  <si>
    <t>a1G36000001Owo7EAC</t>
  </si>
  <si>
    <t>a1G36000001Owo8EAC</t>
  </si>
  <si>
    <t>a1G36000001Owo9EAC</t>
  </si>
  <si>
    <t>a1G36000001OwoAEAS</t>
  </si>
  <si>
    <t>a1G36000001OwoBEAS</t>
  </si>
  <si>
    <t>a1V36000002QT1jEAG</t>
  </si>
  <si>
    <t>a1V36000002QT1kEAG</t>
  </si>
  <si>
    <t>a1V36000002QT1lEAG</t>
  </si>
  <si>
    <t>a1V36000002QT1mEAG</t>
  </si>
  <si>
    <t>a1V36000002QT1nEAG</t>
  </si>
  <si>
    <t>a1V36000002QT1oEAG</t>
  </si>
  <si>
    <t>a1V36000002QT1pEAG</t>
  </si>
  <si>
    <t>a1V36000002QT1qEAG</t>
  </si>
  <si>
    <t>a1V36000002QT1rEAG</t>
  </si>
  <si>
    <t>a1V36000002QT1sEAG</t>
  </si>
  <si>
    <t>a1V36000002QT1tEAG</t>
  </si>
  <si>
    <t>a1V36000002QT1uEAG</t>
  </si>
  <si>
    <t>a1V36000002QT1vEAG</t>
  </si>
  <si>
    <t>a1V36000002QT1wEAG</t>
  </si>
  <si>
    <t>a1V36000002QT1xEAG</t>
  </si>
  <si>
    <t>a1V36000002QT1yEAG</t>
  </si>
  <si>
    <t>a1V36000002QT1zEAG</t>
  </si>
  <si>
    <t>a1V36000002QT20EAG</t>
  </si>
  <si>
    <t>a1V36000002QT21EAG</t>
  </si>
  <si>
    <t>a1V36000002QT22EAG</t>
  </si>
  <si>
    <t>a1V36000002QT23EAG</t>
  </si>
  <si>
    <t>a1V36000002QT24EAG</t>
  </si>
  <si>
    <t>a1V36000002QT25EAG</t>
  </si>
  <si>
    <t>a1V36000002QT26EAG</t>
  </si>
  <si>
    <t>a1V36000002QT27EAG</t>
  </si>
  <si>
    <t>a1V36000002QT28EAG</t>
  </si>
  <si>
    <t>a1V36000002QT29EAG</t>
  </si>
  <si>
    <t>a1V36000002QT2AEAW</t>
  </si>
  <si>
    <t>a1V36000002QT2BEAW</t>
  </si>
  <si>
    <t>a1V36000002QT2CEAW</t>
  </si>
  <si>
    <t>a1V36000002QT2DEAW</t>
  </si>
  <si>
    <t>a1V36000002QT2EEAW</t>
  </si>
  <si>
    <t>a1V36000002QT2FEAW</t>
  </si>
  <si>
    <t>a1V36000002QT2GEAW</t>
  </si>
  <si>
    <t>a1V36000002QT2HEAW</t>
  </si>
  <si>
    <t>a1V36000002QT2IEAW</t>
  </si>
  <si>
    <t>a1V36000002QT2JEAW</t>
  </si>
  <si>
    <t>a1V36000002QT2KEAW</t>
  </si>
  <si>
    <t>a1V36000002QT2LEAW</t>
  </si>
  <si>
    <t>a1V36000002QT2MEAW</t>
  </si>
  <si>
    <t>a1V36000002QT2NEAW</t>
  </si>
  <si>
    <t>a1V36000002QT2OEAW</t>
  </si>
  <si>
    <t>a1V36000002QT2PEAW</t>
  </si>
  <si>
    <t>a1V36000002QT2QEAW</t>
  </si>
  <si>
    <t>a1V36000002QT2REAW</t>
  </si>
  <si>
    <t>a1V36000002QT2SEAW</t>
  </si>
  <si>
    <t>a1V36000002QT2TEAW</t>
  </si>
  <si>
    <t>a1V36000002QT2UEAW</t>
  </si>
  <si>
    <t>a1V36000002QT2VEAW</t>
  </si>
  <si>
    <t>a1V36000002QT2WEAW</t>
  </si>
  <si>
    <t>a1V36000002QT2XEAW</t>
  </si>
  <si>
    <t>a1V36000002QT2YEAW</t>
  </si>
  <si>
    <t>a1V36000002QT2ZEAW</t>
  </si>
  <si>
    <t>a1V36000002QT2aEAG</t>
  </si>
  <si>
    <t>a1V36000002QT2bEAG</t>
  </si>
  <si>
    <t>a1V36000002QT2cEAG</t>
  </si>
  <si>
    <t>a1V36000002QT2dEAG</t>
  </si>
  <si>
    <t>a1V36000002QT2eEAG</t>
  </si>
  <si>
    <t>a1V36000002QT2fEAG</t>
  </si>
  <si>
    <t>a1V36000002QT2gEAG</t>
  </si>
  <si>
    <t>a1V36000002QT2hEAG</t>
  </si>
  <si>
    <t>a1V36000002QT2iEAG</t>
  </si>
  <si>
    <t>a1V36000002QT2jEAG</t>
  </si>
  <si>
    <t>a1V36000002QT2kEAG</t>
  </si>
  <si>
    <t>a1V36000002QT2lEAG</t>
  </si>
  <si>
    <t>a1V36000002QT2mEAG</t>
  </si>
  <si>
    <t>a1V36000002QT2nEAG</t>
  </si>
  <si>
    <t>a1V36000002QT2oEAG</t>
  </si>
  <si>
    <t>a1V36000002QT2pEAG</t>
  </si>
  <si>
    <t>a1V36000002QT2qEAG</t>
  </si>
  <si>
    <t>a1V36000002QT2rEAG</t>
  </si>
  <si>
    <t>a1V36000002QT2sEAG</t>
  </si>
  <si>
    <t>a1V36000002QT2tEAG</t>
  </si>
  <si>
    <t>a1V36000002QT2uEAG</t>
  </si>
  <si>
    <t>a1V36000002QT2vEAG</t>
  </si>
  <si>
    <t>a1V36000002QT2wEAG</t>
  </si>
  <si>
    <t>a1V36000002QT2xEAG</t>
  </si>
  <si>
    <t>a1V36000002QT2yEAG</t>
  </si>
  <si>
    <t>a1V36000002QT2zEAG</t>
  </si>
  <si>
    <t>a1V36000002QT30EAG</t>
  </si>
  <si>
    <t>a1V36000002QT31EAG</t>
  </si>
  <si>
    <t>a1V36000002QT32EAG</t>
  </si>
  <si>
    <t>a1V36000002QT33EAG</t>
  </si>
  <si>
    <t>a1V36000002QT34EAG</t>
  </si>
  <si>
    <t>a1V36000002QT35EAG</t>
  </si>
  <si>
    <t>a1V36000002QT36EAG</t>
  </si>
  <si>
    <t>a1V36000002QT37EAG</t>
  </si>
  <si>
    <t>a1V36000002QT38EAG</t>
  </si>
  <si>
    <t>a1V36000002QT39EAG</t>
  </si>
  <si>
    <t>a1V36000002QT3AEAW</t>
  </si>
  <si>
    <t>a1V36000002QT3BEAW</t>
  </si>
  <si>
    <t>a1V36000002QT3CEAW</t>
  </si>
  <si>
    <t>a1V36000002QT3DEAW</t>
  </si>
  <si>
    <t>a1V36000002QT3EEAW</t>
  </si>
  <si>
    <t>a1V36000002QT3FEAW</t>
  </si>
  <si>
    <t>a1V36000002QT3GEAW</t>
  </si>
  <si>
    <t>a1V36000002QT3HEAW</t>
  </si>
  <si>
    <t>a1V36000002QT3IEAW</t>
  </si>
  <si>
    <t>a1V36000002QT3JEAW</t>
  </si>
  <si>
    <t>a1V36000002QT3KEAW</t>
  </si>
  <si>
    <t>a1V36000002QT3LEAW</t>
  </si>
  <si>
    <t>a1V36000002QT3MEAW</t>
  </si>
  <si>
    <t>a1V36000002QT3NEAW</t>
  </si>
  <si>
    <t>a1V36000002QT3OEAW</t>
  </si>
  <si>
    <t>a1V36000002QT3PEAW</t>
  </si>
  <si>
    <t>a1V36000002QT3QEAW</t>
  </si>
  <si>
    <t>a1V36000002QT3REAW</t>
  </si>
  <si>
    <t>a1V36000002QT3SEAW</t>
  </si>
  <si>
    <t>a1V36000002QT3TEAW</t>
  </si>
  <si>
    <t>a1V36000002QT3UEAW</t>
  </si>
  <si>
    <t>a1V36000002QT3VEAW</t>
  </si>
  <si>
    <t>a1V36000002QT3WEAW</t>
  </si>
  <si>
    <t>a1V36000002QT3XEAW</t>
  </si>
  <si>
    <t>a1V36000002QT3YEAW</t>
  </si>
  <si>
    <t>a1V36000002QT3ZEAW</t>
  </si>
  <si>
    <t>a1V36000002QT3aEAG</t>
  </si>
  <si>
    <t>a1V36000002QT3bEAG</t>
  </si>
  <si>
    <t>a1V36000002QT3cEAG</t>
  </si>
  <si>
    <t>a1V36000002QT3dEAG</t>
  </si>
  <si>
    <t>a1V36000002QT3eEAG</t>
  </si>
  <si>
    <t>a1V36000002QT3fEAG</t>
  </si>
  <si>
    <t>a1V36000002QT3gEAG</t>
  </si>
  <si>
    <t>a1V36000002QT3hEAG</t>
  </si>
  <si>
    <t>a1V36000002QT3iEAG</t>
  </si>
  <si>
    <t>a1V36000002QT3jEAG</t>
  </si>
  <si>
    <t>a1V36000002QT3kEAG</t>
  </si>
  <si>
    <t>a1V36000002QT3lEAG</t>
  </si>
  <si>
    <t>a1V36000002QT3mEAG</t>
  </si>
  <si>
    <t>a1V36000002QT3nEAG</t>
  </si>
  <si>
    <t>a1V36000002QT3oEAG</t>
  </si>
  <si>
    <t>a1V36000002QT3pEAG</t>
  </si>
  <si>
    <t>a1V36000002QT3qEAG</t>
  </si>
  <si>
    <t>a1V36000002QT3rEAG</t>
  </si>
  <si>
    <t>a1V36000002QT3sEAG</t>
  </si>
  <si>
    <t>a1V36000002QT3tEAG</t>
  </si>
  <si>
    <t>a1V36000002QT3uEAG</t>
  </si>
  <si>
    <t>a1V36000002QT3vEAG</t>
  </si>
  <si>
    <t>a1V36000002QT3wEAG</t>
  </si>
  <si>
    <t>a1V36000002QT3xEAG</t>
  </si>
  <si>
    <t>a1V36000002QT3yEAG</t>
  </si>
  <si>
    <t>a1V36000002QT3zEAG</t>
  </si>
  <si>
    <t>a1V36000002QT40EAG</t>
  </si>
  <si>
    <t>a1V36000002QT41EAG</t>
  </si>
  <si>
    <t>a1V36000002QT42EAG</t>
  </si>
  <si>
    <t>a1V36000002QT43EAG</t>
  </si>
  <si>
    <t>a1V36000002QT44EAG</t>
  </si>
  <si>
    <t>a1V36000002QT45EAG</t>
  </si>
  <si>
    <t>a1V36000002QT46EAG</t>
  </si>
  <si>
    <t>a1V36000002QT47EAG</t>
  </si>
  <si>
    <t>a1V36000002QT48EAG</t>
  </si>
  <si>
    <t>a1636000001W8XEAA0</t>
  </si>
  <si>
    <t>a1636000001W8XFAA0</t>
  </si>
  <si>
    <t>a1636000001W8XGAA0</t>
  </si>
  <si>
    <t>a1636000001W8XHAA0</t>
  </si>
  <si>
    <t>a1636000001W8XIAA0</t>
  </si>
  <si>
    <t>a1636000001W8XJAA0</t>
  </si>
  <si>
    <t>a1636000001W8XKAA0</t>
  </si>
  <si>
    <t>a1636000001W8XLAA0</t>
  </si>
  <si>
    <t>a1636000001W8XMAA0</t>
  </si>
  <si>
    <t>a1636000001W8XNAA0</t>
  </si>
  <si>
    <t>a1636000001W8XOAA0</t>
  </si>
  <si>
    <t>a1636000001W8XPAA0</t>
  </si>
  <si>
    <t>a1636000001W8XQAA0</t>
  </si>
  <si>
    <t>a1636000001W8XRAA0</t>
  </si>
  <si>
    <t>a1636000001W8XSAA0</t>
  </si>
  <si>
    <t>a1636000001W8XTAA0</t>
  </si>
  <si>
    <t>a1636000001W8XUAA0</t>
  </si>
  <si>
    <t>a1636000001W8XVAA0</t>
  </si>
  <si>
    <t>a1636000001W8XWAA0</t>
  </si>
  <si>
    <t>a1636000001W8XXAA0</t>
  </si>
  <si>
    <t>a1636000001W8XYAA0</t>
  </si>
  <si>
    <t>a1636000001W8XZAA0</t>
  </si>
  <si>
    <t>a1636000001W8XaAAK</t>
  </si>
  <si>
    <t>a1636000001W8XbAAK</t>
  </si>
  <si>
    <t>a1636000001W8XcAAK</t>
  </si>
  <si>
    <t>a1636000001W8XdAAK</t>
  </si>
  <si>
    <t>a1636000001W8XeAAK</t>
  </si>
  <si>
    <t>a1636000001W8XfAAK</t>
  </si>
  <si>
    <t>a1636000001W8XgAAK</t>
  </si>
  <si>
    <t>a1636000001W8XhAAK</t>
  </si>
  <si>
    <t>a1636000001W8XiAAK</t>
  </si>
  <si>
    <t>a1636000001W8XjAAK</t>
  </si>
  <si>
    <t>a1636000001W8XkAAK</t>
  </si>
  <si>
    <t>a1636000001W8XlAAK</t>
  </si>
  <si>
    <t>a1636000001W8XmAAK</t>
  </si>
  <si>
    <t>a1636000001W8XnAAK</t>
  </si>
  <si>
    <t>a1636000001W8XoAAK</t>
  </si>
  <si>
    <t>a1636000001W8XpAAK</t>
  </si>
  <si>
    <t>a1636000001W8XqAAK</t>
  </si>
  <si>
    <t>a1636000001W8XrAAK</t>
  </si>
  <si>
    <t>a1636000001W8XsAAK</t>
  </si>
  <si>
    <t>a1636000001W8XtAAK</t>
  </si>
  <si>
    <t>a1636000001W8XuAAK</t>
  </si>
  <si>
    <t>a1636000001W8XvAAK</t>
  </si>
  <si>
    <t>a1636000001W8XwAAK</t>
  </si>
  <si>
    <t>a1636000001W8XxAAK</t>
  </si>
  <si>
    <t>a1636000001W8XyAAK</t>
  </si>
  <si>
    <t>a1636000001W8XzAAK</t>
  </si>
  <si>
    <t>a1636000001W8Y0AAK</t>
  </si>
  <si>
    <t>a1636000001W8Y1AAK</t>
  </si>
  <si>
    <t>a1636000001W8Y2AAK</t>
  </si>
  <si>
    <t>a1636000001W8Y3AAK</t>
  </si>
  <si>
    <t>a1636000001W8Y4AAK</t>
  </si>
  <si>
    <t>a1636000001W8Y5AAK</t>
  </si>
  <si>
    <t>a1636000001W8Y6AAK</t>
  </si>
  <si>
    <t>a1636000001W8Y7AAK</t>
  </si>
  <si>
    <t>a1636000001W8Y8AAK</t>
  </si>
  <si>
    <t>a1636000001W8Y9AAK</t>
  </si>
  <si>
    <t>a1636000001W8YAAA0</t>
  </si>
  <si>
    <t>a1636000001W8YBAA0</t>
  </si>
  <si>
    <t>a1636000001W8YCAA0</t>
  </si>
  <si>
    <t>a1636000001W8YDAA0</t>
  </si>
  <si>
    <t>a1636000001W8YEAA0</t>
  </si>
  <si>
    <t>a1636000001W8YFAA0</t>
  </si>
  <si>
    <t>a1636000001W8YGAA0</t>
  </si>
  <si>
    <t>a1636000001W8YHAA0</t>
  </si>
  <si>
    <t>a1636000001W8YIAA0</t>
  </si>
  <si>
    <t>a1636000001W8YJAA0</t>
  </si>
  <si>
    <t>a1636000001W8YKAA0</t>
  </si>
  <si>
    <t>a1636000001W8YLAA0</t>
  </si>
  <si>
    <t>a1636000001W8YMAA0</t>
  </si>
  <si>
    <t>a1636000001W8YNAA0</t>
  </si>
  <si>
    <t>a1636000001W8YOAA0</t>
  </si>
  <si>
    <t>a1636000001W8YPAA0</t>
  </si>
  <si>
    <t>a1636000001W8YQAA0</t>
  </si>
  <si>
    <t>a1636000001W8YRAA0</t>
  </si>
  <si>
    <t>a1636000001W8YSAA0</t>
  </si>
  <si>
    <t>a1636000001W8YTAA0</t>
  </si>
  <si>
    <t>a1636000001W8YUAA0</t>
  </si>
  <si>
    <t>a1636000001W8YVAA0</t>
  </si>
  <si>
    <t>a1636000001W8YWAA0</t>
  </si>
  <si>
    <t>a1636000001W8YXAA0</t>
  </si>
  <si>
    <t>a1636000001W8YYAA0</t>
  </si>
  <si>
    <t>a1636000001W8YZAA0</t>
  </si>
  <si>
    <t>a1636000001W8YaAAK</t>
  </si>
  <si>
    <t>a1636000001W8YbAAK</t>
  </si>
  <si>
    <t>a1636000001W8YcAAK</t>
  </si>
  <si>
    <t>a1636000001W8YdAAK</t>
  </si>
  <si>
    <t>a1636000001W8YeAAK</t>
  </si>
  <si>
    <t>a1636000001W8YfAAK</t>
  </si>
  <si>
    <t>a1636000001W8YgAAK</t>
  </si>
  <si>
    <t>a1636000001W8YhAAK</t>
  </si>
  <si>
    <t>a1636000001W8YiAAK</t>
  </si>
  <si>
    <t>a1636000001W8YjAAK</t>
  </si>
  <si>
    <t>a1636000001W8YkAAK</t>
  </si>
  <si>
    <t>a1636000001W8YlAAK</t>
  </si>
  <si>
    <t>a1636000001W8YmAAK</t>
  </si>
  <si>
    <t>a1636000001W8YnAAK</t>
  </si>
  <si>
    <t>a1636000001W8YoAAK</t>
  </si>
  <si>
    <t>a1636000001W8YpAAK</t>
  </si>
  <si>
    <t>a1636000001W8YqAAK</t>
  </si>
  <si>
    <t>a1636000001W8YrAAK</t>
  </si>
  <si>
    <t>a1636000001W8YsAAK</t>
  </si>
  <si>
    <t>a1636000001W8YtAAK</t>
  </si>
  <si>
    <t>a1636000001W8YuAAK</t>
  </si>
  <si>
    <t>a1636000001W8YvAAK</t>
  </si>
  <si>
    <t>a1636000001W8YwAAK</t>
  </si>
  <si>
    <t>a1636000001W8YxAAK</t>
  </si>
  <si>
    <t>a1636000001W8YyAAK</t>
  </si>
  <si>
    <t>a1636000001W8YzAAK</t>
  </si>
  <si>
    <t>a1636000001W8Z0AAK</t>
  </si>
  <si>
    <t>a1636000001W8Z1AAK</t>
  </si>
  <si>
    <t>a1636000001W8Z2AAK</t>
  </si>
  <si>
    <t>a1636000001W8Z3AAK</t>
  </si>
  <si>
    <t>a1636000001W8Z4AAK</t>
  </si>
  <si>
    <t>a1636000001W8Z5AAK</t>
  </si>
  <si>
    <t>a1636000001W8Z6AAK</t>
  </si>
  <si>
    <t>a1636000001W8Z7AAK</t>
  </si>
  <si>
    <t>a1636000001W8Z8AAK</t>
  </si>
  <si>
    <t>a1636000001W8Z9AAK</t>
  </si>
  <si>
    <t>a1636000001W8ZAAA0</t>
  </si>
  <si>
    <t>a1636000001W8ZBAA0</t>
  </si>
  <si>
    <t>a1636000001W8ZCAA0</t>
  </si>
  <si>
    <t>a1636000001W8ZDAA0</t>
  </si>
  <si>
    <t>a1636000001W8ZEAA0</t>
  </si>
  <si>
    <t>a1636000001W8ZFAA0</t>
  </si>
  <si>
    <t>a1636000001W8ZGAA0</t>
  </si>
  <si>
    <t>a1636000001W8ZHAA0</t>
  </si>
  <si>
    <t>a1636000001W8ZIAA0</t>
  </si>
  <si>
    <t>a1636000001W8ZJAA0</t>
  </si>
  <si>
    <t>a1636000001W8ZKAA0</t>
  </si>
  <si>
    <t>a1636000001W8ZLAA0</t>
  </si>
  <si>
    <t>a1636000001W8ZMAA0</t>
  </si>
  <si>
    <t>a1636000001W8ZNAA0</t>
  </si>
  <si>
    <t>a1636000001W8ZOAA0</t>
  </si>
  <si>
    <t>a1636000001W8ZPAA0</t>
  </si>
  <si>
    <t>a1636000001W8ZQAA0</t>
  </si>
  <si>
    <t>a1636000001W8ZRAA0</t>
  </si>
  <si>
    <t>a1636000001W8ZSAA0</t>
  </si>
  <si>
    <t>a1636000001W8ZTAA0</t>
  </si>
  <si>
    <t>a1636000001W8ZUAA0</t>
  </si>
  <si>
    <t>a1636000001W8ZVAA0</t>
  </si>
  <si>
    <t>a1636000001W8ZWAA0</t>
  </si>
  <si>
    <t>a1636000001W8ZXAA0</t>
  </si>
  <si>
    <t>a1636000001W8ZYAA0</t>
  </si>
  <si>
    <t>a1636000001W8ZZAA0</t>
  </si>
  <si>
    <t>a1636000001W8ZaAAK</t>
  </si>
  <si>
    <t>a1636000001W8ZbAAK</t>
  </si>
  <si>
    <t>a1636000001W8ZcAAK</t>
  </si>
  <si>
    <t>a1636000001W8ZdAAK</t>
  </si>
  <si>
    <t>a1636000001W8ZeAAK</t>
  </si>
  <si>
    <t>a1636000001W8ZfAAK</t>
  </si>
  <si>
    <t>a1636000001W8ZgAAK</t>
  </si>
  <si>
    <t>a1636000001W8ZhAAK</t>
  </si>
  <si>
    <t>a1636000001W8ZiAAK</t>
  </si>
  <si>
    <t>a1636000001W8ZjAAK</t>
  </si>
  <si>
    <t>a1636000001W8ZkAAK</t>
  </si>
  <si>
    <t>a1636000001W8ZlAAK</t>
  </si>
  <si>
    <t>a1636000001W8ZmAAK</t>
  </si>
  <si>
    <t>a1636000001W8ZnAAK</t>
  </si>
  <si>
    <t>a1636000001W8ZoAAK</t>
  </si>
  <si>
    <t>a1636000001W8ZpAAK</t>
  </si>
  <si>
    <t>a1636000001W8ZqAAK</t>
  </si>
  <si>
    <t>a1636000001W8ZrAAK</t>
  </si>
  <si>
    <t>a1636000001W8ZsAAK</t>
  </si>
  <si>
    <t>a1636000001W8ZtAAK</t>
  </si>
  <si>
    <t>a1636000001W8ZuAAK</t>
  </si>
  <si>
    <t>a1636000001W8ZvAAK</t>
  </si>
  <si>
    <t>a1636000001W8ZwAAK</t>
  </si>
  <si>
    <t>a1636000001W8ZxAAK</t>
  </si>
  <si>
    <t>a1636000001W8ZyAAK</t>
  </si>
  <si>
    <t>a1636000001W8ZzAAK</t>
  </si>
  <si>
    <t>a1636000001W8a0AAC</t>
  </si>
  <si>
    <t>a1636000001W8a1AAC</t>
  </si>
  <si>
    <t>a1636000001W8a2AAC</t>
  </si>
  <si>
    <t>a1636000001W8a3AAC</t>
  </si>
  <si>
    <t>a1636000001W8a4AAC</t>
  </si>
  <si>
    <t>a1636000001W8a5AAC</t>
  </si>
  <si>
    <t>a1636000001W8a6AAC</t>
  </si>
  <si>
    <t>a1636000001W8a7AAC</t>
  </si>
  <si>
    <t>a1636000001W8a8AAC</t>
  </si>
  <si>
    <t>a1636000001W8a9AAC</t>
  </si>
  <si>
    <t>a1636000001W8aAAAS</t>
  </si>
  <si>
    <t>a1636000001W8aBAAS</t>
  </si>
  <si>
    <t>a1636000001W8aCAAS</t>
  </si>
  <si>
    <t>a1636000001W8aDAAS</t>
  </si>
  <si>
    <t>a1636000001W8aEAAS</t>
  </si>
  <si>
    <t>a1636000001W8aFAAS</t>
  </si>
  <si>
    <t>a1636000001W8aGAAS</t>
  </si>
  <si>
    <t>a1636000001W8aHAAS</t>
  </si>
  <si>
    <t>a1636000001W8aIAAS</t>
  </si>
  <si>
    <t>a1636000001W8aJAAS</t>
  </si>
  <si>
    <t>a1636000001W8aKAAS</t>
  </si>
  <si>
    <t>a1636000001W8aLAAS</t>
  </si>
  <si>
    <t>a1636000001W8aMAAS</t>
  </si>
  <si>
    <t>a1636000001W8aNAAS</t>
  </si>
  <si>
    <t>a1636000001W8aOAAS</t>
  </si>
  <si>
    <t>a1636000001W8aPAAS</t>
  </si>
  <si>
    <t>a1636000001W8aQAAS</t>
  </si>
  <si>
    <t>a1636000001W8aRAAS</t>
  </si>
  <si>
    <t>a1636000001W8aSAAS</t>
  </si>
  <si>
    <t>a1636000001W8aTAAS</t>
  </si>
  <si>
    <t>a1636000001W8aUAAS</t>
  </si>
  <si>
    <t>a1636000001W8aVAAS</t>
  </si>
  <si>
    <t>a1636000001W8aWAAS</t>
  </si>
  <si>
    <t>a1636000001W8aXAAS</t>
  </si>
  <si>
    <t>a1636000001W8aYAAS</t>
  </si>
  <si>
    <t>a1636000001W8aZAAS</t>
  </si>
  <si>
    <t>a1636000001W8aaAAC</t>
  </si>
  <si>
    <t>a1636000001W8abAAC</t>
  </si>
  <si>
    <t>a1636000001W8acAAC</t>
  </si>
  <si>
    <t>a1636000001W8adAAC</t>
  </si>
  <si>
    <t>a1636000001W8aeAAC</t>
  </si>
  <si>
    <t>a1636000001W8afAAC</t>
  </si>
  <si>
    <t>a1636000001W8agAAC</t>
  </si>
  <si>
    <t>a1636000001W8ahAAC</t>
  </si>
  <si>
    <t>a1636000001W8aiAAC</t>
  </si>
  <si>
    <t>a1636000001W8ajAAC</t>
  </si>
  <si>
    <t>a1636000001W8akAAC</t>
  </si>
  <si>
    <t>a1636000001W8alAAC</t>
  </si>
  <si>
    <t>a1636000001W8amAAC</t>
  </si>
  <si>
    <t>a1636000001W8anAAC</t>
  </si>
  <si>
    <t>a1636000001W8aoAAC</t>
  </si>
  <si>
    <t>a1636000001W8apAAC</t>
  </si>
  <si>
    <t>a1636000001W8aqAAC</t>
  </si>
  <si>
    <t>a1636000001W8arAAC</t>
  </si>
  <si>
    <t>a1636000001W8asAAC</t>
  </si>
  <si>
    <t>a1636000001W8atAAC</t>
  </si>
  <si>
    <t>a1636000001W8auAAC</t>
  </si>
  <si>
    <t>a1636000001W8avAAC</t>
  </si>
  <si>
    <t>a1636000001W8awAAC</t>
  </si>
  <si>
    <t>a1636000001W8axAAC</t>
  </si>
  <si>
    <t>a1636000001W8ayAAC</t>
  </si>
  <si>
    <t>a1636000001W8azAAC</t>
  </si>
  <si>
    <t>a1636000001W8b0AAC</t>
  </si>
  <si>
    <t>a1636000001W8b1AAC</t>
  </si>
  <si>
    <t>a1636000001W8b2AAC</t>
  </si>
  <si>
    <t>a1636000001W8b3AAC</t>
  </si>
  <si>
    <t>a1636000001W8b4AAC</t>
  </si>
  <si>
    <t>a1636000001W8b5AAC</t>
  </si>
  <si>
    <t>a1636000001W8b6AAC</t>
  </si>
  <si>
    <t>a1636000001W8b7AAC</t>
  </si>
  <si>
    <t>a1636000001W8b8AAC</t>
  </si>
  <si>
    <t>a1636000001W8b9AAC</t>
  </si>
  <si>
    <t>a1636000001W8bAAAS</t>
  </si>
  <si>
    <t>a1636000001W8bBAAS</t>
  </si>
  <si>
    <t>a1636000001W8bCAAS</t>
  </si>
  <si>
    <t>a1636000001W8bDAAS</t>
  </si>
  <si>
    <t>a1636000001W8bEAAS</t>
  </si>
  <si>
    <t>a1636000001W8bFAAS</t>
  </si>
  <si>
    <t>a1636000001W8bGAAS</t>
  </si>
  <si>
    <t>a1636000001W8bHAAS</t>
  </si>
  <si>
    <t>a1636000001W8bIAAS</t>
  </si>
  <si>
    <t>a1636000001W8bJAAS</t>
  </si>
  <si>
    <t>a1636000001W8bKAAS</t>
  </si>
  <si>
    <t>a1636000001W8bLAAS</t>
  </si>
  <si>
    <t>a1636000001W8bMAAS</t>
  </si>
  <si>
    <t>a1636000001W8bNAAS</t>
  </si>
  <si>
    <t>a1636000001W8bOAAS</t>
  </si>
  <si>
    <t>a1636000001W8bPAAS</t>
  </si>
  <si>
    <t>a1636000001W8bQAAS</t>
  </si>
  <si>
    <t>a1636000001W8bRAAS</t>
  </si>
  <si>
    <t>a1636000001W8bSAAS</t>
  </si>
  <si>
    <t>a1636000001W8bTAAS</t>
  </si>
  <si>
    <t>a1636000001W8bUAAS</t>
  </si>
  <si>
    <t>a1636000001W8bVAAS</t>
  </si>
  <si>
    <t>a1636000001W8bWAAS</t>
  </si>
  <si>
    <t>a1636000001W8bXAAS</t>
  </si>
  <si>
    <t>a1636000001W8bYAAS</t>
  </si>
  <si>
    <t>a1636000001W8bZAAS</t>
  </si>
  <si>
    <t>a1636000001W8baAAC</t>
  </si>
  <si>
    <t>a1636000001W8bbAAC</t>
  </si>
  <si>
    <t>a1636000001W8bcAAC</t>
  </si>
  <si>
    <t>a1636000001W8bdAAC</t>
  </si>
  <si>
    <t>a1636000001W8beAAC</t>
  </si>
  <si>
    <t>a1636000001W8bfAAC</t>
  </si>
  <si>
    <t>a1636000001W8bgAAC</t>
  </si>
  <si>
    <t>a1636000001W8bhAAC</t>
  </si>
  <si>
    <t>a1636000001W8biAAC</t>
  </si>
  <si>
    <t>a1636000001W8bjAAC</t>
  </si>
  <si>
    <t>a1636000001W8bkAAC</t>
  </si>
  <si>
    <t>a1636000001W8blAAC</t>
  </si>
  <si>
    <t>a1636000001W8bmAAC</t>
  </si>
  <si>
    <t>a1636000001W8bnAAC</t>
  </si>
  <si>
    <t>a1636000001W8boAAC</t>
  </si>
  <si>
    <t>a1636000001W8bpAAC</t>
  </si>
  <si>
    <t>a1636000001W8bqAAC</t>
  </si>
  <si>
    <t>a1636000001W8brAAC</t>
  </si>
  <si>
    <t>a1636000001W8bsAAC</t>
  </si>
  <si>
    <t>a1636000001W8btAAC</t>
  </si>
  <si>
    <t>a1636000001W8buAAC</t>
  </si>
  <si>
    <t>a1636000001W8bvAAC</t>
  </si>
  <si>
    <t>a1636000001W8bwAAC</t>
  </si>
  <si>
    <t>a1636000001W8bxAAC</t>
  </si>
  <si>
    <t>a1636000001W8byAAC</t>
  </si>
  <si>
    <t>a1636000001W8bzAAC</t>
  </si>
  <si>
    <t>a1636000001W8c0AAC</t>
  </si>
  <si>
    <t>a1636000001W8c1AAC</t>
  </si>
  <si>
    <t>a1636000001W8c2AAC</t>
  </si>
  <si>
    <t>a1636000001W8c3AAC</t>
  </si>
  <si>
    <t>HIV/AIDS</t>
  </si>
  <si>
    <t>Tuberculosis</t>
  </si>
  <si>
    <t>IOR-00034</t>
  </si>
  <si>
    <t>HIV I-9a(M): Percentage of men who have sex with men who are living with HIV</t>
  </si>
  <si>
    <t>Age</t>
  </si>
  <si>
    <t>U25</t>
  </si>
  <si>
    <t>a1L36000000zoLcEAI</t>
  </si>
  <si>
    <t>25+</t>
  </si>
  <si>
    <t>a1L36000000zoLdEAI</t>
  </si>
  <si>
    <t>IOR-00035</t>
  </si>
  <si>
    <t>HIV I-9b(M): Percentage of transgender people who are living with HIV</t>
  </si>
  <si>
    <t>a1L36000000zoLeEAI</t>
  </si>
  <si>
    <t>a1L36000000zoLfEAI</t>
  </si>
  <si>
    <t>IOR-00036</t>
  </si>
  <si>
    <t>HIV I-10(M): Percentage of sex workers who are living with HIV</t>
  </si>
  <si>
    <t>a1L36000002Nzj2EAC</t>
  </si>
  <si>
    <t>a1L36000002Nzj3EAC</t>
  </si>
  <si>
    <t>IOR-00037</t>
  </si>
  <si>
    <t>HIV I-11(M): Percentage of people who inject drugs who are living with HIV</t>
  </si>
  <si>
    <t>a1L36000002OKmOEAW</t>
  </si>
  <si>
    <t>a1L36000002OKmPEAW</t>
  </si>
  <si>
    <t>IOR-00040</t>
  </si>
  <si>
    <t>Malaria I-4: Malaria test positivity rate</t>
  </si>
  <si>
    <t>Species</t>
  </si>
  <si>
    <t>P. Falciparum</t>
  </si>
  <si>
    <t>a1L36000000zoLwEAI</t>
  </si>
  <si>
    <t>Type of testing</t>
  </si>
  <si>
    <t>Microscopy</t>
  </si>
  <si>
    <t>a1L36000002Nzj4EAC</t>
  </si>
  <si>
    <t>Rapid diagnostic test</t>
  </si>
  <si>
    <t>a1L36000002Nzj5EAC</t>
  </si>
  <si>
    <t>IOR-00041</t>
  </si>
  <si>
    <t>Malaria I-5: Malaria parasite prevalence: Proportion of children aged 6-59 months with malaria infection</t>
  </si>
  <si>
    <t>Gender</t>
  </si>
  <si>
    <t>Male</t>
  </si>
  <si>
    <t>a1L36000000zoLyEAI</t>
  </si>
  <si>
    <t>Female</t>
  </si>
  <si>
    <t>a1L36000000zoLzEAI</t>
  </si>
  <si>
    <t>IOR-00042</t>
  </si>
  <si>
    <t>HIV I-4: Number of AIDS-related deaths per 100,000 population</t>
  </si>
  <si>
    <t>U15</t>
  </si>
  <si>
    <t>a1L36000000zoLaEAI</t>
  </si>
  <si>
    <t>15+</t>
  </si>
  <si>
    <t>a1L36000000zoLbEAI</t>
  </si>
  <si>
    <t>Age | Gender</t>
  </si>
  <si>
    <t>15-19 male</t>
  </si>
  <si>
    <t>a1L36000002Nzj0EAC</t>
  </si>
  <si>
    <t>20-24 male</t>
  </si>
  <si>
    <t>a1L36000002Nzj1EAC</t>
  </si>
  <si>
    <t>15-19 female</t>
  </si>
  <si>
    <t>a1L36000002NzjFEAS</t>
  </si>
  <si>
    <t>20-24 female</t>
  </si>
  <si>
    <t>a1L36000002NzjGEAS</t>
  </si>
  <si>
    <t>a1L36000000zoLXEAY</t>
  </si>
  <si>
    <t>a1L36000000zoLYEAY</t>
  </si>
  <si>
    <t>IOR-00052</t>
  </si>
  <si>
    <t>Malaria I-1(M): Reported malaria cases (presumed and confirmed)</t>
  </si>
  <si>
    <t>U5</t>
  </si>
  <si>
    <t>a1L36000000zoLiEAI</t>
  </si>
  <si>
    <t>5+</t>
  </si>
  <si>
    <t>a1L36000000zoLjEAI</t>
  </si>
  <si>
    <t>Malaria case definition</t>
  </si>
  <si>
    <t>Confirmed</t>
  </si>
  <si>
    <t>a1L36000002NzjDEAS</t>
  </si>
  <si>
    <t>Presumptive</t>
  </si>
  <si>
    <t>a1L36000002NzjEEAS</t>
  </si>
  <si>
    <t>P. Vivax</t>
  </si>
  <si>
    <t>a1L36000002NzjAEAS</t>
  </si>
  <si>
    <t>a1L36000002NzjBEAS</t>
  </si>
  <si>
    <t>Other species</t>
  </si>
  <si>
    <t>a1L36000002NzjCEAS</t>
  </si>
  <si>
    <t>IOR-00054</t>
  </si>
  <si>
    <t>Malaria I-3.1(M): Inpatient malaria deaths per year: rate per 100,000 persons per year</t>
  </si>
  <si>
    <t>a1L36000000zoLtEAI</t>
  </si>
  <si>
    <t>a1L36000000zoLuEAI</t>
  </si>
  <si>
    <t>IOR-00055</t>
  </si>
  <si>
    <t>Malaria I-6: All-cause under-5 mortality rate per 1000 live births</t>
  </si>
  <si>
    <t>a1L36000000zoM0EAI</t>
  </si>
  <si>
    <t>a1L36000000zoM1EAI</t>
  </si>
  <si>
    <t>IOR-00061</t>
  </si>
  <si>
    <t>HIV I-14: Number of new HIV infections per 1000 uninfected population</t>
  </si>
  <si>
    <t>a1L36000002NziwEAC</t>
  </si>
  <si>
    <t>a1L36000002NzixEAC</t>
  </si>
  <si>
    <t>a1L36000002NziyEAC</t>
  </si>
  <si>
    <t>a1L36000002NzizEAC</t>
  </si>
  <si>
    <t>a1L36000002NzjJEAS</t>
  </si>
  <si>
    <t>a1L36000002NzjKEAS</t>
  </si>
  <si>
    <t>a1L36000002NziuEAC</t>
  </si>
  <si>
    <t>a1L36000002NzivEAC</t>
  </si>
  <si>
    <t>IOR-00063</t>
  </si>
  <si>
    <t>Malaria I-10(M): Annual parasite incidence: Confirmed malaria cases (microscopy or RDT): rate per 1000 persons per year (Elimination settings)</t>
  </si>
  <si>
    <t>Source of infection</t>
  </si>
  <si>
    <t>Imported</t>
  </si>
  <si>
    <t>a1L36000002Nzj6EAC</t>
  </si>
  <si>
    <t>Induced</t>
  </si>
  <si>
    <t>a1L36000002Nzj7EAC</t>
  </si>
  <si>
    <t>Local-indigenous</t>
  </si>
  <si>
    <t>a1L36000002Nzj8EAC</t>
  </si>
  <si>
    <t>Local-introduced</t>
  </si>
  <si>
    <t>a1L36000002Nzj9EAC</t>
  </si>
  <si>
    <t>IOR-00076</t>
  </si>
  <si>
    <t>HIV I-13: Number and % of people living with HIV</t>
  </si>
  <si>
    <t>a1L36000002NziqEAC</t>
  </si>
  <si>
    <t>a1L36000002NzirEAC</t>
  </si>
  <si>
    <t>a1L36000002NzisEAC</t>
  </si>
  <si>
    <t>a1L36000002NzitEAC</t>
  </si>
  <si>
    <t>a1L36000002NzjHEAS</t>
  </si>
  <si>
    <t>a1L36000002NzjIEAS</t>
  </si>
  <si>
    <t>a1L36000002NzioEAC</t>
  </si>
  <si>
    <t>a1L36000002NzipEAC</t>
  </si>
  <si>
    <t>IOR-00002</t>
  </si>
  <si>
    <t>HIV O-1(M): Percentage of adults and children with HIV, known to be on treatment 12 months after initiation of antiretroviral therapy</t>
  </si>
  <si>
    <t>a1L36000000zoL4EAI</t>
  </si>
  <si>
    <t>a1L36000000zoL5EAI</t>
  </si>
  <si>
    <t>Duration of treatment</t>
  </si>
  <si>
    <t>24 months after initiation</t>
  </si>
  <si>
    <t>a1L36000000zoL6EAI</t>
  </si>
  <si>
    <t>36 months after initiation</t>
  </si>
  <si>
    <t>a1L36000000zoL7EAI</t>
  </si>
  <si>
    <t>60 months after initiation</t>
  </si>
  <si>
    <t>a1L36000002NzjLEAS</t>
  </si>
  <si>
    <t>a1L36000000zoL1EAI</t>
  </si>
  <si>
    <t>a1L36000000zoL2EAI</t>
  </si>
  <si>
    <t>IOR-00005</t>
  </si>
  <si>
    <t>HIV O-4a(M): Percentage of men reporting the use of a condom the last time they had anal sex with a male partner</t>
  </si>
  <si>
    <t>a1L36000002NzjMEAS</t>
  </si>
  <si>
    <t>a1L36000002NzjNEAS</t>
  </si>
  <si>
    <t>IOR-00007</t>
  </si>
  <si>
    <t>HIV O-5(M): Percentage of sex workers reporting the use of a condom with their most recent client</t>
  </si>
  <si>
    <t>a1L36000002NzjQEAS</t>
  </si>
  <si>
    <t>a1L36000002NzjREAS</t>
  </si>
  <si>
    <t>a1L36000000zoLEEAY</t>
  </si>
  <si>
    <t>a1L36000000zoLFEAY</t>
  </si>
  <si>
    <t>IOR-00008</t>
  </si>
  <si>
    <t>HIV O-6(M): Percentage of people who inject drugs reporting the use of sterile injecting equipment the last time they injected</t>
  </si>
  <si>
    <t>a1L36000000zoM9EAI</t>
  </si>
  <si>
    <t>a1L36000000zoMAEAY</t>
  </si>
  <si>
    <t>a1L36000000zoLHEAY</t>
  </si>
  <si>
    <t>a1L36000000zoLIEAY</t>
  </si>
  <si>
    <t>IOR-00013</t>
  </si>
  <si>
    <t>TB O-4(M): Treatment success rate of RR TB and/or MDR-TB: Percentage of cases with RR and/or MDR-TB successfully treated</t>
  </si>
  <si>
    <t>TB case definition</t>
  </si>
  <si>
    <t>XDR TB</t>
  </si>
  <si>
    <t>a1L36000002NzjYEAS</t>
  </si>
  <si>
    <t>IOR-00014</t>
  </si>
  <si>
    <t>Malaria O-1a: Proportion of population that slept under an insecticide-treated net the previous night</t>
  </si>
  <si>
    <t>a1L36000000zoLNEAY</t>
  </si>
  <si>
    <t>a1L36000000zoLOEAY</t>
  </si>
  <si>
    <t>IOR-00018</t>
  </si>
  <si>
    <t>Malaria O-3: Proportion of population using an insecticide-treated net among those with access to an insecticide-treated net</t>
  </si>
  <si>
    <t>a1L36000000zoLPEAY</t>
  </si>
  <si>
    <t>a1L36000000zoLQEAY</t>
  </si>
  <si>
    <t>IOR-00066</t>
  </si>
  <si>
    <t>HIV O-4.1b(M): Percentage of transgender people reporting the use of a condom the last time they had sex with a partner</t>
  </si>
  <si>
    <t>a1L36000002NzjOEAS</t>
  </si>
  <si>
    <t>a1L36000002NzjPEAS</t>
  </si>
  <si>
    <t>IOR-00067</t>
  </si>
  <si>
    <t>HIV O-9: Percentage of people who inject drugs reporting condom use at the last sexual intercourse</t>
  </si>
  <si>
    <t>a1L36000002NzjUEAS</t>
  </si>
  <si>
    <t>a1L36000002NzjVEAS</t>
  </si>
  <si>
    <t>a1L36000002NzjSEAS</t>
  </si>
  <si>
    <t>a1L36000002NzjTEAS</t>
  </si>
  <si>
    <t>IOR-00068</t>
  </si>
  <si>
    <t>HIV O-11: Percentage of (estimated) people living with HIV who have been tested HIV-positive</t>
  </si>
  <si>
    <t>a1L36000002NzjWEAS</t>
  </si>
  <si>
    <t>a1L36000002NzjXEAS</t>
  </si>
  <si>
    <t>IOR-00075</t>
  </si>
  <si>
    <t>Malaria O-9(M): Annual blood examination rate: per 100 population per year (Elimination settings)</t>
  </si>
  <si>
    <t>Case detection</t>
  </si>
  <si>
    <t>Active</t>
  </si>
  <si>
    <t>a1L36000002NzjZEAS</t>
  </si>
  <si>
    <t>Passive</t>
  </si>
  <si>
    <t>a1L36000002NzjaEAC</t>
  </si>
  <si>
    <t>MCI-00037</t>
  </si>
  <si>
    <t>MDR TB-2(M): Number of TB cases with RR-TB and/or MDR-TB notified</t>
  </si>
  <si>
    <t>a1L36000000zoNGEAY</t>
  </si>
  <si>
    <t>a1L36000000zoNHEAY</t>
  </si>
  <si>
    <t>a1L36000000zoNEEAY</t>
  </si>
  <si>
    <t>a1L36000000zoNFEAY</t>
  </si>
  <si>
    <t>MCI-00038</t>
  </si>
  <si>
    <t>MDR TB-3(M): Number of cases with RR-TB and/or MDR-TB that began second-line treatment</t>
  </si>
  <si>
    <t>a1L36000000zoNKEAY</t>
  </si>
  <si>
    <t>a1L36000000zoNLEAY</t>
  </si>
  <si>
    <t>a1L36000000zoNIEAY</t>
  </si>
  <si>
    <t>a1L36000000zoNJEAY</t>
  </si>
  <si>
    <t>TB regimen</t>
  </si>
  <si>
    <t>New TB drugs</t>
  </si>
  <si>
    <t>a1L36000002Nzk0EAC</t>
  </si>
  <si>
    <t>Short regimens</t>
  </si>
  <si>
    <t>a1L36000002Nzk1EAC</t>
  </si>
  <si>
    <t>MCI-00043</t>
  </si>
  <si>
    <t>VC-3(M): Number of long-lasting insecticidal nets distributed to targeted risk groups through continuous distribution</t>
  </si>
  <si>
    <t>Target / Risk population group</t>
  </si>
  <si>
    <t>Pregnant women</t>
  </si>
  <si>
    <t>a1L36000000zoNMEAY</t>
  </si>
  <si>
    <t>Children 0-5</t>
  </si>
  <si>
    <t>a1L36000000zoNNEAY</t>
  </si>
  <si>
    <t>Migrants/ refugees/ IDPs</t>
  </si>
  <si>
    <t>a1L36000000zoNOEAY</t>
  </si>
  <si>
    <t>Other population group</t>
  </si>
  <si>
    <t>a1L36000000zoNQEAY</t>
  </si>
  <si>
    <t>School children</t>
  </si>
  <si>
    <t>a1L36000002Nzk2EAC</t>
  </si>
  <si>
    <t>MCI-00047</t>
  </si>
  <si>
    <t>CM-1a(M): Proportion of suspected malaria cases that receive a parasitological test at public sector health facilities</t>
  </si>
  <si>
    <t>a1L36000000zoNWEAY</t>
  </si>
  <si>
    <t>a1L36000000zoNXEAY</t>
  </si>
  <si>
    <t>a1L36000000zoNYEAY</t>
  </si>
  <si>
    <t>a1L36000000zoNZEAY</t>
  </si>
  <si>
    <t>MCI-00048</t>
  </si>
  <si>
    <t>CM-1b(M): Proportion of suspected malaria cases that receive a parasitological test in the community</t>
  </si>
  <si>
    <t>a1L36000000zoNaEAI</t>
  </si>
  <si>
    <t>a1L36000000zoNbEAI</t>
  </si>
  <si>
    <t>a1L36000000zoNcEAI</t>
  </si>
  <si>
    <t>a1L36000000zoNdEAI</t>
  </si>
  <si>
    <t>MCI-00049</t>
  </si>
  <si>
    <t>CM-1c(M): Proportion of suspected malaria cases that receive a parasitological test at private sector sites</t>
  </si>
  <si>
    <t>a1L36000000zoNeEAI</t>
  </si>
  <si>
    <t>a1L36000000zoNfEAI</t>
  </si>
  <si>
    <t>a1L36000000zoNgEAI</t>
  </si>
  <si>
    <t>a1L36000000zoNhEAI</t>
  </si>
  <si>
    <t>MCI-00050</t>
  </si>
  <si>
    <t>CM-2a(M): Proportion of confirmed malaria cases that received first-line antimalarial treatment at public sector health facilities</t>
  </si>
  <si>
    <t>a1L36000000zoNiEAI</t>
  </si>
  <si>
    <t>a1L36000000zoNjEAI</t>
  </si>
  <si>
    <t>MCI-00051</t>
  </si>
  <si>
    <t>CM-2b(M): Proportion of confirmed malaria cases that received first-line antimalarial treatment in the community</t>
  </si>
  <si>
    <t>a1L36000000zoNlEAI</t>
  </si>
  <si>
    <t>a1L36000000zoNkEAI</t>
  </si>
  <si>
    <t>MCI-00052</t>
  </si>
  <si>
    <t>CM-2c(M): Proportion of confirmed malaria cases that received first-line antimalarial treatment at private sector sites</t>
  </si>
  <si>
    <t>a1L36000000zoNmEAI</t>
  </si>
  <si>
    <t>a1L36000000zoNnEAI</t>
  </si>
  <si>
    <t>MCI-00053</t>
  </si>
  <si>
    <t>CM-3a: Proportion of malaria cases (presumed and confirmed) that received first line antimalarial treatment at public sector health facilities</t>
  </si>
  <si>
    <t>a1L36000000zoNoEAI</t>
  </si>
  <si>
    <t>a1L36000000zoNpEAI</t>
  </si>
  <si>
    <t>MCI-00054</t>
  </si>
  <si>
    <t>CM-3b: Proportion of malaria cases (presumed and confirmed) that received first line antimalarial treatment in the community</t>
  </si>
  <si>
    <t>a1L36000000zoNqEAI</t>
  </si>
  <si>
    <t>a1L36000000zoNrEAI</t>
  </si>
  <si>
    <t>MCI-00055</t>
  </si>
  <si>
    <t>CM-3c: Proportion of malaria cases (presumed and confirmed) that received first line antimalarial treatment at private sector sites</t>
  </si>
  <si>
    <t>a1L36000000zoNsEAI</t>
  </si>
  <si>
    <t>a1L36000000zoNtEAI</t>
  </si>
  <si>
    <t>MCI-00238</t>
  </si>
  <si>
    <t>TCS-1(M): Percentage of people living with HIV currently receiving antiretroviral therapy</t>
  </si>
  <si>
    <t>a1L36000000zoMsEAI</t>
  </si>
  <si>
    <t>a1L36000000zoMtEAI</t>
  </si>
  <si>
    <t>15-24 male</t>
  </si>
  <si>
    <t>a1L36000000zoO2EAI</t>
  </si>
  <si>
    <t>a1L36000002NzjpEAC</t>
  </si>
  <si>
    <t>a1L36000002NzjqEAC</t>
  </si>
  <si>
    <t>15-24 female</t>
  </si>
  <si>
    <t>a1L36000002Nzk7EAC</t>
  </si>
  <si>
    <t>a1L36000002Nzk8EAC</t>
  </si>
  <si>
    <t>a1L36000002Nzk9EAC</t>
  </si>
  <si>
    <t>a1L36000000zoMpEAI</t>
  </si>
  <si>
    <t>a1L36000000zoMqEAI</t>
  </si>
  <si>
    <t>Transgender</t>
  </si>
  <si>
    <t>a1L36000000zoMrEAI</t>
  </si>
  <si>
    <t>MSM</t>
  </si>
  <si>
    <t>a1L36000002NzjrEAC</t>
  </si>
  <si>
    <t>Sex workers</t>
  </si>
  <si>
    <t>a1L36000002NzjsEAC</t>
  </si>
  <si>
    <t>PWIDs</t>
  </si>
  <si>
    <t>a1L36000002NzjtEAC</t>
  </si>
  <si>
    <t>MCI-00239</t>
  </si>
  <si>
    <t>TCS-2: Percentage of people living with HIV that initiated ART with a CD4 count of &lt;200 cells/mm³</t>
  </si>
  <si>
    <t>a1L36000000zoMuEAI</t>
  </si>
  <si>
    <t>a1L36000000zoMvEAI</t>
  </si>
  <si>
    <t>MCI-00243</t>
  </si>
  <si>
    <t>TCP-1(M): Number of notified cases of all forms of TB-(i.e. bacteriologically confirmed + clinically diagnosed), includes new and relapse cases</t>
  </si>
  <si>
    <t>a1L36000000zoN2EAI</t>
  </si>
  <si>
    <t>a1L36000000zoO8EAI</t>
  </si>
  <si>
    <t>a1L36000000zoMxEAI</t>
  </si>
  <si>
    <t>a1L36000000zoMyEAI</t>
  </si>
  <si>
    <t>HIV test status</t>
  </si>
  <si>
    <t>Positive</t>
  </si>
  <si>
    <t>a1L36000000zoMzEAI</t>
  </si>
  <si>
    <t>Negative</t>
  </si>
  <si>
    <t>a1L36000000zoN0EAI</t>
  </si>
  <si>
    <t>Not documented</t>
  </si>
  <si>
    <t>a1L36000000zoN1EAI</t>
  </si>
  <si>
    <t>Bacteriologically confirmed</t>
  </si>
  <si>
    <t>a1L36000002NzjwEAC</t>
  </si>
  <si>
    <t>MCI-00245</t>
  </si>
  <si>
    <t>TCP-2(M): Treatment success rate- all forms:  Percentage of TB cases, all forms, bacteriologically confirmed plus clinically diagnosed, successfully treated (cured plus treatment completed) among all TB cases registered for treatment during a specified period, new and relapse cases</t>
  </si>
  <si>
    <t>a1L36000000zoN8EAI</t>
  </si>
  <si>
    <t>a1L36000000zoN9EAI</t>
  </si>
  <si>
    <t>a1L36000000zoN3EAI</t>
  </si>
  <si>
    <t>a1L36000000zoN4EAI</t>
  </si>
  <si>
    <t>a1L36000000zoN5EAI</t>
  </si>
  <si>
    <t>a1L36000000zoN6EAI</t>
  </si>
  <si>
    <t>a1L36000000zoN7EAI</t>
  </si>
  <si>
    <t>MCI-00617</t>
  </si>
  <si>
    <t>YP-3: Number of adolescent girls and young women (AGYW) who were tested for HIV and received their results during the reporting period</t>
  </si>
  <si>
    <t>15-19</t>
  </si>
  <si>
    <t>a1L36000002NzjgEAC</t>
  </si>
  <si>
    <t>20-24</t>
  </si>
  <si>
    <t>a1L36000002NzjhEAC</t>
  </si>
  <si>
    <t>15-24</t>
  </si>
  <si>
    <t>a1L36000002NzjiEAC</t>
  </si>
  <si>
    <t>a1L36000002NzjjEAC</t>
  </si>
  <si>
    <t>a1L36000002NzjkEAC</t>
  </si>
  <si>
    <t>MCI-00619</t>
  </si>
  <si>
    <t>HTS-1: Number of people who were tested for HIV and received their results during the reporting period</t>
  </si>
  <si>
    <t>a1L36000002NzjlEAC</t>
  </si>
  <si>
    <t>a1L36000002NzjmEAC</t>
  </si>
  <si>
    <t>a1L36000002NzjnEAC</t>
  </si>
  <si>
    <t>a1L36000002NzjoEAC</t>
  </si>
  <si>
    <t>MCI-00625</t>
  </si>
  <si>
    <t>TCP-6b: Number of TB cases (all forms) notified among key affected populations/ high risk groups (other than prisoners)</t>
  </si>
  <si>
    <t>a1L36000002NzjyEAC</t>
  </si>
  <si>
    <t>a1L36000002NzjzEAC</t>
  </si>
  <si>
    <t>MCI-00630</t>
  </si>
  <si>
    <t>SPI-2: Percentage of children aged 3–59 months who received the full number of courses of SMC (3 or 4) per  transmission season in the targeted areas</t>
  </si>
  <si>
    <t>a1L36000002Nzk3EAC</t>
  </si>
  <si>
    <t>a1L36000002Nzk4EAC</t>
  </si>
  <si>
    <t>MCI-00637</t>
  </si>
  <si>
    <t>TCS-3.1: Percentage of people living with HIV and on ART, who have a suppressed viral load at 12 months (&lt;1000 copies/ml)</t>
  </si>
  <si>
    <t>a1L36000002NzjuEAC</t>
  </si>
  <si>
    <t>a1L36000002NzjvEAC</t>
  </si>
  <si>
    <t>a1L36000002Nzk5EAC</t>
  </si>
  <si>
    <t>a1L36000002Nzk6EAC</t>
  </si>
  <si>
    <t>IOR-00031</t>
  </si>
  <si>
    <t>HIV I-3b: Percentage of men who have sex with men with active syphilis</t>
  </si>
  <si>
    <t>a1J36000002m4ETEAY</t>
  </si>
  <si>
    <t>IOR-00032</t>
  </si>
  <si>
    <t>HIV I-3c: Percentage of sex workers with active syphilis</t>
  </si>
  <si>
    <t>a1J36000002m4EUEAY</t>
  </si>
  <si>
    <t>IOR-00033</t>
  </si>
  <si>
    <t>HIV I-6: Estimated percentage of child HIV infections from HIV-positive women delivering in the past 12 months</t>
  </si>
  <si>
    <t>a1J36000002m4EVEAY</t>
  </si>
  <si>
    <t>a1J36000002m4EWEAY</t>
  </si>
  <si>
    <t>a1J36000002m4EXEAY</t>
  </si>
  <si>
    <t>a1J36000002m4EYEAY</t>
  </si>
  <si>
    <t>a1J36000002m4EZEAY</t>
  </si>
  <si>
    <t>IOR-00038</t>
  </si>
  <si>
    <t>HIV I-12: Percentage of other vulnerable populations (specify) who are living with HIV</t>
  </si>
  <si>
    <t>a1J36000002m4EaEAI</t>
  </si>
  <si>
    <t>IOR-00039</t>
  </si>
  <si>
    <t>TB I-4(M): RR-TB and/or MDR-TB prevalence among new TB patients: Proportion of new TB cases with RR-TB and/or MDR-TB</t>
  </si>
  <si>
    <t>a1J36000002m4EbEAI</t>
  </si>
  <si>
    <t>Age,Gender,Age | Gender</t>
  </si>
  <si>
    <t>a1J36000002m4EeEAI</t>
  </si>
  <si>
    <t>IOR-00046</t>
  </si>
  <si>
    <t>TB I-1: TB prevalence rate per 100,000 population</t>
  </si>
  <si>
    <t>a1J36000002m4EiEAI</t>
  </si>
  <si>
    <t>IOR-00047</t>
  </si>
  <si>
    <t>TB I-2: TB incidence rate per 100,000 population</t>
  </si>
  <si>
    <t>a1J36000002m4EjEAI</t>
  </si>
  <si>
    <t>IOR-00048</t>
  </si>
  <si>
    <t>TB I-3(M): TB mortality rate per 100,000 population</t>
  </si>
  <si>
    <t>a1J36000002m4EkEAI</t>
  </si>
  <si>
    <t>IOR-00051</t>
  </si>
  <si>
    <t>TB/HIV I-1: TB/HIV mortality rate per 100,000 population</t>
  </si>
  <si>
    <t>a1J36000002m4EnEAI</t>
  </si>
  <si>
    <t>IOR-00058</t>
  </si>
  <si>
    <t>HSS I-1: Under 5 mortality rate per 1000 live births</t>
  </si>
  <si>
    <t>a1J36000002m4EuEAI</t>
  </si>
  <si>
    <t>IOR-00059</t>
  </si>
  <si>
    <t>HSS I-2: Neonatal mortality rate, per 100,000 population</t>
  </si>
  <si>
    <t>a1J36000002m4EvEAI</t>
  </si>
  <si>
    <t>IOR-00060</t>
  </si>
  <si>
    <t>HSS I-3: Maternal mortality ratio, per 100,000 population</t>
  </si>
  <si>
    <t>a1J36000002m4EwEAI</t>
  </si>
  <si>
    <t>Age | Gender,Age,Gender</t>
  </si>
  <si>
    <t>a1J36000003YBHqEAO</t>
  </si>
  <si>
    <t>IOR-00064</t>
  </si>
  <si>
    <t>HIV I-3.1a: Percentage of individuals seropositive for syphilis</t>
  </si>
  <si>
    <t>a1J36000003YBHtEAO</t>
  </si>
  <si>
    <t>Gender,Age,Age | Gender</t>
  </si>
  <si>
    <t>a1J36000003YBIAEA4</t>
  </si>
  <si>
    <t>IOR-00001</t>
  </si>
  <si>
    <t>HSS O-3: Ratio of household out-of-pocket payments for health to total expenditure on health</t>
  </si>
  <si>
    <t>a1J36000002m4DzEAI</t>
  </si>
  <si>
    <t>Duration of treatment,Age,Gender</t>
  </si>
  <si>
    <t>a1J36000002m4E0EAI</t>
  </si>
  <si>
    <t>a1J36000002m4E3EAI</t>
  </si>
  <si>
    <t>Age,Gender</t>
  </si>
  <si>
    <t>a1J36000002m4E5EAI</t>
  </si>
  <si>
    <t>a1J36000002m4E6EAI</t>
  </si>
  <si>
    <t>IOR-00009</t>
  </si>
  <si>
    <t>HIV O-7: Percentage of other vulnerable populations who report the use of a condom at last sexual intercourse</t>
  </si>
  <si>
    <t>a1J36000002m4E7EAI</t>
  </si>
  <si>
    <t>IOR-00010</t>
  </si>
  <si>
    <t>TB O-2a: Treatment success rate of all forms of TB- bacteriologically confirmed plus clinically diagnosed, new and relapse cases</t>
  </si>
  <si>
    <t>a1J36000002m4E8EAI</t>
  </si>
  <si>
    <t>a1J36000002m4EBEAY</t>
  </si>
  <si>
    <t>IOR-00022</t>
  </si>
  <si>
    <t>HSS O-1: Percentage of women attending antenatal care</t>
  </si>
  <si>
    <t>a1J36000002m4EKEAY</t>
  </si>
  <si>
    <t>IOR-00023</t>
  </si>
  <si>
    <t>HSS O-2: Percentage of births attended by skilled health professional</t>
  </si>
  <si>
    <t>a1J36000002m4ELEAY</t>
  </si>
  <si>
    <t>IOR-00024</t>
  </si>
  <si>
    <t>TB O-1a: Case notification rate of all forms of TB per 100,000 population - bacteriologically confirmed plus clinically diagnosed, new and relapse cases</t>
  </si>
  <si>
    <t>a1J36000002m4EMEAY</t>
  </si>
  <si>
    <t>IOR-00065</t>
  </si>
  <si>
    <t>HIV O-10: Percentage of women and men with non-regular partner in the past 12 months who report the use of a condom during their last intercourse</t>
  </si>
  <si>
    <t>a1J36000003YBHuEAO</t>
  </si>
  <si>
    <t>a1J36000003YBHvEAO</t>
  </si>
  <si>
    <t>a1J36000003YBHwEAO</t>
  </si>
  <si>
    <t>a1J36000003YBHxEAO</t>
  </si>
  <si>
    <t>IOR-00069</t>
  </si>
  <si>
    <t>HIV O-12: Percentage of people living with HIV and on ART who are virologically suppressed (among all those currently on treatment who received a VL measurement regardless of when they started ART)</t>
  </si>
  <si>
    <t>a1J36000003YBHyEAO</t>
  </si>
  <si>
    <t>IOR-00070</t>
  </si>
  <si>
    <t>HIV O-13: Proportion of ever-married or partnered women aged 15-49 who experienced physical or sexual violence from a male intimate partner in the past 12 months</t>
  </si>
  <si>
    <t>a1J36000003YBHzEAO</t>
  </si>
  <si>
    <t>IOR-00071</t>
  </si>
  <si>
    <t>HIV O-14: Percentage of women and men aged 15–49 who report discriminatory attitudes towards people living with HIV</t>
  </si>
  <si>
    <t>a1J36000003YBI0EAO</t>
  </si>
  <si>
    <t>IOR-00072</t>
  </si>
  <si>
    <t>HIV O-15: Percent of people living with HIV who experienced recent discrimination at health care facilities</t>
  </si>
  <si>
    <t>a1J36000003YBI1EAO</t>
  </si>
  <si>
    <t>IOR-00077</t>
  </si>
  <si>
    <t>TB O-6: Notification of RR-TB and/or MDR-TB cases – Percentage of notified cases of bacteriologically confirmed, drug resistant RR-TB and/or MDR-TB as a proportion of all estimated RR-TB and/or MDR-TB cases</t>
  </si>
  <si>
    <t>a1J36000003YBIBEA4</t>
  </si>
  <si>
    <t>IOR-00078</t>
  </si>
  <si>
    <t>TB O-5(M): TB treatment coverage: Percentage of new and relapse cases that were notified and treated among the estimated number of incident TB cases in the same year (all form of TB - bacteriologically confirmed plus clinically diagnosed)</t>
  </si>
  <si>
    <t>a1J36000003YBICEA4</t>
  </si>
  <si>
    <t>Comprehensive prevention programs for MSM</t>
  </si>
  <si>
    <t>MCI-00534</t>
  </si>
  <si>
    <t>a3z360000009C49AAE</t>
  </si>
  <si>
    <t>a1O36000001qZ7vEAE</t>
  </si>
  <si>
    <t>Comprehensive prevention programs for people who inject drugs (PWID) and their partners</t>
  </si>
  <si>
    <t>MCI-00003</t>
  </si>
  <si>
    <t>a3z360000009C1XAAU</t>
  </si>
  <si>
    <t>a1O36000001EGFDEA4</t>
  </si>
  <si>
    <t>Comprehensive prevention programs for sex workers and their clients</t>
  </si>
  <si>
    <t>MCI-00002</t>
  </si>
  <si>
    <t>a3z360000009C1WAAU</t>
  </si>
  <si>
    <t>a1O36000001EGFCEA4</t>
  </si>
  <si>
    <t>Comprehensive prevention programs for TGs</t>
  </si>
  <si>
    <t>MCI-00531</t>
  </si>
  <si>
    <t>a3z360000009C1pAAE</t>
  </si>
  <si>
    <t>a1O36000001qZ7sEAE</t>
  </si>
  <si>
    <t>Comprehensive programs for people in prisons and other closed settings</t>
  </si>
  <si>
    <t>MCI-00532</t>
  </si>
  <si>
    <t>a3z360000009C1qAAE</t>
  </si>
  <si>
    <t>a1O36000001qZ7tEAE</t>
  </si>
  <si>
    <t>HIV Testing Services</t>
  </si>
  <si>
    <t>MCI-00533</t>
  </si>
  <si>
    <t>a3z360000009C1rAAE</t>
  </si>
  <si>
    <t>a1O36000001qZ7uEAE</t>
  </si>
  <si>
    <t>MDR-TB</t>
  </si>
  <si>
    <t>MCI-00010</t>
  </si>
  <si>
    <t>a3z360000009C1uAAE</t>
  </si>
  <si>
    <t>a1O36000001EGFKEA4</t>
  </si>
  <si>
    <t>Payment for results</t>
  </si>
  <si>
    <t>MCI-00024</t>
  </si>
  <si>
    <t>a3z360000009C1nAAE</t>
  </si>
  <si>
    <t>a1O36000001EGFYEA4</t>
  </si>
  <si>
    <t>a3z360000009C24AAE</t>
  </si>
  <si>
    <t>PMTCT</t>
  </si>
  <si>
    <t>MCI-00006</t>
  </si>
  <si>
    <t>a3z360000009C1aAAE</t>
  </si>
  <si>
    <t>a1O36000001EGFGEA4</t>
  </si>
  <si>
    <t>Prevention programs for adolescents and youth, in and out of school</t>
  </si>
  <si>
    <t>MCI-00005</t>
  </si>
  <si>
    <t>a3z360000009C1ZAAU</t>
  </si>
  <si>
    <t>a1O36000001EGFFEA4</t>
  </si>
  <si>
    <t>Prevention programs for general population</t>
  </si>
  <si>
    <t>MCI-00000</t>
  </si>
  <si>
    <t>a3z360000009C1UAAU</t>
  </si>
  <si>
    <t>a1O36000001EGFAEA4</t>
  </si>
  <si>
    <t>Prevention programs for other vulnerable populations</t>
  </si>
  <si>
    <t>MCI-00004</t>
  </si>
  <si>
    <t>a3z360000009C1YAAU</t>
  </si>
  <si>
    <t>a1O36000001EGFEEA4</t>
  </si>
  <si>
    <t>Program management</t>
  </si>
  <si>
    <t>MCI-00023</t>
  </si>
  <si>
    <t>a3z360000009C1mAAE</t>
  </si>
  <si>
    <t>a1O36000001EGFXEA4</t>
  </si>
  <si>
    <t>a3z360000009C23AAE</t>
  </si>
  <si>
    <t>Programs to reduce human rights-related barriers to HIV services</t>
  </si>
  <si>
    <t>MCI-00535</t>
  </si>
  <si>
    <t>a3z360000009C4AAAU</t>
  </si>
  <si>
    <t>a1O36000001qZ7wEAE</t>
  </si>
  <si>
    <t>RSSH: Community responses and systems</t>
  </si>
  <si>
    <t>MCI-00021</t>
  </si>
  <si>
    <t>a3z360000009C1kAAE</t>
  </si>
  <si>
    <t>a1O36000001EGFVEA4</t>
  </si>
  <si>
    <t>a3z360000009C21AAE</t>
  </si>
  <si>
    <t>RSSH: Financial management systems</t>
  </si>
  <si>
    <t>MCI-00019</t>
  </si>
  <si>
    <t>a3z360000009C1iAAE</t>
  </si>
  <si>
    <t>a1O36000001EGFTEA4</t>
  </si>
  <si>
    <t>a3z360000009C20AAE</t>
  </si>
  <si>
    <t>RSSH: Health management information systems and M&amp;E</t>
  </si>
  <si>
    <t>MCI-00022</t>
  </si>
  <si>
    <t>a3z360000009C1lAAE</t>
  </si>
  <si>
    <t>a1O36000001EGFWEA4</t>
  </si>
  <si>
    <t>a3z360000009C22AAE</t>
  </si>
  <si>
    <t>RSSH: Human resources for health (HRH), including community health workers</t>
  </si>
  <si>
    <t>MCI-00015</t>
  </si>
  <si>
    <t>a3z360000009C1eAAE</t>
  </si>
  <si>
    <t>a1O36000001EGFPEA4</t>
  </si>
  <si>
    <t>a3z360000009C1wAAE</t>
  </si>
  <si>
    <t>RSSH: Integrated service delivery and quality improvement</t>
  </si>
  <si>
    <t>MCI-00014</t>
  </si>
  <si>
    <t>a3z360000009C1dAAE</t>
  </si>
  <si>
    <t>a1O36000001EGFOEA4</t>
  </si>
  <si>
    <t>a3z360000009C1vAAE</t>
  </si>
  <si>
    <t>RSSH: National health strategies</t>
  </si>
  <si>
    <t>MCI-00536</t>
  </si>
  <si>
    <t>a3z360000009C4BAAU</t>
  </si>
  <si>
    <t>a1O36000001qZ7xEAE</t>
  </si>
  <si>
    <t>a3z360000009C4CAAU</t>
  </si>
  <si>
    <t>RSSH: Procurement and supply chain management systems</t>
  </si>
  <si>
    <t>MCI-00016</t>
  </si>
  <si>
    <t>a3z360000009C1fAAE</t>
  </si>
  <si>
    <t>a1O36000001EGFQEA4</t>
  </si>
  <si>
    <t>a3z360000009C1xAAE</t>
  </si>
  <si>
    <t>TB care and prevention</t>
  </si>
  <si>
    <t>MCI-00008</t>
  </si>
  <si>
    <t>a3z360000009C1sAAE</t>
  </si>
  <si>
    <t>a1O36000001EGFIEA4</t>
  </si>
  <si>
    <t>TB/HIV</t>
  </si>
  <si>
    <t>MCI-00009</t>
  </si>
  <si>
    <t>a3z360000009C1cAAE</t>
  </si>
  <si>
    <t>a1O36000001EGFJEA4</t>
  </si>
  <si>
    <t>a3z360000009C1tAAE</t>
  </si>
  <si>
    <t>Treatment, care and support</t>
  </si>
  <si>
    <t>MCI-00007</t>
  </si>
  <si>
    <t>a3z360000009C1bAAE</t>
  </si>
  <si>
    <t>a1O36000001EGFHEA4</t>
  </si>
  <si>
    <t>MCI-00214</t>
  </si>
  <si>
    <t>GP-4: Percentage of antenatal care attendees tested for syphilis</t>
  </si>
  <si>
    <t>a1O36000001EGIcEAO</t>
  </si>
  <si>
    <t>MCI-00215</t>
  </si>
  <si>
    <t>GP-5: Number of medical male circumcisions performed according to national standards</t>
  </si>
  <si>
    <t>a1O36000001EGIdEAO</t>
  </si>
  <si>
    <t>MCI-00216</t>
  </si>
  <si>
    <t>GP-6: Percentage of orphaned and vulnerable children aged 0–17 years whose households received free basic external support in caring for the child according to national guidelines</t>
  </si>
  <si>
    <t>a1O36000001EGIeEAO</t>
  </si>
  <si>
    <t>MCI-00223</t>
  </si>
  <si>
    <t>KP-1c(M): Percentage of sex workers reached with HIV prevention programs - defined package of services</t>
  </si>
  <si>
    <t>a1O36000001EGIlEAO</t>
  </si>
  <si>
    <t>MCI-00225</t>
  </si>
  <si>
    <t>KP-3c(M): Percentage of sex workers that have received an HIV test during the reporting period and know their results</t>
  </si>
  <si>
    <t>a1O36000001EGInEAO</t>
  </si>
  <si>
    <t>MCI-00615</t>
  </si>
  <si>
    <t>KP-6c: Percentage of sex workers using PrEP in priority sex workers PrEP populations</t>
  </si>
  <si>
    <t>a1O36000001qZ9EEAU</t>
  </si>
  <si>
    <t>MCI-00226</t>
  </si>
  <si>
    <t>KP-1d(M): Percentage of people who inject drugs reached with HIV prevention programs - defined package of services</t>
  </si>
  <si>
    <t>a1O36000001EGIoEAO</t>
  </si>
  <si>
    <t>MCI-00228</t>
  </si>
  <si>
    <t>KP-3d(M): Percentage of people who inject drugs that have received an HIV test during the reporting period and know their results</t>
  </si>
  <si>
    <t>a1O36000001EGIqEAO</t>
  </si>
  <si>
    <t>MCI-00229</t>
  </si>
  <si>
    <t>KP-4: Number of needles and syringes distributed per person who injects drugs per year by needle and syringe programs</t>
  </si>
  <si>
    <t>a1O36000001EGIrEAO</t>
  </si>
  <si>
    <t>MCI-00230</t>
  </si>
  <si>
    <t>KP-5: Percentage of individuals receiving Opioid Substitution Therapy who received treatment for at least 6 months</t>
  </si>
  <si>
    <t>a1O36000001EGIsEAO</t>
  </si>
  <si>
    <t>MCI-00231</t>
  </si>
  <si>
    <t>KP-1e: Percentage of other vulnerable populations reached with HIV prevention programs - defined package of services</t>
  </si>
  <si>
    <t>a1O36000001EGItEAO</t>
  </si>
  <si>
    <t>MCI-00233</t>
  </si>
  <si>
    <t>KP-3e: Percentage of other vulnerable populations that have received an HIV test during the reporting period and know their results</t>
  </si>
  <si>
    <t>a1O36000001EGIvEAO</t>
  </si>
  <si>
    <t>MCI-00234</t>
  </si>
  <si>
    <t>YP-1: Percentage of young people aged 10–24 years reached by life skills–based HIV education in schools</t>
  </si>
  <si>
    <t>a1O36000001EGIwEAO</t>
  </si>
  <si>
    <t>MCI-00616</t>
  </si>
  <si>
    <t>YP-2: Percentage of adolescent girls and young women (AGYW) reached with HIV prevention programs- defined package of services</t>
  </si>
  <si>
    <t>a1O36000001qZ9FEAU</t>
  </si>
  <si>
    <t>HIV test status,Age</t>
  </si>
  <si>
    <t>a1O36000001qZ9GEAU</t>
  </si>
  <si>
    <t>MCI-00618</t>
  </si>
  <si>
    <t>YP-4: Percentage of adolescent girls and young women (AGYW) using PrEP</t>
  </si>
  <si>
    <t>a1O36000001qZ9HEAU</t>
  </si>
  <si>
    <t>MCI-00235</t>
  </si>
  <si>
    <t>PMTCT-1: Percentage of pregnant women who know their HIV status</t>
  </si>
  <si>
    <t>a1O36000001EGIxEAO</t>
  </si>
  <si>
    <t>MCI-00642</t>
  </si>
  <si>
    <t>PMTCT-2.1: Percentage of HIV-positive pregnant women who received ART during pregnancy</t>
  </si>
  <si>
    <t>a1O36000001qZ9fEAE</t>
  </si>
  <si>
    <t>MCI-00636</t>
  </si>
  <si>
    <t>PMTCT-3.1: Percentage of HIV-exposed infants receiving a virological test for HIV within 2 months of birth</t>
  </si>
  <si>
    <t>a1O36000001qZ9ZEAU</t>
  </si>
  <si>
    <t>Age | Gender,Age,Target / Risk population group,Gender</t>
  </si>
  <si>
    <t>a1O36000001EGJ0EAO</t>
  </si>
  <si>
    <t>a1O36000001EGJ1EAO</t>
  </si>
  <si>
    <t>a1O36000001qZ9aEAE</t>
  </si>
  <si>
    <t>MCI-00621</t>
  </si>
  <si>
    <t>TCS-6: Percentage of ART sites that had a stock-out of any antiretroviral drugs during the reporting period</t>
  </si>
  <si>
    <t>a1O36000001qZ9KEAU</t>
  </si>
  <si>
    <t>MCI-00620</t>
  </si>
  <si>
    <t>TCS-7: Percentage of newly diagnosed people linked to HIV care (individual linkage)</t>
  </si>
  <si>
    <t>a1O36000001qZ9JEAU</t>
  </si>
  <si>
    <t>HIV test status,Gender,Age,TB case definition</t>
  </si>
  <si>
    <t>a1O36000001EGJ5EAO</t>
  </si>
  <si>
    <t>Age,HIV test status,Gender</t>
  </si>
  <si>
    <t>a1O36000001EGJ7EAO</t>
  </si>
  <si>
    <t>MCI-00025</t>
  </si>
  <si>
    <t>TCP-3: Percentage of laboratories showing adequate performance in external quality assurance for smear microscopy among the total number of laboratories that undertake smear microscopy during the reporting period</t>
  </si>
  <si>
    <t>a1O36000001EGFZEA4</t>
  </si>
  <si>
    <t>MCI-00026</t>
  </si>
  <si>
    <t>TCP-4: Percentage of reporting units reporting no stock-outs of anti-TB drugs on the last day of the quarter</t>
  </si>
  <si>
    <t>a1O36000001EGFaEAO</t>
  </si>
  <si>
    <t>MCI-00027</t>
  </si>
  <si>
    <t>TCP-5: Number of children &lt;5 in contact with TB patients who began isonizide preventive therapy</t>
  </si>
  <si>
    <t>a1O36000001EGFbEAO</t>
  </si>
  <si>
    <t>MCI-00624</t>
  </si>
  <si>
    <t>TCP-6a: Number of TB cases (all forms) notified among prisoners</t>
  </si>
  <si>
    <t>a1O36000001qZ9NEAU</t>
  </si>
  <si>
    <t>a1O36000001qZ9OEAU</t>
  </si>
  <si>
    <t>MCI-00645</t>
  </si>
  <si>
    <t>TCP-7a: Number of notified TB cases (all forms) contributed by non-national TB program providers – private/non-governmental facilities</t>
  </si>
  <si>
    <t>a1O36000001qZ9iEAE</t>
  </si>
  <si>
    <t>MCI-00646</t>
  </si>
  <si>
    <t>TCP-7b: Number of notified TB cases (all forms) contributed by non-national TB program providers – public sector</t>
  </si>
  <si>
    <t>a1O36000001qZ9jEAE</t>
  </si>
  <si>
    <t>MCI-00647</t>
  </si>
  <si>
    <t>TCP-7c: Number of notified TB cases (all forms) contributed by non-national TB program providers – community referrals</t>
  </si>
  <si>
    <t>a1O36000001qZ9kEAE</t>
  </si>
  <si>
    <t>MCI-00626</t>
  </si>
  <si>
    <t>TCP-8: Percentage of new and relapse TB patients tested using WHO recommended rapid tests at the time of diagnosis</t>
  </si>
  <si>
    <t>a1O36000001qZ9PEAU</t>
  </si>
  <si>
    <t>MCI-00643</t>
  </si>
  <si>
    <t>TB/HIV-3.1: Percentage of people living with HIV in care (including PMTCT) who are screened for TB in HIV care or treatment settings</t>
  </si>
  <si>
    <t>a1O36000001qZ9gEAE</t>
  </si>
  <si>
    <t>MCI-00644</t>
  </si>
  <si>
    <t>TB/HIV-4.1: Percentage of people living with HIV newly enrolled in HIV care started on TB preventive therapy</t>
  </si>
  <si>
    <t>a1O36000001qZ9hEAE</t>
  </si>
  <si>
    <t>MCI-00622</t>
  </si>
  <si>
    <t>TB/HIV-5: Percentage of registered new and relapse TB patients with documented HIV status</t>
  </si>
  <si>
    <t>a1O36000001qZ9LEAU</t>
  </si>
  <si>
    <t>MCI-00623</t>
  </si>
  <si>
    <t>TB/HIV-6(M): Percentage of HIV-positive new and relapse TB patients on ART during TB treatment</t>
  </si>
  <si>
    <t>a1O36000001qZ9MEAU</t>
  </si>
  <si>
    <t>MCI-00036</t>
  </si>
  <si>
    <t>MDR TB-1: Percentage of previously treated TB patients receiving DST (bacteriologically positive cases only)</t>
  </si>
  <si>
    <t>a1O36000001EGFkEAO</t>
  </si>
  <si>
    <t>a1O36000001EGFlEAO</t>
  </si>
  <si>
    <t>TB regimen,Age,Gender</t>
  </si>
  <si>
    <t>a1O36000001EGFmEAO</t>
  </si>
  <si>
    <t>MCI-00039</t>
  </si>
  <si>
    <t>MDR TB-4: Percentage of cases with RR-TB and/or MDR-TB started on treatment for MDR-TB who were lost to follow up during the first six months of treatment</t>
  </si>
  <si>
    <t>a1O36000001EGFnEAO</t>
  </si>
  <si>
    <t>MCI-00040</t>
  </si>
  <si>
    <t>MDR TB-5: Percentage of DST laboratories showing adequate performance on External Quality Assurance</t>
  </si>
  <si>
    <t>a1O36000001EGFoEAO</t>
  </si>
  <si>
    <t>MCI-00627</t>
  </si>
  <si>
    <t>MDR TB-6: Percentage of TB patients with DST result for at least Rifampicin among the total number of notified (new and retreatment) cases in the same year</t>
  </si>
  <si>
    <t>a1O36000001qZ9QEAU</t>
  </si>
  <si>
    <t>MCI-00628</t>
  </si>
  <si>
    <t>MDR TB-7: Percentage of confirmed MDR-TB cases tested for susceptibility to any fluoroquinolone and any second-line injectable drug</t>
  </si>
  <si>
    <t>a1O36000001qZ9REAU</t>
  </si>
  <si>
    <t>MCI-00629</t>
  </si>
  <si>
    <t>MDR TB-8: Number of cases of XDR TB enrolled on treatment</t>
  </si>
  <si>
    <t>a1O36000001qZ9SEAU</t>
  </si>
  <si>
    <t>MCI-00060</t>
  </si>
  <si>
    <t>SD-1: Number of health facilities per 10,000 population</t>
  </si>
  <si>
    <t>a1O36000001EGG8EAO</t>
  </si>
  <si>
    <t>MCI-00634</t>
  </si>
  <si>
    <t>SD-3: Number of outpatient department visits per person per year</t>
  </si>
  <si>
    <t>a1O36000001qZ9XEAU</t>
  </si>
  <si>
    <t>MCI-00062</t>
  </si>
  <si>
    <t>HW-1: Number of health workers per 10,000 population (report on community health workers as applicable)</t>
  </si>
  <si>
    <t>a1O36000001EGGAEA4</t>
  </si>
  <si>
    <t>MCI-00063</t>
  </si>
  <si>
    <t>HW-2: Distribution of health workers</t>
  </si>
  <si>
    <t>a1O36000001EGGBEA4</t>
  </si>
  <si>
    <t>MCI-00064</t>
  </si>
  <si>
    <t>HW-3: Number of health workers newly recruited at primary health care facilities in the past 12 months, expressed as a percentage of planned recruitment targets</t>
  </si>
  <si>
    <t>a1O36000001EGGCEA4</t>
  </si>
  <si>
    <t>MCI-00065</t>
  </si>
  <si>
    <t>HW-4: Annual rate of retention of service providers at primary health care facilities</t>
  </si>
  <si>
    <t>a1O36000001EGGDEA4</t>
  </si>
  <si>
    <t>MCI-00633</t>
  </si>
  <si>
    <t>HW-5: Number of graduates from health workforce training institutions during the last academic year per 1000 population</t>
  </si>
  <si>
    <t>a1O36000001qZ9WEAU</t>
  </si>
  <si>
    <t>MCI-00631</t>
  </si>
  <si>
    <t>PSM-2: Percentage of health facilities with essential medicines and life-saving commodities in stock</t>
  </si>
  <si>
    <t>a1O36000001qZ9UEAU</t>
  </si>
  <si>
    <t>MCI-00632</t>
  </si>
  <si>
    <t>PSM-3: Percentage of facilities providing diagnostic services with tracer items on the day of the assessment</t>
  </si>
  <si>
    <t>a1O36000001qZ9VEAU</t>
  </si>
  <si>
    <t>MCI-00067</t>
  </si>
  <si>
    <t>HF-1: Government expenditure on health as percentage of general government expenditure</t>
  </si>
  <si>
    <t>a1O36000001EGGFEA4</t>
  </si>
  <si>
    <t>MCI-00068</t>
  </si>
  <si>
    <t>M&amp;E-1: Percentage of HMIS or other routine reporting units submitting timely reports according to national guidelines</t>
  </si>
  <si>
    <t>a1O36000001EGGGEA4</t>
  </si>
  <si>
    <t>MCI-00069</t>
  </si>
  <si>
    <t>M&amp;E-2: Proportion of facility reports received over the reports expected during the reporting period</t>
  </si>
  <si>
    <t>a1O36000001EGGHEA4</t>
  </si>
  <si>
    <t>MCI-00070</t>
  </si>
  <si>
    <t>M&amp;E-3: Percentage of deaths registered (as reported by civil or sample registration systems, hospitals, community-based reporting systems) among the total estimated deaths for the same period and geographical region</t>
  </si>
  <si>
    <t>a1O36000001EGGIEA4</t>
  </si>
  <si>
    <t>MCI-00640</t>
  </si>
  <si>
    <t>KP-1b(M): Percentage of transgender people reached with HIV prevention programs - defined package of services</t>
  </si>
  <si>
    <t>a1O36000001qZ9dEAE</t>
  </si>
  <si>
    <t>MCI-00641</t>
  </si>
  <si>
    <t>KP-3b(M): Percentage of transgender people that have received an HIV test during the reporting period and know their results</t>
  </si>
  <si>
    <t>a1O36000001qZ9eEAE</t>
  </si>
  <si>
    <t>MCI-00614</t>
  </si>
  <si>
    <t>KP-6b: Percentage of transgender people using PrEP in priority TG PrEP populations</t>
  </si>
  <si>
    <t>a1O36000001qZ9DEAU</t>
  </si>
  <si>
    <t>HIV test status,Gender</t>
  </si>
  <si>
    <t>a1O36000001qZ9IEAU</t>
  </si>
  <si>
    <t>MCI-00638</t>
  </si>
  <si>
    <t>KP-1a(M): Percentage of men who have sex with men reached with HIV prevention programs - defined package of services</t>
  </si>
  <si>
    <t>a1O36000001qZ9bEAE</t>
  </si>
  <si>
    <t>MCI-00639</t>
  </si>
  <si>
    <t>KP-3a(M): Percentage of men who have sex with men that have received an HIV test during the reporting period and know their results</t>
  </si>
  <si>
    <t>a1O36000001qZ9cEAE</t>
  </si>
  <si>
    <t>MCI-00613</t>
  </si>
  <si>
    <t>KP-6a: Percentage of men who have sex with men using PrEP in priority men who have sex with men PrEP populations</t>
  </si>
  <si>
    <t>a1O36000001qZ9CEAU</t>
  </si>
  <si>
    <t>MCI-00072</t>
  </si>
  <si>
    <t>Behavioral interventions as part of programs for general population</t>
  </si>
  <si>
    <t>a1O36000001EGGKEA4</t>
  </si>
  <si>
    <t>MCI-00073</t>
  </si>
  <si>
    <t>Condoms as part of programs for general population</t>
  </si>
  <si>
    <t>a1O36000001EGGLEA4</t>
  </si>
  <si>
    <t>MCI-00076</t>
  </si>
  <si>
    <t>Diagnosis and treatment of STIs and other sexual health services for general population</t>
  </si>
  <si>
    <t>a1O36000001EGGOEA4</t>
  </si>
  <si>
    <t>MCI-00079</t>
  </si>
  <si>
    <t>Gender-based violence prevention and treatment programs for general population</t>
  </si>
  <si>
    <t>a1O36000001EGGREA4</t>
  </si>
  <si>
    <t>MCI-00537</t>
  </si>
  <si>
    <t>Linkages between HIV programs and RMNCH</t>
  </si>
  <si>
    <t>a1O36000001qZ7yEAE</t>
  </si>
  <si>
    <t>MCI-00074</t>
  </si>
  <si>
    <t>Male circumcision</t>
  </si>
  <si>
    <t>a1O36000001EGGMEA4</t>
  </si>
  <si>
    <t>MCI-00078</t>
  </si>
  <si>
    <t>Orphan and vulnerable children (OVC) package</t>
  </si>
  <si>
    <t>a1O36000001EGGQEA4</t>
  </si>
  <si>
    <t>MCI-00080</t>
  </si>
  <si>
    <t>Other intervention(s) for general population</t>
  </si>
  <si>
    <t>a1O36000001EGGSEA4</t>
  </si>
  <si>
    <t>MCI-00544</t>
  </si>
  <si>
    <t>Addressing stigma, discrimination and violence against sex workers</t>
  </si>
  <si>
    <t>a1O36000001qZ85EAE</t>
  </si>
  <si>
    <t>MCI-00087</t>
  </si>
  <si>
    <t>Behavioral interventions for sex workers</t>
  </si>
  <si>
    <t>a1O36000001EGGZEA4</t>
  </si>
  <si>
    <t>MCI-00543</t>
  </si>
  <si>
    <t>Community empowerment for sex workers</t>
  </si>
  <si>
    <t>a1O36000001qZ84EAE</t>
  </si>
  <si>
    <t>MCI-00088</t>
  </si>
  <si>
    <t>Condoms and lubricant programming for sex workers</t>
  </si>
  <si>
    <t>a1O36000001EGGaEAO</t>
  </si>
  <si>
    <t>MCI-00090</t>
  </si>
  <si>
    <t>Diagnosis and treatment of STIs and other sexual and reproductive health services for sex workers</t>
  </si>
  <si>
    <t>a1O36000001EGGcEAO</t>
  </si>
  <si>
    <t>MCI-00091</t>
  </si>
  <si>
    <t>Harm reduction interventions for sex workers who inject drugs</t>
  </si>
  <si>
    <t>a1O36000001EGGdEAO</t>
  </si>
  <si>
    <t>MCI-00089</t>
  </si>
  <si>
    <t>HIV testing services for sex workers</t>
  </si>
  <si>
    <t>a1O36000001EGGbEAO</t>
  </si>
  <si>
    <t>MCI-00547</t>
  </si>
  <si>
    <t>Interventions for young people who sell sex</t>
  </si>
  <si>
    <t>a1O36000001qZ88EAE</t>
  </si>
  <si>
    <t>MCI-00092</t>
  </si>
  <si>
    <t>Other intervention(s) for sex workers and their clients</t>
  </si>
  <si>
    <t>a1O36000001EGGeEAO</t>
  </si>
  <si>
    <t>MCI-00545</t>
  </si>
  <si>
    <t>Pre-exposure prophylaxis (PrEP) for sex workers</t>
  </si>
  <si>
    <t>a1O36000001qZ86EAE</t>
  </si>
  <si>
    <t>MCI-00546</t>
  </si>
  <si>
    <t>Prevention and management of coinfections and co-morbidities for sex workers</t>
  </si>
  <si>
    <t>a1O36000001qZ87EAE</t>
  </si>
  <si>
    <t>MCI-00549</t>
  </si>
  <si>
    <t>Addressing stigma, discrimination and violence against PWID</t>
  </si>
  <si>
    <t>a1O36000001qZ8AEAU</t>
  </si>
  <si>
    <t>MCI-00093</t>
  </si>
  <si>
    <t>Behavioral interventions for PWID</t>
  </si>
  <si>
    <t>a1O36000001EGGfEAO</t>
  </si>
  <si>
    <t>MCI-00548</t>
  </si>
  <si>
    <t>Community empowerment for PWID</t>
  </si>
  <si>
    <t>a1O36000001qZ89EAE</t>
  </si>
  <si>
    <t>MCI-00094</t>
  </si>
  <si>
    <t>Condoms and lubricant programming for PWID</t>
  </si>
  <si>
    <t>a1O36000001EGGgEAO</t>
  </si>
  <si>
    <t>MCI-00096</t>
  </si>
  <si>
    <t>Diagnosis and treatment of STIs and other sexual health services for PWID</t>
  </si>
  <si>
    <t>a1O36000001EGGiEAO</t>
  </si>
  <si>
    <t>MCI-00095</t>
  </si>
  <si>
    <t>HIV testing services for PWID</t>
  </si>
  <si>
    <t>a1O36000001EGGhEAO</t>
  </si>
  <si>
    <t>MCI-00551</t>
  </si>
  <si>
    <t>Interventions for young people who inject drugs</t>
  </si>
  <si>
    <t>a1O36000001qZ8CEAU</t>
  </si>
  <si>
    <t>MCI-00097</t>
  </si>
  <si>
    <t>Needle and Syringe programs for PWID and their partners</t>
  </si>
  <si>
    <t>a1O36000001EGGjEAO</t>
  </si>
  <si>
    <t>MCI-00098</t>
  </si>
  <si>
    <t>OST and other drug dependence treatment for PWID</t>
  </si>
  <si>
    <t>a1O36000001EGGkEAO</t>
  </si>
  <si>
    <t>MCI-00100</t>
  </si>
  <si>
    <t>Other intervention(s) for IDUs and their partners</t>
  </si>
  <si>
    <t>a1O36000001EGGmEAO</t>
  </si>
  <si>
    <t>MCI-00550</t>
  </si>
  <si>
    <t>Overdose prevention and management</t>
  </si>
  <si>
    <t>a1O36000001qZ8BEAU</t>
  </si>
  <si>
    <t>MCI-00099</t>
  </si>
  <si>
    <t>Prevention and management of coinfections and co-morbidities for PWID</t>
  </si>
  <si>
    <t>a1O36000001EGGlEAO</t>
  </si>
  <si>
    <t>MCI-00101</t>
  </si>
  <si>
    <t>Behavioral interventions for other vulnerable populations</t>
  </si>
  <si>
    <t>a1O36000001EGGnEAO</t>
  </si>
  <si>
    <t>MCI-00104</t>
  </si>
  <si>
    <t>Diagnosis and treatment of STIs and other sexual health services for other vulnerable populations</t>
  </si>
  <si>
    <t>a1O36000001EGGqEAO</t>
  </si>
  <si>
    <t>MCI-00103</t>
  </si>
  <si>
    <t>HIV testing services for other vulnerable populations</t>
  </si>
  <si>
    <t>a1O36000001EGGpEAO</t>
  </si>
  <si>
    <t>MCI-00102</t>
  </si>
  <si>
    <t>Male and female condoms for other vulnerable populations</t>
  </si>
  <si>
    <t>a1O36000001EGGoEAO</t>
  </si>
  <si>
    <t>MCI-00105</t>
  </si>
  <si>
    <t>Other intervention(s) for other vulnerable populations</t>
  </si>
  <si>
    <t>a1O36000001EGGrEAO</t>
  </si>
  <si>
    <t>MCI-00576</t>
  </si>
  <si>
    <t>Addressing stigma, discrimination and legal barriers to care for adolescents and youth</t>
  </si>
  <si>
    <t>a1O36000001qZ8bEAE</t>
  </si>
  <si>
    <t>MCI-00106</t>
  </si>
  <si>
    <t>Behavioral change as part of programs for adolescent and youth</t>
  </si>
  <si>
    <t>a1O36000001EGGsEAO</t>
  </si>
  <si>
    <t>MCI-00575</t>
  </si>
  <si>
    <t>Community mobilization and norms change</t>
  </si>
  <si>
    <t>a1O36000001qZ8aEAE</t>
  </si>
  <si>
    <t>MCI-00573</t>
  </si>
  <si>
    <t>Gender-based violence prevention and treatment programs for adolescents and youth</t>
  </si>
  <si>
    <t>a1O36000001qZ8YEAU</t>
  </si>
  <si>
    <t>MCI-00108</t>
  </si>
  <si>
    <t>HIV testing services for adolescents and youth, in and out of school</t>
  </si>
  <si>
    <t>a1O36000001EGGuEAO</t>
  </si>
  <si>
    <t>MCI-00578</t>
  </si>
  <si>
    <t>Keeping girls in school</t>
  </si>
  <si>
    <t>a1O36000001qZ8dEAE</t>
  </si>
  <si>
    <t>MCI-00109</t>
  </si>
  <si>
    <t>Linkages of HIV, RMNCH, and TB programs for adolescents, girls, and young women</t>
  </si>
  <si>
    <t>a1O36000001EGGvEAO</t>
  </si>
  <si>
    <t>MCI-00107</t>
  </si>
  <si>
    <t>Male and Female condoms for adolescents and youth, in and out of school</t>
  </si>
  <si>
    <t>a1O36000001EGGtEAO</t>
  </si>
  <si>
    <t>MCI-00111</t>
  </si>
  <si>
    <t>Other intervention(s) for adolescent and youth</t>
  </si>
  <si>
    <t>a1O36000001EGGxEAO</t>
  </si>
  <si>
    <t>MCI-00574</t>
  </si>
  <si>
    <t>Pre-exposure prophylaxis (PrEP) for adolescents and youth</t>
  </si>
  <si>
    <t>a1O36000001qZ8ZEAU</t>
  </si>
  <si>
    <t>MCI-00577</t>
  </si>
  <si>
    <t>Socioeconomic approaches</t>
  </si>
  <si>
    <t>a1O36000001qZ8cEAE</t>
  </si>
  <si>
    <t>MCI-00116</t>
  </si>
  <si>
    <t>Other intervention(s) for PMTCT</t>
  </si>
  <si>
    <t>a1O36000001EGH2EAO</t>
  </si>
  <si>
    <t>MCI-00112</t>
  </si>
  <si>
    <t>Prong 1: Primary prevention of HIV infection among women of childbearing age</t>
  </si>
  <si>
    <t>a1O36000001EGGyEAO</t>
  </si>
  <si>
    <t>MCI-00113</t>
  </si>
  <si>
    <t>Prong 2: Preventing unintended pregnancies among women living with HIV</t>
  </si>
  <si>
    <t>a1O36000001EGGzEAO</t>
  </si>
  <si>
    <t>MCI-00114</t>
  </si>
  <si>
    <t>Prong 3: Preventing vertical HIV transmission</t>
  </si>
  <si>
    <t>a1O36000001EGH0EAO</t>
  </si>
  <si>
    <t>MCI-00115</t>
  </si>
  <si>
    <t>Prong 4: Treatment, care and support to mothers living with HIV, their children and families</t>
  </si>
  <si>
    <t>a1O36000001EGH1EAO</t>
  </si>
  <si>
    <t>MCI-00122</t>
  </si>
  <si>
    <t>Counseling and psycho-social support</t>
  </si>
  <si>
    <t>a1O36000001EGH8EAO</t>
  </si>
  <si>
    <t>MCI-00118</t>
  </si>
  <si>
    <t>Differentiated ART service delivery</t>
  </si>
  <si>
    <t>a1O36000001EGH4EAO</t>
  </si>
  <si>
    <t>MCI-00117</t>
  </si>
  <si>
    <t>HIV care</t>
  </si>
  <si>
    <t>a1O36000001EGH3EAO</t>
  </si>
  <si>
    <t>MCI-00125</t>
  </si>
  <si>
    <t>Other intervention(s) for treatment</t>
  </si>
  <si>
    <t>a1O36000001EGHBEA4</t>
  </si>
  <si>
    <t>MCI-00121</t>
  </si>
  <si>
    <t>Prevention, diagnosis and treatment of opportunistic infections</t>
  </si>
  <si>
    <t>a1O36000001EGH7EAO</t>
  </si>
  <si>
    <t>MCI-00120</t>
  </si>
  <si>
    <t>Treatment adherence</t>
  </si>
  <si>
    <t>a1O36000001EGH6EAO</t>
  </si>
  <si>
    <t>MCI-00119</t>
  </si>
  <si>
    <t>Treatment monitoring - Drug resistance surveillance</t>
  </si>
  <si>
    <t>a1O36000001EGH5EAO</t>
  </si>
  <si>
    <t>MCI-00580</t>
  </si>
  <si>
    <t>Treatment monitoring - Viral load</t>
  </si>
  <si>
    <t>a1O36000001qZ8fEAE</t>
  </si>
  <si>
    <t>MCI-00126</t>
  </si>
  <si>
    <t>Case detection and diagnosis</t>
  </si>
  <si>
    <t>a1O36000001EGHCEA4</t>
  </si>
  <si>
    <t>MCI-00132</t>
  </si>
  <si>
    <t>Collaborative activities with other programs and sectors (TB care and prevention)</t>
  </si>
  <si>
    <t>a1O36000001EGHIEA4</t>
  </si>
  <si>
    <t>MCI-00130</t>
  </si>
  <si>
    <t>Community TB care delivery</t>
  </si>
  <si>
    <t>a1O36000001EGHGEA4</t>
  </si>
  <si>
    <t>MCI-00129</t>
  </si>
  <si>
    <t>Engaging all care providers (TB care and prevention)</t>
  </si>
  <si>
    <t>a1O36000001EGHFEA4</t>
  </si>
  <si>
    <t>MCI-00131</t>
  </si>
  <si>
    <t>Key populations (TB care and prevention) - Others</t>
  </si>
  <si>
    <t>a1O36000001EGHHEA4</t>
  </si>
  <si>
    <t>MCI-00590</t>
  </si>
  <si>
    <t>Key populations (TB care and prevention) - Prisoners</t>
  </si>
  <si>
    <t>a1O36000001qZ8pEAE</t>
  </si>
  <si>
    <t>MCI-00133</t>
  </si>
  <si>
    <t>Other TB care and prevention intervention(s)</t>
  </si>
  <si>
    <t>a1O36000001EGHJEA4</t>
  </si>
  <si>
    <t>MCI-00128</t>
  </si>
  <si>
    <t>Prevention</t>
  </si>
  <si>
    <t>a1O36000001EGHEEA4</t>
  </si>
  <si>
    <t>MCI-00591</t>
  </si>
  <si>
    <t>Removing human rights and gender related barriers to TB care and prevention</t>
  </si>
  <si>
    <t>a1O36000001qZ8qEAE</t>
  </si>
  <si>
    <t>MCI-00127</t>
  </si>
  <si>
    <t>Treatment</t>
  </si>
  <si>
    <t>a1O36000001EGHDEA4</t>
  </si>
  <si>
    <t>MCI-00138</t>
  </si>
  <si>
    <t>Collaborative activities with other programs and sectors (TB/HIV)</t>
  </si>
  <si>
    <t>a1O36000001EGHOEA4</t>
  </si>
  <si>
    <t>MCI-00136</t>
  </si>
  <si>
    <t>Community TB/HIV care delivery</t>
  </si>
  <si>
    <t>a1O36000001EGHMEA4</t>
  </si>
  <si>
    <t>MCI-00135</t>
  </si>
  <si>
    <t>Engaging all care providers (TB/HIV)</t>
  </si>
  <si>
    <t>a1O36000001EGHLEA4</t>
  </si>
  <si>
    <t>MCI-00137</t>
  </si>
  <si>
    <t>Key populations (TB/HIV) - Others</t>
  </si>
  <si>
    <t>a1O36000001EGHNEA4</t>
  </si>
  <si>
    <t>MCI-00581</t>
  </si>
  <si>
    <t>Key populations (TB/HIV) - Prisoners</t>
  </si>
  <si>
    <t>a1O36000001qZ8gEAE</t>
  </si>
  <si>
    <t>MCI-00139</t>
  </si>
  <si>
    <t>Other TB/HIV intervention(s)</t>
  </si>
  <si>
    <t>a1O36000001EGHPEA4</t>
  </si>
  <si>
    <t>MCI-00582</t>
  </si>
  <si>
    <t>Removing human rights and gender related barriers to TB/HIV collaborative programming</t>
  </si>
  <si>
    <t>a1O36000001qZ8hEAE</t>
  </si>
  <si>
    <t>MCI-00134</t>
  </si>
  <si>
    <t>TB/HIV collaborative interventions</t>
  </si>
  <si>
    <t>a1O36000001EGHKEA4</t>
  </si>
  <si>
    <t>MCI-00140</t>
  </si>
  <si>
    <t>Case detection and diagnosis: MDR-TB</t>
  </si>
  <si>
    <t>a1O36000001EGHQEA4</t>
  </si>
  <si>
    <t>MCI-00146</t>
  </si>
  <si>
    <t>Collaborative activities with other programs and sectors (MDR-TB)</t>
  </si>
  <si>
    <t>a1O36000001EGHWEA4</t>
  </si>
  <si>
    <t>MCI-00144</t>
  </si>
  <si>
    <t>Community MDR-TB care delivery</t>
  </si>
  <si>
    <t>a1O36000001EGHUEA4</t>
  </si>
  <si>
    <t>MCI-00143</t>
  </si>
  <si>
    <t>Engaging all care providers (MDR-TB)</t>
  </si>
  <si>
    <t>a1O36000001EGHTEA4</t>
  </si>
  <si>
    <t>MCI-00145</t>
  </si>
  <si>
    <t>Key populations (MDR-TB) - Others</t>
  </si>
  <si>
    <t>a1O36000001EGHVEA4</t>
  </si>
  <si>
    <t>MCI-00592</t>
  </si>
  <si>
    <t>Key populations (MDR-TB) - Prisoners</t>
  </si>
  <si>
    <t>a1O36000001qZ8rEAE</t>
  </si>
  <si>
    <t>MCI-00147</t>
  </si>
  <si>
    <t>Other MDR-TB intervention(s)</t>
  </si>
  <si>
    <t>a1O36000001EGHXEA4</t>
  </si>
  <si>
    <t>MCI-00142</t>
  </si>
  <si>
    <t>Prevention for MDR-TB</t>
  </si>
  <si>
    <t>a1O36000001EGHSEA4</t>
  </si>
  <si>
    <t>MCI-00593</t>
  </si>
  <si>
    <t>Removing human rights and gender related barriers to MDR-TB</t>
  </si>
  <si>
    <t>a1O36000001qZ8sEAE</t>
  </si>
  <si>
    <t>MCI-00141</t>
  </si>
  <si>
    <t>Treatment: MDR-TB</t>
  </si>
  <si>
    <t>a1O36000001EGHREA4</t>
  </si>
  <si>
    <t>MCI-00172</t>
  </si>
  <si>
    <t>Improving service delivery infrastructure</t>
  </si>
  <si>
    <t>a1O36000001EGHwEAO</t>
  </si>
  <si>
    <t>MCI-00171</t>
  </si>
  <si>
    <t>Laboratory systems for disease prevention, control, treatment and disease surveillance</t>
  </si>
  <si>
    <t>a1O36000001EGHvEAO</t>
  </si>
  <si>
    <t>MCI-00173</t>
  </si>
  <si>
    <t>Other service delivery intervention(s)</t>
  </si>
  <si>
    <t>a1O36000001EGHxEAO</t>
  </si>
  <si>
    <t>MCI-00602</t>
  </si>
  <si>
    <t>Provider initiated feedback mechanisms</t>
  </si>
  <si>
    <t>a1O36000001qZ91EAE</t>
  </si>
  <si>
    <t>MCI-00170</t>
  </si>
  <si>
    <t>Service organization and facility management</t>
  </si>
  <si>
    <t>a1O36000001EGHuEAO</t>
  </si>
  <si>
    <t>MCI-00601</t>
  </si>
  <si>
    <t>Supportive policy and programmatic environment</t>
  </si>
  <si>
    <t>a1O36000001qZ90EAE</t>
  </si>
  <si>
    <t>MCI-00174</t>
  </si>
  <si>
    <t>Capacity building for health workers, including those at community level</t>
  </si>
  <si>
    <t>a1O36000001EGHyEAO</t>
  </si>
  <si>
    <t>MCI-00177</t>
  </si>
  <si>
    <t>Other health and community workforce intervention(s)</t>
  </si>
  <si>
    <t>a1O36000001EGI1EAO</t>
  </si>
  <si>
    <t>MCI-00175</t>
  </si>
  <si>
    <t>Retention and scale-up of health workers, including for community health workers</t>
  </si>
  <si>
    <t>a1O36000001EGHzEAO</t>
  </si>
  <si>
    <t>MCI-00178</t>
  </si>
  <si>
    <t>National costed supply chain master plan, and implementation</t>
  </si>
  <si>
    <t>a1O36000001EGI2EAO</t>
  </si>
  <si>
    <t>MCI-00599</t>
  </si>
  <si>
    <t>National product selection, registration and quality monitoring</t>
  </si>
  <si>
    <t>a1O36000001qZ8yEAE</t>
  </si>
  <si>
    <t>MCI-00180</t>
  </si>
  <si>
    <t>Other procurement supply chain management intervention(s)</t>
  </si>
  <si>
    <t>a1O36000001EGI4EAO</t>
  </si>
  <si>
    <t>MCI-00598</t>
  </si>
  <si>
    <t>Procurement strategy</t>
  </si>
  <si>
    <t>a1O36000001qZ8xEAE</t>
  </si>
  <si>
    <t>MCI-00179</t>
  </si>
  <si>
    <t>Supply chain infrastructure and development of tools</t>
  </si>
  <si>
    <t>a1O36000001EGI3EAO</t>
  </si>
  <si>
    <t>MCI-00188</t>
  </si>
  <si>
    <t>Other financial management intervention(s)</t>
  </si>
  <si>
    <t>a1O36000001EGICEA4</t>
  </si>
  <si>
    <t>MCI-00187</t>
  </si>
  <si>
    <t>Public financial management (PFM) strengthening</t>
  </si>
  <si>
    <t>a1O36000001EGIBEA4</t>
  </si>
  <si>
    <t>MCI-00603</t>
  </si>
  <si>
    <t>Routine financial management improvement (non-PFM)</t>
  </si>
  <si>
    <t>a1O36000001qZ92EAE</t>
  </si>
  <si>
    <t>MCI-00196</t>
  </si>
  <si>
    <t>Community led advocacy</t>
  </si>
  <si>
    <t>a1O36000001EGIKEA4</t>
  </si>
  <si>
    <t>MCI-00195</t>
  </si>
  <si>
    <t>Community-based monitoring</t>
  </si>
  <si>
    <t>a1O36000001EGIJEA4</t>
  </si>
  <si>
    <t>MCI-00198</t>
  </si>
  <si>
    <t>Institutional capacity building, planning and leadership development</t>
  </si>
  <si>
    <t>a1O36000001EGIMEA4</t>
  </si>
  <si>
    <t>MCI-00199</t>
  </si>
  <si>
    <t>Other community responses and systems intervention(s)</t>
  </si>
  <si>
    <t>a1O36000001EGINEA4</t>
  </si>
  <si>
    <t>MCI-00197</t>
  </si>
  <si>
    <t>Social mobilization, building community linkages, collaboration and coordination</t>
  </si>
  <si>
    <t>a1O36000001EGILEA4</t>
  </si>
  <si>
    <t>MCI-00203</t>
  </si>
  <si>
    <t>Administrative and finance data sources</t>
  </si>
  <si>
    <t>a1O36000001EGIREA4</t>
  </si>
  <si>
    <t>MCI-00201</t>
  </si>
  <si>
    <t>Analysis, review and transparency</t>
  </si>
  <si>
    <t>a1O36000001EGIPEA4</t>
  </si>
  <si>
    <t>MCI-00205</t>
  </si>
  <si>
    <t>Other health information systems and M&amp;E intervention(s)</t>
  </si>
  <si>
    <t>a1O36000001EGITEA4</t>
  </si>
  <si>
    <t>MCI-00600</t>
  </si>
  <si>
    <t>Program and data quality</t>
  </si>
  <si>
    <t>a1O36000001qZ8zEAE</t>
  </si>
  <si>
    <t>MCI-00200</t>
  </si>
  <si>
    <t>Routine reporting</t>
  </si>
  <si>
    <t>a1O36000001EGIOEA4</t>
  </si>
  <si>
    <t>MCI-00202</t>
  </si>
  <si>
    <t>Surveys</t>
  </si>
  <si>
    <t>a1O36000001EGIQEA4</t>
  </si>
  <si>
    <t>MCI-00204</t>
  </si>
  <si>
    <t>Vital registration system</t>
  </si>
  <si>
    <t>a1O36000001EGISEA4</t>
  </si>
  <si>
    <t>MCI-00207</t>
  </si>
  <si>
    <t>Grant management</t>
  </si>
  <si>
    <t>a1O36000001EGIVEA4</t>
  </si>
  <si>
    <t>MCI-00209</t>
  </si>
  <si>
    <t>Other program management intervention(s)</t>
  </si>
  <si>
    <t>a1O36000001EGIXEA4</t>
  </si>
  <si>
    <t>MCI-00206</t>
  </si>
  <si>
    <t>Policy, planning, coordination and management of national disease control programs</t>
  </si>
  <si>
    <t>a1O36000001EGIUEA4</t>
  </si>
  <si>
    <t>MCI-00210</t>
  </si>
  <si>
    <t>a1O36000001EGIYEA4</t>
  </si>
  <si>
    <t>MCI-00553</t>
  </si>
  <si>
    <t>Addressing stigma, discrimination and violence against TGs</t>
  </si>
  <si>
    <t>a1O36000001qZ8EEAU</t>
  </si>
  <si>
    <t>MCI-00554</t>
  </si>
  <si>
    <t>Behavioral interventions for TGs</t>
  </si>
  <si>
    <t>a1O36000001qZ8FEAU</t>
  </si>
  <si>
    <t>MCI-00552</t>
  </si>
  <si>
    <t>Community empowerment for TGs</t>
  </si>
  <si>
    <t>a1O36000001qZ8DEAU</t>
  </si>
  <si>
    <t>MCI-00555</t>
  </si>
  <si>
    <t>Condoms and lubricant programming for TGs</t>
  </si>
  <si>
    <t>a1O36000001qZ8GEAU</t>
  </si>
  <si>
    <t>MCI-00559</t>
  </si>
  <si>
    <t>Diagnosis and treatment of STIs and sexual health services for TGs</t>
  </si>
  <si>
    <t>a1O36000001qZ8KEAU</t>
  </si>
  <si>
    <t>MCI-00557</t>
  </si>
  <si>
    <t>Harm reduction interventions for TGs with substance use</t>
  </si>
  <si>
    <t>a1O36000001qZ8IEAU</t>
  </si>
  <si>
    <t>MCI-00558</t>
  </si>
  <si>
    <t>HIV testing services for TGs</t>
  </si>
  <si>
    <t>a1O36000001qZ8JEAU</t>
  </si>
  <si>
    <t>MCI-00561</t>
  </si>
  <si>
    <t>Interventions for young transgender people</t>
  </si>
  <si>
    <t>a1O36000001qZ8MEAU</t>
  </si>
  <si>
    <t>MCI-00562</t>
  </si>
  <si>
    <t>Other intervention(s) for TGs</t>
  </si>
  <si>
    <t>a1O36000001qZ8NEAU</t>
  </si>
  <si>
    <t>MCI-00556</t>
  </si>
  <si>
    <t>Pre-exposure prophylaxis (PrEP) and other biomedical interventions for TGs</t>
  </si>
  <si>
    <t>a1O36000001qZ8HEAU</t>
  </si>
  <si>
    <t>MCI-00560</t>
  </si>
  <si>
    <t>Prevention and management of coinfections and co-morbidities for TGs</t>
  </si>
  <si>
    <t>a1O36000001qZ8LEAU</t>
  </si>
  <si>
    <t>MCI-00564</t>
  </si>
  <si>
    <t>Addressing stigma, discrimination and violence against people in prisons and other closed settings</t>
  </si>
  <si>
    <t>a1O36000001qZ8PEAU</t>
  </si>
  <si>
    <t>MCI-00565</t>
  </si>
  <si>
    <t>Behavioral interventions for people in prisons and other closed settings</t>
  </si>
  <si>
    <t>a1O36000001qZ8QEAU</t>
  </si>
  <si>
    <t>MCI-00563</t>
  </si>
  <si>
    <t>Community empowerment for people in prisons and other closed settings</t>
  </si>
  <si>
    <t>a1O36000001qZ8OEAU</t>
  </si>
  <si>
    <t>MCI-00566</t>
  </si>
  <si>
    <t>Condoms and lubricant programming for people in prisons and other closed settings</t>
  </si>
  <si>
    <t>a1O36000001qZ8REAU</t>
  </si>
  <si>
    <t>MCI-00570</t>
  </si>
  <si>
    <t>Diagnosis and treatment of STIs and other sexual and reproductive health services for people in prisons and other closed settings</t>
  </si>
  <si>
    <t>a1O36000001qZ8VEAU</t>
  </si>
  <si>
    <t>MCI-00568</t>
  </si>
  <si>
    <t>Harm reduction interventions for people in prisons and other closed settings</t>
  </si>
  <si>
    <t>a1O36000001qZ8TEAU</t>
  </si>
  <si>
    <t>MCI-00569</t>
  </si>
  <si>
    <t>HIV testing services for people in prisons and other closed settings</t>
  </si>
  <si>
    <t>a1O36000001qZ8UEAU</t>
  </si>
  <si>
    <t>MCI-00572</t>
  </si>
  <si>
    <t>Other intervention(s) for people in prisons and other closed settings</t>
  </si>
  <si>
    <t>a1O36000001qZ8XEAU</t>
  </si>
  <si>
    <t>MCI-00567</t>
  </si>
  <si>
    <t>Pre-exposure prophylaxis (PrEP) for people in prisons and other closed settings</t>
  </si>
  <si>
    <t>a1O36000001qZ8SEAU</t>
  </si>
  <si>
    <t>MCI-00571</t>
  </si>
  <si>
    <t>Prevention and management of coinfections and co-morbidities for people in prisons and other closed settings</t>
  </si>
  <si>
    <t>a1O36000001qZ8WEAU</t>
  </si>
  <si>
    <t>MCI-00579</t>
  </si>
  <si>
    <t>Differentiated HIV testing services</t>
  </si>
  <si>
    <t>a1O36000001qZ8eEAE</t>
  </si>
  <si>
    <t>MCI-00539</t>
  </si>
  <si>
    <t>Addressing stigma, discrimination and violence against MSM</t>
  </si>
  <si>
    <t>a1O36000001qZ80EAE</t>
  </si>
  <si>
    <t>MCI-00605</t>
  </si>
  <si>
    <t>Behavioral interventions for MSM</t>
  </si>
  <si>
    <t>a1O36000001qZ94EAE</t>
  </si>
  <si>
    <t>MCI-00538</t>
  </si>
  <si>
    <t>Community empowerment for MSM</t>
  </si>
  <si>
    <t>a1O36000001qZ7zEAE</t>
  </si>
  <si>
    <t>MCI-00606</t>
  </si>
  <si>
    <t>Condoms and lubricant programming for MSM</t>
  </si>
  <si>
    <t>a1O36000001qZ95EAE</t>
  </si>
  <si>
    <t>MCI-00608</t>
  </si>
  <si>
    <t>Diagnosis and treatment of STIs and other sexual health services for MSM</t>
  </si>
  <si>
    <t>a1O36000001qZ97EAE</t>
  </si>
  <si>
    <t>MCI-00541</t>
  </si>
  <si>
    <t>Harm reduction interventions for MSM who inject drugs</t>
  </si>
  <si>
    <t>a1O36000001qZ82EAE</t>
  </si>
  <si>
    <t>MCI-00607</t>
  </si>
  <si>
    <t>HIV testing services for MSM</t>
  </si>
  <si>
    <t>a1O36000001qZ96EAE</t>
  </si>
  <si>
    <t>MCI-00542</t>
  </si>
  <si>
    <t>Interventions for young men who have sex with men</t>
  </si>
  <si>
    <t>a1O36000001qZ83EAE</t>
  </si>
  <si>
    <t>MCI-00610</t>
  </si>
  <si>
    <t>Other intervention(s) for MSM</t>
  </si>
  <si>
    <t>a1O36000001qZ99EAE</t>
  </si>
  <si>
    <t>MCI-00540</t>
  </si>
  <si>
    <t>Pre-exposure prophylaxis (PrEP) for MSM</t>
  </si>
  <si>
    <t>a1O36000001qZ81EAE</t>
  </si>
  <si>
    <t>MCI-00609</t>
  </si>
  <si>
    <t>Prevention and management of coinfections and co-morbidities for MSM</t>
  </si>
  <si>
    <t>a1O36000001qZ98EAE</t>
  </si>
  <si>
    <t>MCI-00586</t>
  </si>
  <si>
    <t>HIV and HIV/TB-related legal services</t>
  </si>
  <si>
    <t>a1O36000001qZ8lEAE</t>
  </si>
  <si>
    <t>MCI-00588</t>
  </si>
  <si>
    <t>Improving laws, regulations and polices relating to HIV and HIV/TB</t>
  </si>
  <si>
    <t>a1O36000001qZ8nEAE</t>
  </si>
  <si>
    <t>MCI-00584</t>
  </si>
  <si>
    <t>Legal Literacy (“Know Your Rights")</t>
  </si>
  <si>
    <t>a1O36000001qZ8jEAE</t>
  </si>
  <si>
    <t>MCI-00604</t>
  </si>
  <si>
    <t>Other intervention(s) to reduce human rights-related barriers to HIV services</t>
  </si>
  <si>
    <t>a1O36000001qZ93EAE</t>
  </si>
  <si>
    <t>MCI-00589</t>
  </si>
  <si>
    <t>Reducing HIV-related gender discrimination, harmful gender norms and violence against women and girls in all their diversity</t>
  </si>
  <si>
    <t>a1O36000001qZ8oEAE</t>
  </si>
  <si>
    <t>MCI-00587</t>
  </si>
  <si>
    <t>Sensitisation of law-makers and law-enforcement agents</t>
  </si>
  <si>
    <t>a1O36000001qZ8mEAE</t>
  </si>
  <si>
    <t>MCI-00583</t>
  </si>
  <si>
    <t>Stigma and discrimination reduction</t>
  </si>
  <si>
    <t>a1O36000001qZ8iEAE</t>
  </si>
  <si>
    <t>MCI-00585</t>
  </si>
  <si>
    <t>Training of health care providers on human rights and medical ethics related to HIV and HIV/TB</t>
  </si>
  <si>
    <t>a1O36000001qZ8kEAE</t>
  </si>
  <si>
    <t>MCI-00611</t>
  </si>
  <si>
    <t>National health strategies, alignment with disease-specific plans, health sector governance and financing</t>
  </si>
  <si>
    <t>a1O36000001qZ9AEAU</t>
  </si>
  <si>
    <t>MCI-00612</t>
  </si>
  <si>
    <t>Other policy and governance intervention(s)</t>
  </si>
  <si>
    <t>a1O36000001qZ9BEAU</t>
  </si>
  <si>
    <t>AR-01507</t>
  </si>
  <si>
    <t>Fundação para o Desenvolvimento da Comunidade (FDC)</t>
  </si>
  <si>
    <t>0013600000xoEGmAAM</t>
  </si>
  <si>
    <t>AR-01504</t>
  </si>
  <si>
    <t>Ministry of Health of the Government of Mozambique</t>
  </si>
  <si>
    <t>0013600000xoEHtAAM</t>
  </si>
  <si>
    <t>AR-01506</t>
  </si>
  <si>
    <t>AR-01505</t>
  </si>
  <si>
    <t>AR-01067</t>
  </si>
  <si>
    <t>World Vision Mozambique</t>
  </si>
  <si>
    <t>0013600000xoEFaAAM</t>
  </si>
  <si>
    <t>AR-01501</t>
  </si>
  <si>
    <t>AR-01508</t>
  </si>
  <si>
    <t>AR-01502</t>
  </si>
  <si>
    <t>AR-01503</t>
  </si>
  <si>
    <t>AR-01066</t>
  </si>
  <si>
    <t>Côte d'Ivoire</t>
  </si>
  <si>
    <t>Multicountry Western Africa ANCS</t>
  </si>
  <si>
    <t>a1A360000013M3FEAU</t>
  </si>
  <si>
    <t>Guinea-Bissau</t>
  </si>
  <si>
    <t>a1A360000013M3KEAU</t>
  </si>
  <si>
    <t>Burkina Faso</t>
  </si>
  <si>
    <t>a1A360000013M3DEAU</t>
  </si>
  <si>
    <t>Senegal</t>
  </si>
  <si>
    <t>a1A360000013M3QEAU</t>
  </si>
  <si>
    <t>Lao (Peoples Democratic Republic)</t>
  </si>
  <si>
    <t>Multicountry East Asia and Pacific APN</t>
  </si>
  <si>
    <t>a1A360000013M0HEAU</t>
  </si>
  <si>
    <t>Sri Lanka</t>
  </si>
  <si>
    <t>a1A360000013M0YEAU</t>
  </si>
  <si>
    <t>Thailand</t>
  </si>
  <si>
    <t>a1A360000013M0MEAU</t>
  </si>
  <si>
    <t>Cambodia</t>
  </si>
  <si>
    <t>a1A360000013M0FEAU</t>
  </si>
  <si>
    <t>Nepal</t>
  </si>
  <si>
    <t>a1A360000013M0WEAU</t>
  </si>
  <si>
    <t>Myanmar</t>
  </si>
  <si>
    <t>a1A360000013M0JEAU</t>
  </si>
  <si>
    <t>Viet Nam</t>
  </si>
  <si>
    <t>a1A360000013M0PEAU</t>
  </si>
  <si>
    <t>Indonesia</t>
  </si>
  <si>
    <t>a1A360000013M0GEAU</t>
  </si>
  <si>
    <t>Pakistan</t>
  </si>
  <si>
    <t>a1A360000013M0XEAU</t>
  </si>
  <si>
    <t>Philippines</t>
  </si>
  <si>
    <t>a1A360000013M0KEAU</t>
  </si>
  <si>
    <t>Bangladesh</t>
  </si>
  <si>
    <t>a1A360000013M0REAU</t>
  </si>
  <si>
    <t>Multicountry South-Eastern Asia AFAO</t>
  </si>
  <si>
    <t>Malaysia</t>
  </si>
  <si>
    <t>a1A360000013M0IEAU</t>
  </si>
  <si>
    <t>Maldives</t>
  </si>
  <si>
    <t>Multicountry Americas CVC-COIN</t>
  </si>
  <si>
    <t>a1A360000013M0VEAU</t>
  </si>
  <si>
    <t>Cuba</t>
  </si>
  <si>
    <t>a1A360000013LzkEAE</t>
  </si>
  <si>
    <t>Jamaica</t>
  </si>
  <si>
    <t>a1A360000013LzqEAE</t>
  </si>
  <si>
    <t>Guyana</t>
  </si>
  <si>
    <t>a1A360000013LzWEAU</t>
  </si>
  <si>
    <t>Dominican Republic</t>
  </si>
  <si>
    <t>a1A360000013LzmEAE</t>
  </si>
  <si>
    <t>Trinidad and Tobago</t>
  </si>
  <si>
    <t>a1A360000013LzzEAE</t>
  </si>
  <si>
    <t>Moldova</t>
  </si>
  <si>
    <t>Multicountry EECA PAS</t>
  </si>
  <si>
    <t>a1A360000013M0wEAE</t>
  </si>
  <si>
    <t>Uzbekistan</t>
  </si>
  <si>
    <t>a1A360000013M07EAE</t>
  </si>
  <si>
    <t>Belize</t>
  </si>
  <si>
    <t>Multicountry Central Americas REDCA</t>
  </si>
  <si>
    <t>a1A360000013M3UEAU</t>
  </si>
  <si>
    <t>El Salvador</t>
  </si>
  <si>
    <t>a1A360000013M3WEAU</t>
  </si>
  <si>
    <t>Nicaragua</t>
  </si>
  <si>
    <t>a1A360000013M3aEAE</t>
  </si>
  <si>
    <t>Guatemala</t>
  </si>
  <si>
    <t>a1A360000013M3XEAU</t>
  </si>
  <si>
    <t>Panama</t>
  </si>
  <si>
    <t>a1A360000013M3bEAE</t>
  </si>
  <si>
    <t>Costa Rica</t>
  </si>
  <si>
    <t>a1A360000013M3VEAU</t>
  </si>
  <si>
    <t>Honduras</t>
  </si>
  <si>
    <t>a1A360000013M3YEAU</t>
  </si>
  <si>
    <t>Multicountry Americas ORAS-CONHU</t>
  </si>
  <si>
    <t>Colombia</t>
  </si>
  <si>
    <t>a1A360000013M3lEAE</t>
  </si>
  <si>
    <t>Paraguay</t>
  </si>
  <si>
    <t>a1A360000013LzXEAU</t>
  </si>
  <si>
    <t>Argentina</t>
  </si>
  <si>
    <t>a1A360000013M3hEAE</t>
  </si>
  <si>
    <t>Venezuela</t>
  </si>
  <si>
    <t>a1A360000013LzbEAE</t>
  </si>
  <si>
    <t>Multicountry Americas REDTRASEX</t>
  </si>
  <si>
    <t>Bolivia (Plurinational State)</t>
  </si>
  <si>
    <t>a1A360000013M3iEAE</t>
  </si>
  <si>
    <t>Chile</t>
  </si>
  <si>
    <t>a1A360000013M3kEAE</t>
  </si>
  <si>
    <t>Peru</t>
  </si>
  <si>
    <t>a1A360000013LzYEAU</t>
  </si>
  <si>
    <t>Multicountry East Asia and Pacific RAI</t>
  </si>
  <si>
    <t>Tanzania (United Republic)</t>
  </si>
  <si>
    <t>Multicountry Southern Africa WHC</t>
  </si>
  <si>
    <t>a1A360000013M2mEAE</t>
  </si>
  <si>
    <t>Namibia</t>
  </si>
  <si>
    <t>a1A360000013M39EAE</t>
  </si>
  <si>
    <t>South Africa</t>
  </si>
  <si>
    <t>a1A360000013M3AEAU</t>
  </si>
  <si>
    <t>Malawi</t>
  </si>
  <si>
    <t>a1A360000013M2cEAE</t>
  </si>
  <si>
    <t>Botswana</t>
  </si>
  <si>
    <t>a1A360000013M36EAE</t>
  </si>
  <si>
    <t>Swaziland</t>
  </si>
  <si>
    <t>a1A360000013M3BEAU</t>
  </si>
  <si>
    <t>Zambia</t>
  </si>
  <si>
    <t>a1A360000013M2nEAE</t>
  </si>
  <si>
    <t>Lesotho</t>
  </si>
  <si>
    <t>a1A360000013M38EAE</t>
  </si>
  <si>
    <t>Zimbabwe</t>
  </si>
  <si>
    <t>a1A360000013M2oEAE</t>
  </si>
  <si>
    <t>Multicountry Southern Africa SADC</t>
  </si>
  <si>
    <t>Angola</t>
  </si>
  <si>
    <t>a1A360000013M2pEAE</t>
  </si>
  <si>
    <t>Mauritius</t>
  </si>
  <si>
    <t>a1A360000013M2dEAE</t>
  </si>
  <si>
    <t>Congo (Democratic Republic)</t>
  </si>
  <si>
    <t>a1A360000013M2uEAE</t>
  </si>
  <si>
    <t>Seychelles</t>
  </si>
  <si>
    <t>a1A360000013M2iEAE</t>
  </si>
  <si>
    <t>Cape Verde</t>
  </si>
  <si>
    <t>a1A360000013M3EEAU</t>
  </si>
  <si>
    <t>Suriname</t>
  </si>
  <si>
    <t>a1A360000013LzZEAU</t>
  </si>
  <si>
    <t>Haiti</t>
  </si>
  <si>
    <t>a1A360000013LzpEAE</t>
  </si>
  <si>
    <t>Georgia</t>
  </si>
  <si>
    <t>a1A360000013M0dEAE</t>
  </si>
  <si>
    <t>Tajikistan</t>
  </si>
  <si>
    <t>a1A360000013M05EAE</t>
  </si>
  <si>
    <t>Ukraine</t>
  </si>
  <si>
    <t>a1A360000013M10EAE</t>
  </si>
  <si>
    <t>Armenia</t>
  </si>
  <si>
    <t>a1A360000013M0ZEAU</t>
  </si>
  <si>
    <t>Kazakhstan</t>
  </si>
  <si>
    <t>a1A360000013M03EAE</t>
  </si>
  <si>
    <t>Belarus</t>
  </si>
  <si>
    <t>a1A360000013M0rEAE</t>
  </si>
  <si>
    <t>Turkmenistan</t>
  </si>
  <si>
    <t>a1A360000013M06EAE</t>
  </si>
  <si>
    <t>Azerbaijan</t>
  </si>
  <si>
    <t>a1A360000013M0aEAE</t>
  </si>
  <si>
    <t>Kyrgyzstan</t>
  </si>
  <si>
    <t>a1A360000013M04EAE</t>
  </si>
  <si>
    <t>Multicountry East Asia and Pacific HIVOS</t>
  </si>
  <si>
    <t>Timor-Leste</t>
  </si>
  <si>
    <t>a1A360000013M0NEAU</t>
  </si>
  <si>
    <t>India</t>
  </si>
  <si>
    <t>Multicountry South Asia</t>
  </si>
  <si>
    <t>a1A360000013M0TEAU</t>
  </si>
  <si>
    <t>Afghanistan</t>
  </si>
  <si>
    <t>a1A360000013M0QEAU</t>
  </si>
  <si>
    <t>Bhutan</t>
  </si>
  <si>
    <t>a1A360000013M0SEAU</t>
  </si>
  <si>
    <t>Cook Islands</t>
  </si>
  <si>
    <t>Multicountry Western Pacific</t>
  </si>
  <si>
    <t>a1A360000013M1mEAE</t>
  </si>
  <si>
    <t>Kiribati</t>
  </si>
  <si>
    <t>a1A360000013M1gEAE</t>
  </si>
  <si>
    <t>Tonga</t>
  </si>
  <si>
    <t>a1A360000013M1sEAE</t>
  </si>
  <si>
    <t>Nauru</t>
  </si>
  <si>
    <t>a1A360000013M1jEAE</t>
  </si>
  <si>
    <t>Niue</t>
  </si>
  <si>
    <t>a1A360000013M1oEAE</t>
  </si>
  <si>
    <t>Marshall Islands</t>
  </si>
  <si>
    <t>a1A360000013M1hEAE</t>
  </si>
  <si>
    <t>Tuvalu</t>
  </si>
  <si>
    <t>a1A360000013M1tEAE</t>
  </si>
  <si>
    <t>Palau</t>
  </si>
  <si>
    <t>a1A360000013M1kEAE</t>
  </si>
  <si>
    <t>Vanuatu</t>
  </si>
  <si>
    <t>a1A360000013M1fEAE</t>
  </si>
  <si>
    <t>Samoa</t>
  </si>
  <si>
    <t>a1A360000013M1pEAE</t>
  </si>
  <si>
    <t>Micronesia (Federated States)</t>
  </si>
  <si>
    <t>a1A360000013M1iEAE</t>
  </si>
  <si>
    <t>Ecuador</t>
  </si>
  <si>
    <t>a1A360000013M3mEAE</t>
  </si>
  <si>
    <t>Uruguay</t>
  </si>
  <si>
    <t>a1A360000013LzaEAE</t>
  </si>
  <si>
    <t>Mexico</t>
  </si>
  <si>
    <t>a1A360000013M3ZEAU</t>
  </si>
  <si>
    <t>Togo</t>
  </si>
  <si>
    <t>Multicountry West Africa ALCO</t>
  </si>
  <si>
    <t>a1A360000013M3SEAU</t>
  </si>
  <si>
    <t>Ghana</t>
  </si>
  <si>
    <t>a1A360000013M3HEAU</t>
  </si>
  <si>
    <t>Benin</t>
  </si>
  <si>
    <t>a1A360000013M3CEAU</t>
  </si>
  <si>
    <t>Nigeria</t>
  </si>
  <si>
    <t>a1A360000013M3PEAU</t>
  </si>
  <si>
    <t>Multicountry EECA ECUO</t>
  </si>
  <si>
    <t>Lithuania</t>
  </si>
  <si>
    <t>a1A360000013M18EAE</t>
  </si>
  <si>
    <t>Estonia</t>
  </si>
  <si>
    <t>a1A360000013M12EAE</t>
  </si>
  <si>
    <t>Poland</t>
  </si>
  <si>
    <t>a1A360000013M0vEAE</t>
  </si>
  <si>
    <t>Latvia</t>
  </si>
  <si>
    <t>a1A360000013M17EAE</t>
  </si>
  <si>
    <t>Russian Federation</t>
  </si>
  <si>
    <t>a1A360000013M0yEAE</t>
  </si>
  <si>
    <t>Rwanda</t>
  </si>
  <si>
    <t>Multicountry Africa ECSA-HC</t>
  </si>
  <si>
    <t>a1A360000013M2hEAE</t>
  </si>
  <si>
    <t>Eritrea</t>
  </si>
  <si>
    <t>a1A360000013M2BEAU</t>
  </si>
  <si>
    <t>Uganda</t>
  </si>
  <si>
    <t>a1A360000013M2kEAE</t>
  </si>
  <si>
    <t>South Sudan</t>
  </si>
  <si>
    <t>a1A360000013M1zEAE</t>
  </si>
  <si>
    <t>Somalia</t>
  </si>
  <si>
    <t>a1A360000013M2jEAE</t>
  </si>
  <si>
    <t>Kenya</t>
  </si>
  <si>
    <t>a1A360000013M2XEAU</t>
  </si>
  <si>
    <t>Burundi</t>
  </si>
  <si>
    <t>a1A360000013M1rEAE</t>
  </si>
  <si>
    <t>Multicountry Southern Africa E8</t>
  </si>
  <si>
    <t>Multicountry Americas EMMIE</t>
  </si>
  <si>
    <t>Multicountry EECA ECOM</t>
  </si>
  <si>
    <t>Macedonia (Former Yugoslav Republic)</t>
  </si>
  <si>
    <t>a1A360000013M1PEAU</t>
  </si>
  <si>
    <t>Multicountry EECA EHRN</t>
  </si>
  <si>
    <t>Multicountry Western Africa HI</t>
  </si>
  <si>
    <t>Mali</t>
  </si>
  <si>
    <t>a1A360000013M3MEAU</t>
  </si>
  <si>
    <t>Niger</t>
  </si>
  <si>
    <t>a1A360000013M3OEAU</t>
  </si>
  <si>
    <t>Multicountry Southern Africa HIVOS</t>
  </si>
  <si>
    <t>Multicountry Asia IHAA</t>
  </si>
  <si>
    <t>Djibouti</t>
  </si>
  <si>
    <t>Multicountry Eastern Africa IGAD</t>
  </si>
  <si>
    <t>a1A360000013M21EAE</t>
  </si>
  <si>
    <t>Sudan</t>
  </si>
  <si>
    <t>a1A360000013M33EAE</t>
  </si>
  <si>
    <t>Ethiopia</t>
  </si>
  <si>
    <t>a1A360000013M2MEAU</t>
  </si>
  <si>
    <t>Multicountry Eastern Africa ANECCA</t>
  </si>
  <si>
    <t>Multicountry Americas ICW</t>
  </si>
  <si>
    <t>Multicountry EECA IHAU</t>
  </si>
  <si>
    <t>Bulgaria</t>
  </si>
  <si>
    <t>a1A360000013M0sEAE</t>
  </si>
  <si>
    <t>Multicountry West Africa ITPC</t>
  </si>
  <si>
    <t>Sierra Leone</t>
  </si>
  <si>
    <t>a1A360000013M3REAU</t>
  </si>
  <si>
    <t>Guinea</t>
  </si>
  <si>
    <t>a1A360000013M3JEAU</t>
  </si>
  <si>
    <t>Liberia</t>
  </si>
  <si>
    <t>a1A360000013M3LEAU</t>
  </si>
  <si>
    <t>Gambia</t>
  </si>
  <si>
    <t>a1A360000013M3GEAU</t>
  </si>
  <si>
    <t>Multicountry Eastern Africa KANCO</t>
  </si>
  <si>
    <t>Zanzibar</t>
  </si>
  <si>
    <t>a1A360000013M1wEAE</t>
  </si>
  <si>
    <t>Multicountry Americas REDLACTRANS</t>
  </si>
  <si>
    <t>Multicountry MENA HRA</t>
  </si>
  <si>
    <t>Morocco</t>
  </si>
  <si>
    <t>a1A360000013M32EAE</t>
  </si>
  <si>
    <t>Lebanon</t>
  </si>
  <si>
    <t>a1A360000013M0iEAE</t>
  </si>
  <si>
    <t>Iran (Islamic Republic)</t>
  </si>
  <si>
    <t>a1A360000013M0UEAU</t>
  </si>
  <si>
    <t>Egypt</t>
  </si>
  <si>
    <t>a1A360000013M30EAE</t>
  </si>
  <si>
    <t>Tunisia</t>
  </si>
  <si>
    <t>a1A360000013M34EAE</t>
  </si>
  <si>
    <t>Libya</t>
  </si>
  <si>
    <t>a1A360000013M31EAE</t>
  </si>
  <si>
    <t>Jordan</t>
  </si>
  <si>
    <t>a1A360000013M0gEAE</t>
  </si>
  <si>
    <t>Multicountry Middle East MER</t>
  </si>
  <si>
    <t>Palestine</t>
  </si>
  <si>
    <t>a1A360000013M0jEAE</t>
  </si>
  <si>
    <t>Syrian Arab Republic</t>
  </si>
  <si>
    <t>a1A360000013M0nEAE</t>
  </si>
  <si>
    <t>Iraq</t>
  </si>
  <si>
    <t>a1A360000013M0eEAE</t>
  </si>
  <si>
    <t>Yemen</t>
  </si>
  <si>
    <t>a1A360000013M0qEAE</t>
  </si>
  <si>
    <t>Multicountry Southern Africa MOSASWA</t>
  </si>
  <si>
    <t>Grenada</t>
  </si>
  <si>
    <t>Multicountry Caribbean MCC</t>
  </si>
  <si>
    <t>a1A360000013LznEAE</t>
  </si>
  <si>
    <t>Saint Vincent and Grenadines</t>
  </si>
  <si>
    <t>a1A360000013LzyEAE</t>
  </si>
  <si>
    <t>Antigua and Barbuda</t>
  </si>
  <si>
    <t>a1A360000013LzdEAE</t>
  </si>
  <si>
    <t>Saint Kitts and Nevis</t>
  </si>
  <si>
    <t>a1A360000013LzwEAE</t>
  </si>
  <si>
    <t>Dominica</t>
  </si>
  <si>
    <t>a1A360000013LzlEAE</t>
  </si>
  <si>
    <t>Saint Lucia</t>
  </si>
  <si>
    <t>a1A360000013LzxEAE</t>
  </si>
  <si>
    <t>Multicountry Caribbean CARICOM-PANCAP</t>
  </si>
  <si>
    <t>Barbados</t>
  </si>
  <si>
    <t>a1A360000013LzhEAE</t>
  </si>
  <si>
    <t>Bahamas</t>
  </si>
  <si>
    <t>a1A360000013LzfEAE</t>
  </si>
  <si>
    <t>Montserrat</t>
  </si>
  <si>
    <t>a1A360000013LztEAE</t>
  </si>
  <si>
    <t>Multicountry Southern Africa ARASA</t>
  </si>
  <si>
    <t>AR-01288</t>
  </si>
  <si>
    <t>CED-Caritas</t>
  </si>
  <si>
    <t>0013600000xoEGAAA2</t>
  </si>
  <si>
    <t>AR-01289</t>
  </si>
  <si>
    <t>Ministry of Public Health and Fight against AIDS of the Government of the Republic of Burundi</t>
  </si>
  <si>
    <t>0013600000xoEKoAAM</t>
  </si>
  <si>
    <t>AR-01290</t>
  </si>
  <si>
    <t>Secrétariat Exécutif Permanent du Conseil National de Lutte contre le SIDA du Gouvernement de la République du Burundi</t>
  </si>
  <si>
    <t>0013600000xoEIWAA2</t>
  </si>
  <si>
    <t>AR-01291</t>
  </si>
  <si>
    <t>AR-01292</t>
  </si>
  <si>
    <t>AR-01293</t>
  </si>
  <si>
    <t>0013600000xoEKnAAM</t>
  </si>
  <si>
    <t>AR-01257</t>
  </si>
  <si>
    <t>Ministry of Finance, Planning and Economic Development of the Government of the Republic of Uganda</t>
  </si>
  <si>
    <t>0013600000xoEI0AAM</t>
  </si>
  <si>
    <t>AR-01259</t>
  </si>
  <si>
    <t>AR-01261</t>
  </si>
  <si>
    <t>AR-01294</t>
  </si>
  <si>
    <t>Africare</t>
  </si>
  <si>
    <t>0013600000xoEFKAA2</t>
  </si>
  <si>
    <t>AR-01295</t>
  </si>
  <si>
    <t>Programme National de Lutte contre le SIDA du Gouvernement de la République du Bénin</t>
  </si>
  <si>
    <t>0013600000xoEGoAAM</t>
  </si>
  <si>
    <t>AR-01296</t>
  </si>
  <si>
    <t>Programme National de Lutte contre le Paludisme du Gouvernement de la République du Bénin</t>
  </si>
  <si>
    <t>0013600000xoEKkAAM</t>
  </si>
  <si>
    <t>AR-01297</t>
  </si>
  <si>
    <t>Health System Performance Program</t>
  </si>
  <si>
    <t>0013600000xoEJNAA2</t>
  </si>
  <si>
    <t>AR-01298</t>
  </si>
  <si>
    <t>Programme National contre la Tuberculose du Gouvernement de la République du Bénin</t>
  </si>
  <si>
    <t>0013600000xoEF9AAM</t>
  </si>
  <si>
    <t>AR-01299</t>
  </si>
  <si>
    <t>Initiative Privée et Communautaire contre le VIH/SIDA au Burkina Faso</t>
  </si>
  <si>
    <t>0013600000xoEGcAAM</t>
  </si>
  <si>
    <t>AR-01300</t>
  </si>
  <si>
    <t>Secrétariat Permanent du Conseil National de Lutte contre le Sida et les IST du Gouvernment du Burkina Faso</t>
  </si>
  <si>
    <t>0013600000xoEGhAAM</t>
  </si>
  <si>
    <t>AR-01301</t>
  </si>
  <si>
    <t>Programme d'Appui au Développment Sanitaire du Gouvernement du Burkina Faso</t>
  </si>
  <si>
    <t>0013600000xoEFFAA2</t>
  </si>
  <si>
    <t>AR-01302</t>
  </si>
  <si>
    <t>AR-01303</t>
  </si>
  <si>
    <t>AR-01304</t>
  </si>
  <si>
    <t>BRAC</t>
  </si>
  <si>
    <t>0013600000xoEFdAAM</t>
  </si>
  <si>
    <t>AR-01305</t>
  </si>
  <si>
    <t>AR-01306</t>
  </si>
  <si>
    <t>Ministry of Health of the Government of the Republic of Bulgaria</t>
  </si>
  <si>
    <t>0013600000xoEGxAAM</t>
  </si>
  <si>
    <t>AR-01307</t>
  </si>
  <si>
    <t>AR-01263</t>
  </si>
  <si>
    <t>AR-01265</t>
  </si>
  <si>
    <t>AR-01267</t>
  </si>
  <si>
    <t>AR-01270</t>
  </si>
  <si>
    <t>Ministry of Public Health of the Islamic Republic of Afghanistan</t>
  </si>
  <si>
    <t>0013600000xoEGkAAM</t>
  </si>
  <si>
    <t>AR-01271</t>
  </si>
  <si>
    <t>AR-01272</t>
  </si>
  <si>
    <t>AR-01273</t>
  </si>
  <si>
    <t>Ministry of Health of the Government of the Republic of Angola</t>
  </si>
  <si>
    <t>0013600000xoEFmAAM</t>
  </si>
  <si>
    <t>AR-01274</t>
  </si>
  <si>
    <t>AR-01275</t>
  </si>
  <si>
    <t>Mission East</t>
  </si>
  <si>
    <t>0013600000xoEKiAAM</t>
  </si>
  <si>
    <t>AR-01276</t>
  </si>
  <si>
    <t>Ministry of Health of the Government of the Republic of Armenia</t>
  </si>
  <si>
    <t>0013600000xoEHJAA2</t>
  </si>
  <si>
    <t>AR-01277</t>
  </si>
  <si>
    <t>AR-01278</t>
  </si>
  <si>
    <t>AR-01279</t>
  </si>
  <si>
    <t>Ministry of Health of the Government of the Republic of Azerbaijan</t>
  </si>
  <si>
    <t>0013600000xoEHXAA2</t>
  </si>
  <si>
    <t>AR-01280</t>
  </si>
  <si>
    <t>AR-01281</t>
  </si>
  <si>
    <t>AR-01282</t>
  </si>
  <si>
    <t>AR-01308</t>
  </si>
  <si>
    <t>AR-01309</t>
  </si>
  <si>
    <t>Republican Scientific and Practical Center for Medical Technologies, Informatization, Administration and Management of Health</t>
  </si>
  <si>
    <t>0013600000xoEKjAAM</t>
  </si>
  <si>
    <t>AR-01310</t>
  </si>
  <si>
    <t>AR-01311</t>
  </si>
  <si>
    <t>Asociación Protección a la Salud - PROSALUD</t>
  </si>
  <si>
    <t>0013600000xoEICAA2</t>
  </si>
  <si>
    <t>AR-01312</t>
  </si>
  <si>
    <t>National Integrated Programme Against Leprosy and Tuberculosis</t>
  </si>
  <si>
    <t>0013600000xoEHzAAM</t>
  </si>
  <si>
    <t>AR-01313</t>
  </si>
  <si>
    <t>Reseau Burundais des Personnes Vivant avec le VIH/SIDA (RBP+)</t>
  </si>
  <si>
    <t>0013600000xoEGJAA2</t>
  </si>
  <si>
    <t>AR-01314</t>
  </si>
  <si>
    <t>AR-01315</t>
  </si>
  <si>
    <t>Ministry of Health of the Royal Government of Bhutan</t>
  </si>
  <si>
    <t>0013600000xoEHnAAM</t>
  </si>
  <si>
    <t>AR-01316</t>
  </si>
  <si>
    <t>AR-01317</t>
  </si>
  <si>
    <t>AR-01318</t>
  </si>
  <si>
    <t>AR-01319</t>
  </si>
  <si>
    <t>AR-01320</t>
  </si>
  <si>
    <t>African Comprehensive HIV/AIDS Partnerships</t>
  </si>
  <si>
    <t>0013600000xoEKgAAM</t>
  </si>
  <si>
    <t>AR-01321</t>
  </si>
  <si>
    <t>Ministry of Health of the Government of the Republic of Botswana</t>
  </si>
  <si>
    <t>0013600000xoEFnAAM</t>
  </si>
  <si>
    <t>AR-01322</t>
  </si>
  <si>
    <t>AR-01324</t>
  </si>
  <si>
    <t>National Center for Tuberculosis and Leprosy Control (CENAT)</t>
  </si>
  <si>
    <t>0013600000xoEFoAAM</t>
  </si>
  <si>
    <t>AR-01325</t>
  </si>
  <si>
    <t>AR-01326</t>
  </si>
  <si>
    <t>CARE International</t>
  </si>
  <si>
    <t>0013600000xoEFYAA2</t>
  </si>
  <si>
    <t>AR-01327</t>
  </si>
  <si>
    <t>National Program For Malaria, Ministry of Health and of the Fight against Aids of the Government of the Republic of Côte d’Ivoire</t>
  </si>
  <si>
    <t>0013600000xoEGlAAM</t>
  </si>
  <si>
    <t>AR-01328</t>
  </si>
  <si>
    <t>Ministry of Health and Public Hygiene of the Government of the Republic of Côte d'Ivoire</t>
  </si>
  <si>
    <t>0013600000xoEKZAA2</t>
  </si>
  <si>
    <t>AR-01329</t>
  </si>
  <si>
    <t>Programme National de Lutte contre le SIDA du Gouvernement de la République de Côte d'Ivoire</t>
  </si>
  <si>
    <t>0013600000xoEGpAAM</t>
  </si>
  <si>
    <t>AR-01330</t>
  </si>
  <si>
    <t>Alliance Nationale Contre Le Sida en Cote D'Ivoire</t>
  </si>
  <si>
    <t>0013600000xoEFVAA2</t>
  </si>
  <si>
    <t>AR-01331</t>
  </si>
  <si>
    <t>AR-01283</t>
  </si>
  <si>
    <t>Main Medical Department of the Ministry of Justice of the Republic of Azerbaijan</t>
  </si>
  <si>
    <t>0013600000xoEF5AAM</t>
  </si>
  <si>
    <t>AR-01284</t>
  </si>
  <si>
    <t>International Centre for Diarrhoeal Disease Research of the People's Republic of Bangladesh</t>
  </si>
  <si>
    <t>0013600000xoEHvAAM</t>
  </si>
  <si>
    <t>AR-01285</t>
  </si>
  <si>
    <t>AR-01286</t>
  </si>
  <si>
    <t>Red Cross Burundi</t>
  </si>
  <si>
    <t>0013600000xoEKlAAM</t>
  </si>
  <si>
    <t>AR-01287</t>
  </si>
  <si>
    <t>0013600000xoEKmAAM</t>
  </si>
  <si>
    <t>AR-01332</t>
  </si>
  <si>
    <t>0013600000xoEKpAAM</t>
  </si>
  <si>
    <t>AR-01333</t>
  </si>
  <si>
    <t>Caritas Côte d'Ivoire</t>
  </si>
  <si>
    <t>0013600000xoEEiAAM</t>
  </si>
  <si>
    <t>AR-01342</t>
  </si>
  <si>
    <t>Stichting Cordaid</t>
  </si>
  <si>
    <t>0013600000xoEGRAA2</t>
  </si>
  <si>
    <t>AR-01343</t>
  </si>
  <si>
    <t>Ministry of Health and Population of the Government of the Democratic Republic of Congo</t>
  </si>
  <si>
    <t>0013600000xoEKRAA2</t>
  </si>
  <si>
    <t>AR-01344</t>
  </si>
  <si>
    <t>SANRU Asbl</t>
  </si>
  <si>
    <t>0013600000xoEHNAA2</t>
  </si>
  <si>
    <t>AR-01345</t>
  </si>
  <si>
    <t>AR-01346</t>
  </si>
  <si>
    <t>AR-01347</t>
  </si>
  <si>
    <t>AR-01348</t>
  </si>
  <si>
    <t>AR-01349</t>
  </si>
  <si>
    <t>AR-01355</t>
  </si>
  <si>
    <t>Cooperative Housing Foundation</t>
  </si>
  <si>
    <t>0013600000xoEDNAA2</t>
  </si>
  <si>
    <t>AR-01356</t>
  </si>
  <si>
    <t>Financial Fund for Development Projects - FONADE</t>
  </si>
  <si>
    <t>0013600000xoEFHAA2</t>
  </si>
  <si>
    <t>AR-01357</t>
  </si>
  <si>
    <t>AR-01363</t>
  </si>
  <si>
    <t>Coordination Committee of the Fight against AIDS of the Government of Cabo Verde</t>
  </si>
  <si>
    <t>0013600000xoEEgAAM</t>
  </si>
  <si>
    <t>AR-01364</t>
  </si>
  <si>
    <t>AR-01365</t>
  </si>
  <si>
    <t>AR-01366</t>
  </si>
  <si>
    <t>AR-01367</t>
  </si>
  <si>
    <t>Cape Verde Non Governmental Organisations Platform (PlatONG)</t>
  </si>
  <si>
    <t>0013600000xoEFhAAM</t>
  </si>
  <si>
    <t>AR-01368</t>
  </si>
  <si>
    <t>Consejo Nacional para el VIH y el SIDA</t>
  </si>
  <si>
    <t>0013600000xoEGNAA2</t>
  </si>
  <si>
    <t>AR-01369</t>
  </si>
  <si>
    <t>Instituto Dermatológico y Cirugía de Piel ‘Dr. Huberto Bogaert Díaz’</t>
  </si>
  <si>
    <t>0013600000xoEH5AAM</t>
  </si>
  <si>
    <t>AR-01370</t>
  </si>
  <si>
    <t>Ministry of Health of the Government of the Dominican Republic</t>
  </si>
  <si>
    <t>0013600000xoEGKAA2</t>
  </si>
  <si>
    <t>AR-01371</t>
  </si>
  <si>
    <t>Technical Management Unit of the Ministry of Public Health of the Government of the Republic of Ecuador</t>
  </si>
  <si>
    <t>0013600000xoEFSAA2</t>
  </si>
  <si>
    <t>AR-01372</t>
  </si>
  <si>
    <t>Ministry of Public Health of the Government of the Republic of Ecuador</t>
  </si>
  <si>
    <t>0013600000xoEJFAA2</t>
  </si>
  <si>
    <t>AR-01373</t>
  </si>
  <si>
    <t>AR-01374</t>
  </si>
  <si>
    <t>Corporación Kimirina</t>
  </si>
  <si>
    <t>0013600000xoEGQAA2</t>
  </si>
  <si>
    <t>AR-01375</t>
  </si>
  <si>
    <t>AR-01376</t>
  </si>
  <si>
    <t>The Ministry of Health and Population of the Government of Egypt</t>
  </si>
  <si>
    <t>0013600000xoEFvAAM</t>
  </si>
  <si>
    <t>AR-01377</t>
  </si>
  <si>
    <t>AR-01378</t>
  </si>
  <si>
    <t>Ministry of Health of the Government of the State of Eritrea</t>
  </si>
  <si>
    <t>0013600000xoEHdAAM</t>
  </si>
  <si>
    <t>AR-01379</t>
  </si>
  <si>
    <t>AR-01380</t>
  </si>
  <si>
    <t>AR-01381</t>
  </si>
  <si>
    <t>HIV/AIDS Prevention and Control Office</t>
  </si>
  <si>
    <t>0013600000xoEHsAAM</t>
  </si>
  <si>
    <t>AR-01382</t>
  </si>
  <si>
    <t>AR-01383</t>
  </si>
  <si>
    <t>Federal Ministry of Health of the Government of the Federal Democratic Republic of Ethiopia</t>
  </si>
  <si>
    <t>0013600000xoEHiAAM</t>
  </si>
  <si>
    <t>AR-01384</t>
  </si>
  <si>
    <t>AR-01385</t>
  </si>
  <si>
    <t>AR-01386</t>
  </si>
  <si>
    <t>AR-01387</t>
  </si>
  <si>
    <t>AR-01390</t>
  </si>
  <si>
    <t>National Center For Disease Control and Public Health</t>
  </si>
  <si>
    <t>0013600000xoEJJAA2</t>
  </si>
  <si>
    <t>AR-01391</t>
  </si>
  <si>
    <t>AR-01392</t>
  </si>
  <si>
    <t>Adventist Development and Relief Agency (ADRA) of Ghana</t>
  </si>
  <si>
    <t>0013600000xoEFAAA2</t>
  </si>
  <si>
    <t>AR-01393</t>
  </si>
  <si>
    <t>Ghana AIDS Commission</t>
  </si>
  <si>
    <t>0013600000xoEGrAAM</t>
  </si>
  <si>
    <t>AR-01394</t>
  </si>
  <si>
    <t>Ministry of Health of the Government of the Republic of Ghana</t>
  </si>
  <si>
    <t>0013600000xoEHmAAM</t>
  </si>
  <si>
    <t>AR-01395</t>
  </si>
  <si>
    <t>Planned Parenthood Association of Ghana</t>
  </si>
  <si>
    <t>0013600000xoEGFAA2</t>
  </si>
  <si>
    <t>AR-01396</t>
  </si>
  <si>
    <t>AngloGold Ashanti (Ghana) Malaria Control Limited</t>
  </si>
  <si>
    <t>0013600000xoEFQAA2</t>
  </si>
  <si>
    <t>AR-01397</t>
  </si>
  <si>
    <t>AR-01398</t>
  </si>
  <si>
    <t>AR-01399</t>
  </si>
  <si>
    <t>Secrétariat Exécutif du Comité National de Lutte contre le Sida du Gouvernement de la République de Guinée</t>
  </si>
  <si>
    <t>0013600000xoEHLAA2</t>
  </si>
  <si>
    <t>AR-01400</t>
  </si>
  <si>
    <t>German Corporation for International Cooperation (GIZ) GmbH</t>
  </si>
  <si>
    <t>0013600000xoEIhAAM</t>
  </si>
  <si>
    <t>AR-01401</t>
  </si>
  <si>
    <t>The Ministry of Public Health of the Government of the Republic of Guinea</t>
  </si>
  <si>
    <t>0013600000xoEHoAAM</t>
  </si>
  <si>
    <t>AR-01402</t>
  </si>
  <si>
    <t>The National AIDS Secretariat of the Republic of The Gambia</t>
  </si>
  <si>
    <t>0013600000xoEGsAAM</t>
  </si>
  <si>
    <t>AR-01403</t>
  </si>
  <si>
    <t>AR-01404</t>
  </si>
  <si>
    <t>ActionAid International The Gambia</t>
  </si>
  <si>
    <t>0013600000xoEFEAA2</t>
  </si>
  <si>
    <t>AR-01405</t>
  </si>
  <si>
    <t>AR-01406</t>
  </si>
  <si>
    <t>Ministry of Health and Social Welfare of the Government of the Republic of Gambia</t>
  </si>
  <si>
    <t>0013600000xoEFlAAM</t>
  </si>
  <si>
    <t>AR-01407</t>
  </si>
  <si>
    <t>Medical Research Council (UK)</t>
  </si>
  <si>
    <t>0013600000xoEFZAA2</t>
  </si>
  <si>
    <t>AR-01408</t>
  </si>
  <si>
    <t>AR-01409</t>
  </si>
  <si>
    <t>National Secretariat to Fight AIDS of the Government of Guinea-Bissau</t>
  </si>
  <si>
    <t>0013600000xoEGtAAM</t>
  </si>
  <si>
    <t>AR-01410</t>
  </si>
  <si>
    <t>Ministry of Health of the Government of the Republic of Guinea-Bissau</t>
  </si>
  <si>
    <t>0013600000xoEFJAA2</t>
  </si>
  <si>
    <t>AR-01411</t>
  </si>
  <si>
    <t>Ministry of Health and Social Assistance of the Government of the Republic of Guatemala</t>
  </si>
  <si>
    <t>0013600000xoEHIAA2</t>
  </si>
  <si>
    <t>AR-01412</t>
  </si>
  <si>
    <t>AR-01413</t>
  </si>
  <si>
    <t>AR-01414</t>
  </si>
  <si>
    <t>Ministry of Health of the Government of the Republic of Guyana</t>
  </si>
  <si>
    <t>0013600000xoEJCAA2</t>
  </si>
  <si>
    <t>AR-01415</t>
  </si>
  <si>
    <t>AR-01416</t>
  </si>
  <si>
    <t>AR-01417</t>
  </si>
  <si>
    <t>AR-01418</t>
  </si>
  <si>
    <t>0013600000xoEGOAA2</t>
  </si>
  <si>
    <t>AR-01419</t>
  </si>
  <si>
    <t>AR-01420</t>
  </si>
  <si>
    <t>AR-01421</t>
  </si>
  <si>
    <t>IL&amp;FS Education &amp; Technology Services Ltd.</t>
  </si>
  <si>
    <t>0013600000xoEH1AAM</t>
  </si>
  <si>
    <t>AR-01422</t>
  </si>
  <si>
    <t>Indian Nursing Council</t>
  </si>
  <si>
    <t>0013600000xoEH4AAM</t>
  </si>
  <si>
    <t>AR-01423</t>
  </si>
  <si>
    <t>Tata Institute of Social Sciences (TISS)</t>
  </si>
  <si>
    <t>0013600000xoEHVAA2</t>
  </si>
  <si>
    <t>AR-01424</t>
  </si>
  <si>
    <t>Emmanuel Hospital Association</t>
  </si>
  <si>
    <t>0013600000xoEGYAA2</t>
  </si>
  <si>
    <t>AR-01425</t>
  </si>
  <si>
    <t>Caritas India</t>
  </si>
  <si>
    <t>0013600000xoEFjAAM</t>
  </si>
  <si>
    <t>AR-01426</t>
  </si>
  <si>
    <t>AR-01427</t>
  </si>
  <si>
    <t>India HIV/AIDS Alliance</t>
  </si>
  <si>
    <t>0013600000xoEH2AAM</t>
  </si>
  <si>
    <t>AR-01428</t>
  </si>
  <si>
    <t>Plan International (India Chapter)</t>
  </si>
  <si>
    <t>0013600000xoEKTAA2</t>
  </si>
  <si>
    <t>AR-01429</t>
  </si>
  <si>
    <t>Solidarity and Action Against The HIV Infection in India</t>
  </si>
  <si>
    <t>0013600000xoEKYAA2</t>
  </si>
  <si>
    <t>AR-01430</t>
  </si>
  <si>
    <t>International Union Against Tuberculosis and Lung Disease</t>
  </si>
  <si>
    <t>0013600000xoEFUAA2</t>
  </si>
  <si>
    <t>AR-01431</t>
  </si>
  <si>
    <t>Directorate General of Prevention and Disease Control, Ministry of Health of The Republic of Indonesia</t>
  </si>
  <si>
    <t>0013600000xoEF4AAM</t>
  </si>
  <si>
    <t>AR-01432</t>
  </si>
  <si>
    <t>AR-01433</t>
  </si>
  <si>
    <t>AR-01434</t>
  </si>
  <si>
    <t>National AIDS Commission of Indonesia</t>
  </si>
  <si>
    <t>0013600000xoEFyAAM</t>
  </si>
  <si>
    <t>AR-01435</t>
  </si>
  <si>
    <t>Yayasan Spiritia</t>
  </si>
  <si>
    <t>0013600000xoEKhAAM</t>
  </si>
  <si>
    <t>AR-01436</t>
  </si>
  <si>
    <t>Persatuan Karya Dharma Kesehatan Indonesia (also known as “PERDHAKI”, Association of Voluntary Health Services of Indonesia)</t>
  </si>
  <si>
    <t>0013600000xoEGCAA2</t>
  </si>
  <si>
    <t>AR-01437</t>
  </si>
  <si>
    <t>AR-01438</t>
  </si>
  <si>
    <t>Central Board of Aisyiyah</t>
  </si>
  <si>
    <t>0013600000xoEEfAAM</t>
  </si>
  <si>
    <t>AR-01439</t>
  </si>
  <si>
    <t>Faculty of Public Health, University of Indonesia</t>
  </si>
  <si>
    <t>0013600000xoEFDAA2</t>
  </si>
  <si>
    <t>AR-01440</t>
  </si>
  <si>
    <t>Indonesia Planned Parenthood Association (IPPA)</t>
  </si>
  <si>
    <t>0013600000xoEH3AAM</t>
  </si>
  <si>
    <t>AR-01441</t>
  </si>
  <si>
    <t>Nahdlatul Ulama (NU)</t>
  </si>
  <si>
    <t>0013600000xoEFrAAM</t>
  </si>
  <si>
    <t>AR-01442</t>
  </si>
  <si>
    <t>Ministry of Health of the Government of Jamaica</t>
  </si>
  <si>
    <t>0013600000xoEIEAA2</t>
  </si>
  <si>
    <t>AR-01443</t>
  </si>
  <si>
    <t>AR-01444</t>
  </si>
  <si>
    <t>National Center of Tuberculosis Problems of the Ministry of Healthcare and Social Development of the Government of the Republic of Kazakhstan</t>
  </si>
  <si>
    <t>0013600000xoEFqAAM</t>
  </si>
  <si>
    <t>AR-01445</t>
  </si>
  <si>
    <t>Republican Center on Prevention and Control of AIDS of the Ministry of Healthcare and Social Development of the Republic of Kazakhstan</t>
  </si>
  <si>
    <t>0013600000xoEIZAA2</t>
  </si>
  <si>
    <t>AR-01446</t>
  </si>
  <si>
    <t>Project HOPE  - the People to People Health Foundation</t>
  </si>
  <si>
    <t>0013600000xoEKBAA2</t>
  </si>
  <si>
    <t>AR-01447</t>
  </si>
  <si>
    <t>Kenya Red Cross Society</t>
  </si>
  <si>
    <t>0013600000xoEGgAAM</t>
  </si>
  <si>
    <t>AR-01448</t>
  </si>
  <si>
    <t>African Medical and Research Foundation Kenya</t>
  </si>
  <si>
    <t>0013600000xoEFLAA2</t>
  </si>
  <si>
    <t>AR-01449</t>
  </si>
  <si>
    <t>AR-01450</t>
  </si>
  <si>
    <t>National Center for HIV/AIDS, Dermatology and STI</t>
  </si>
  <si>
    <t>0013600000xoEG3AAM</t>
  </si>
  <si>
    <t>AR-01451</t>
  </si>
  <si>
    <t>Ministry of Health of the Kingdom of Cambodia</t>
  </si>
  <si>
    <t>0013600000xoEIDAA2</t>
  </si>
  <si>
    <t>AR-01452</t>
  </si>
  <si>
    <t>Ministry of Health of the Lao People's Democratic Republic</t>
  </si>
  <si>
    <t>0013600000xoEHUAA2</t>
  </si>
  <si>
    <t>AR-01453</t>
  </si>
  <si>
    <t>AR-01454</t>
  </si>
  <si>
    <t>AR-01455</t>
  </si>
  <si>
    <t>AR-01456</t>
  </si>
  <si>
    <t>Ministry of Health and Social Welfare of the Government of the Republic of Liberia</t>
  </si>
  <si>
    <t>0013600000xoEI2AAM</t>
  </si>
  <si>
    <t>AR-02109</t>
  </si>
  <si>
    <t>Ministry of Finance and Planning of the Government of the United Republic of Tanzania</t>
  </si>
  <si>
    <t>0013600000xoEHrAAM</t>
  </si>
  <si>
    <t>AR-02111</t>
  </si>
  <si>
    <t>Catholic Relief Services - United States Conference of Catholic Bishops</t>
  </si>
  <si>
    <t>0013600000xoEG2AAM</t>
  </si>
  <si>
    <t>AR-02224</t>
  </si>
  <si>
    <t>AR-01057</t>
  </si>
  <si>
    <t>United Nations Development Programme</t>
  </si>
  <si>
    <t>0013600000xoEJ8AAM</t>
  </si>
  <si>
    <t>AR-01058</t>
  </si>
  <si>
    <t>AR-01061</t>
  </si>
  <si>
    <t>0013600000xoEG5AAM</t>
  </si>
  <si>
    <t>AR-01062</t>
  </si>
  <si>
    <t>AR-01071</t>
  </si>
  <si>
    <t>World Vision Malawi</t>
  </si>
  <si>
    <t>0013600000xoEKdAAM</t>
  </si>
  <si>
    <t>AR-01073</t>
  </si>
  <si>
    <t>Save the Children Federation, Inc.</t>
  </si>
  <si>
    <t>0013600000xoEKAAA2</t>
  </si>
  <si>
    <t>AR-01074</t>
  </si>
  <si>
    <t>AR-01075</t>
  </si>
  <si>
    <t>AR-01080</t>
  </si>
  <si>
    <t>0013600000xoEG0AAM</t>
  </si>
  <si>
    <t>AR-01081</t>
  </si>
  <si>
    <t>AR-01084</t>
  </si>
  <si>
    <t>The International Federation of Red Cross and Red Crescent Societies</t>
  </si>
  <si>
    <t>0013600000xoEIdAAM</t>
  </si>
  <si>
    <t>AR-01085</t>
  </si>
  <si>
    <t>0013600000xoEIrAAM</t>
  </si>
  <si>
    <t>AR-01086</t>
  </si>
  <si>
    <t>AR-01087</t>
  </si>
  <si>
    <t>AR-01088</t>
  </si>
  <si>
    <t>AR-01089</t>
  </si>
  <si>
    <t>AR-01090</t>
  </si>
  <si>
    <t>AR-01091</t>
  </si>
  <si>
    <t>AR-01092</t>
  </si>
  <si>
    <t>AR-01093</t>
  </si>
  <si>
    <t>AR-01097</t>
  </si>
  <si>
    <t>0013600000xoEIiAAM</t>
  </si>
  <si>
    <t>AR-01099</t>
  </si>
  <si>
    <t>AR-01107</t>
  </si>
  <si>
    <t>International Organization for Migration</t>
  </si>
  <si>
    <t>0013600000xoEKHAA2</t>
  </si>
  <si>
    <t>AR-01109</t>
  </si>
  <si>
    <t>0013600000xoEJ7AAM</t>
  </si>
  <si>
    <t>AR-01110</t>
  </si>
  <si>
    <t>AR-01112</t>
  </si>
  <si>
    <t>0013600000xoEKQAA2</t>
  </si>
  <si>
    <t>AR-01119</t>
  </si>
  <si>
    <t>0013600000xoEIyAAM</t>
  </si>
  <si>
    <t>AR-01120</t>
  </si>
  <si>
    <t>AR-01121</t>
  </si>
  <si>
    <t>AR-01122</t>
  </si>
  <si>
    <t>AR-01123</t>
  </si>
  <si>
    <t>AR-01124</t>
  </si>
  <si>
    <t>AR-01126</t>
  </si>
  <si>
    <t>Plan International, Inc.</t>
  </si>
  <si>
    <t>0013600000xoEHAAA2</t>
  </si>
  <si>
    <t>AR-01127</t>
  </si>
  <si>
    <t>IntraHealth International, Inc.</t>
  </si>
  <si>
    <t>0013600000xoEIGAA2</t>
  </si>
  <si>
    <t>AR-01128</t>
  </si>
  <si>
    <t>AR-01129</t>
  </si>
  <si>
    <t>0013600000xoEH9AAM</t>
  </si>
  <si>
    <t>AR-01130</t>
  </si>
  <si>
    <t>United Nations Children's Fund</t>
  </si>
  <si>
    <t>0013600000xoEHWAA2</t>
  </si>
  <si>
    <t>AR-01131</t>
  </si>
  <si>
    <t>AR-01133</t>
  </si>
  <si>
    <t>AR-01135</t>
  </si>
  <si>
    <t>AR-01136</t>
  </si>
  <si>
    <t>World Vision International</t>
  </si>
  <si>
    <t>0013600000xoEIgAAM</t>
  </si>
  <si>
    <t>AR-01140</t>
  </si>
  <si>
    <t>0013600000xoEIuAAM</t>
  </si>
  <si>
    <t>AR-01141</t>
  </si>
  <si>
    <t>AR-01142</t>
  </si>
  <si>
    <t>AR-01143</t>
  </si>
  <si>
    <t>AR-01144</t>
  </si>
  <si>
    <t>AR-01145</t>
  </si>
  <si>
    <t>AR-01158</t>
  </si>
  <si>
    <t>0013600000xoEIqAAM</t>
  </si>
  <si>
    <t>AR-01159</t>
  </si>
  <si>
    <t>AR-01164</t>
  </si>
  <si>
    <t>0013600000xoEJ2AAM</t>
  </si>
  <si>
    <t>AR-01166</t>
  </si>
  <si>
    <t>0013600000xoEIxAAM</t>
  </si>
  <si>
    <t>AR-01170</t>
  </si>
  <si>
    <t>0013600000xoEJ6AAM</t>
  </si>
  <si>
    <t>AR-01171</t>
  </si>
  <si>
    <t>0013600000xoEIvAAM</t>
  </si>
  <si>
    <t>AR-01172</t>
  </si>
  <si>
    <t>AR-01173</t>
  </si>
  <si>
    <t>AR-01177</t>
  </si>
  <si>
    <t>0013600000xoEIlAAM</t>
  </si>
  <si>
    <t>AR-01178</t>
  </si>
  <si>
    <t>AR-01179</t>
  </si>
  <si>
    <t>AR-01180</t>
  </si>
  <si>
    <t>AR-01181</t>
  </si>
  <si>
    <t>AR-01182</t>
  </si>
  <si>
    <t>0013600000xoEHlAAM</t>
  </si>
  <si>
    <t>AR-01186</t>
  </si>
  <si>
    <t>0013600000xoEJ1AAM</t>
  </si>
  <si>
    <t>AR-01207</t>
  </si>
  <si>
    <t>Humanist Institute for Co-operation with Developing Countries</t>
  </si>
  <si>
    <t>0013600000xoEGvAAM</t>
  </si>
  <si>
    <t>AR-01212</t>
  </si>
  <si>
    <t>AR-01213</t>
  </si>
  <si>
    <t>AR-01216</t>
  </si>
  <si>
    <t>AR-01217</t>
  </si>
  <si>
    <t>0013600000xoEHBAA2</t>
  </si>
  <si>
    <t>AR-01218</t>
  </si>
  <si>
    <t>0013600000xoEG1AAM</t>
  </si>
  <si>
    <t>AR-01223</t>
  </si>
  <si>
    <t>Economic Relations Division, Ministry of Finance, Government of the People's Republic of Bangladesh</t>
  </si>
  <si>
    <t>0013600000xoEGSAA2</t>
  </si>
  <si>
    <t>AR-01225</t>
  </si>
  <si>
    <t>AR-01227</t>
  </si>
  <si>
    <t>AR-01229</t>
  </si>
  <si>
    <t>Ministry of Health of the Government of the Republic of Honduras</t>
  </si>
  <si>
    <t>0013600000xoEI8AAM</t>
  </si>
  <si>
    <t>AR-01230</t>
  </si>
  <si>
    <t>Department of Economic Affairs, Ministry of Finance of the Government of India</t>
  </si>
  <si>
    <t>0013600000xoEHbAAM</t>
  </si>
  <si>
    <t>AR-01231</t>
  </si>
  <si>
    <t>0013600000xoEHcAAM</t>
  </si>
  <si>
    <t>AR-01232</t>
  </si>
  <si>
    <t>0013600000xoEHeAAM</t>
  </si>
  <si>
    <t>AR-01234</t>
  </si>
  <si>
    <t>AR-01236</t>
  </si>
  <si>
    <t>AR-01238</t>
  </si>
  <si>
    <t>AR-01240</t>
  </si>
  <si>
    <t>National Treasury of the Government of the Republic of Kenya</t>
  </si>
  <si>
    <t>0013600000xoEHxAAM</t>
  </si>
  <si>
    <t>AR-01242</t>
  </si>
  <si>
    <t>AR-01244</t>
  </si>
  <si>
    <t>AR-01245</t>
  </si>
  <si>
    <t>The Ministry of Health of the Government of the Togolese Republic</t>
  </si>
  <si>
    <t>0013600000xoEGVAA2</t>
  </si>
  <si>
    <t>AR-01246</t>
  </si>
  <si>
    <t>Primature de la République Togolaise</t>
  </si>
  <si>
    <t>0013600000xoEKXAA2</t>
  </si>
  <si>
    <t>AR-01247</t>
  </si>
  <si>
    <t>AR-01248</t>
  </si>
  <si>
    <t>AR-01249</t>
  </si>
  <si>
    <t>AR-01250</t>
  </si>
  <si>
    <t>AR-01252</t>
  </si>
  <si>
    <t>AR-01253</t>
  </si>
  <si>
    <t>AR-01255</t>
  </si>
  <si>
    <t>AR-02552</t>
  </si>
  <si>
    <t>AR-02558</t>
  </si>
  <si>
    <t>0013600000xoEImAAM</t>
  </si>
  <si>
    <t>AR-02565</t>
  </si>
  <si>
    <t>AR-00987</t>
  </si>
  <si>
    <t>Population Services International</t>
  </si>
  <si>
    <t>0013600000xoEIOAA2</t>
  </si>
  <si>
    <t>AR-00988</t>
  </si>
  <si>
    <t>AR-00989</t>
  </si>
  <si>
    <t>AR-00991</t>
  </si>
  <si>
    <t>AR-00994</t>
  </si>
  <si>
    <t>0013600000xoEDMAA2</t>
  </si>
  <si>
    <t>AR-00996</t>
  </si>
  <si>
    <t>0013600000xoEInAAM</t>
  </si>
  <si>
    <t>AR-00997</t>
  </si>
  <si>
    <t>AR-00998</t>
  </si>
  <si>
    <t>0013600000xoEJAAA2</t>
  </si>
  <si>
    <t>AR-00999</t>
  </si>
  <si>
    <t>AR-01000</t>
  </si>
  <si>
    <t>AR-01001</t>
  </si>
  <si>
    <t>AR-02624</t>
  </si>
  <si>
    <t>Western Cape Government: Health</t>
  </si>
  <si>
    <t>0013600000xoEIXAA2</t>
  </si>
  <si>
    <t>AR-02627</t>
  </si>
  <si>
    <t>Networking HIV, AIDS Community of South Africa NPC (NACOSA)</t>
  </si>
  <si>
    <t>0013600000xoEGBAA2</t>
  </si>
  <si>
    <t>AR-02629</t>
  </si>
  <si>
    <t>National Department of Health of the Government of the Republic of South Africa</t>
  </si>
  <si>
    <t>0013600000xoEIRAA2</t>
  </si>
  <si>
    <t>AR-02631</t>
  </si>
  <si>
    <t>Right to Care</t>
  </si>
  <si>
    <t>0013600000xoEGiAAM</t>
  </si>
  <si>
    <t>AR-02633</t>
  </si>
  <si>
    <t>Soul City Institute for Health and Development Communication</t>
  </si>
  <si>
    <t>0013600000xoEJYAA2</t>
  </si>
  <si>
    <t>AR-02636</t>
  </si>
  <si>
    <t>Ministry of Health of the Government of the Republic of El Salvador</t>
  </si>
  <si>
    <t>0013600000xoEFgAAM</t>
  </si>
  <si>
    <t>AR-02641</t>
  </si>
  <si>
    <t>AR-02643</t>
  </si>
  <si>
    <t>AR-02645</t>
  </si>
  <si>
    <t>AR-02646</t>
  </si>
  <si>
    <t>AR-02647</t>
  </si>
  <si>
    <t>AR-02569</t>
  </si>
  <si>
    <t>0013600000xoEDmAAM</t>
  </si>
  <si>
    <t>AR-02572</t>
  </si>
  <si>
    <t>AR-02574</t>
  </si>
  <si>
    <t>AR-02578</t>
  </si>
  <si>
    <t>0013600000xoEJHAA2</t>
  </si>
  <si>
    <t>AR-01006</t>
  </si>
  <si>
    <t>0013600000xoEFzAAM</t>
  </si>
  <si>
    <t>AR-01008</t>
  </si>
  <si>
    <t>0013600000xoEIsAAM</t>
  </si>
  <si>
    <t>AR-01010</t>
  </si>
  <si>
    <t>AR-01013</t>
  </si>
  <si>
    <t>0013600000xoEGwAAM</t>
  </si>
  <si>
    <t>AR-01015</t>
  </si>
  <si>
    <t>0013600000xoEJ3AAM</t>
  </si>
  <si>
    <t>AR-01016</t>
  </si>
  <si>
    <t>AR-02650</t>
  </si>
  <si>
    <t>Republican Center of State Sanitary-Epidemiological Surveillance of the Republic of Uzbekistan</t>
  </si>
  <si>
    <t>0013600000xoEIaAAM</t>
  </si>
  <si>
    <t>AR-00937</t>
  </si>
  <si>
    <t>0013600000xoEKGAA2</t>
  </si>
  <si>
    <t>AR-00938</t>
  </si>
  <si>
    <t>AR-00939</t>
  </si>
  <si>
    <t>AR-00940</t>
  </si>
  <si>
    <t>AR-00945</t>
  </si>
  <si>
    <t>0013600000xoEItAAM</t>
  </si>
  <si>
    <t>AR-00946</t>
  </si>
  <si>
    <t>AR-00948</t>
  </si>
  <si>
    <t>0013600000xoEKFAA2</t>
  </si>
  <si>
    <t>AR-00950</t>
  </si>
  <si>
    <t>0013600000xoEJ5AAM</t>
  </si>
  <si>
    <t>AR-00951</t>
  </si>
  <si>
    <t>AR-00952</t>
  </si>
  <si>
    <t>0013600000xoEG6AAM</t>
  </si>
  <si>
    <t>AR-00953</t>
  </si>
  <si>
    <t>AR-00957</t>
  </si>
  <si>
    <t>AR-00960</t>
  </si>
  <si>
    <t>0013600000xoEIoAAM</t>
  </si>
  <si>
    <t>AR-00961</t>
  </si>
  <si>
    <t>AR-00962</t>
  </si>
  <si>
    <t>AR-00963</t>
  </si>
  <si>
    <t>AR-00964</t>
  </si>
  <si>
    <t>AR-00967</t>
  </si>
  <si>
    <t>0013600000xoEH6AAM</t>
  </si>
  <si>
    <t>AR-00975</t>
  </si>
  <si>
    <t>AR-00977</t>
  </si>
  <si>
    <t>AR-00979</t>
  </si>
  <si>
    <t>AR-00980</t>
  </si>
  <si>
    <t>AR-00981</t>
  </si>
  <si>
    <t>AR-00982</t>
  </si>
  <si>
    <t>AR-00983</t>
  </si>
  <si>
    <t>AR-01021</t>
  </si>
  <si>
    <t>World Vision India</t>
  </si>
  <si>
    <t>0013600000xoEKWAA2</t>
  </si>
  <si>
    <t>AR-01022</t>
  </si>
  <si>
    <t>0013600000xoEJ4AAM</t>
  </si>
  <si>
    <t>AR-01023</t>
  </si>
  <si>
    <t>AR-01027</t>
  </si>
  <si>
    <t>0013600000xoEIwAAM</t>
  </si>
  <si>
    <t>AR-01028</t>
  </si>
  <si>
    <t>AR-01029</t>
  </si>
  <si>
    <t>AR-01030</t>
  </si>
  <si>
    <t>AR-01031</t>
  </si>
  <si>
    <t>United Nations Office for Project Services</t>
  </si>
  <si>
    <t>0013600000xoEIfAAM</t>
  </si>
  <si>
    <t>AR-01033</t>
  </si>
  <si>
    <t>0013600000xoEJBAA2</t>
  </si>
  <si>
    <t>AR-01034</t>
  </si>
  <si>
    <t>AR-01035</t>
  </si>
  <si>
    <t>AR-01042</t>
  </si>
  <si>
    <t>AR-01043</t>
  </si>
  <si>
    <t>0013600000xoEH8AAM</t>
  </si>
  <si>
    <t>AR-01045</t>
  </si>
  <si>
    <t>AR-01657</t>
  </si>
  <si>
    <t>0013600000xoEKvAAM</t>
  </si>
  <si>
    <t>AR-01658</t>
  </si>
  <si>
    <t>AR-01659</t>
  </si>
  <si>
    <t>AR-01660</t>
  </si>
  <si>
    <t>AR-01661</t>
  </si>
  <si>
    <t>Churches Health Association of Zambia</t>
  </si>
  <si>
    <t>0013600000xoEHZAA2</t>
  </si>
  <si>
    <t>AR-01662</t>
  </si>
  <si>
    <t>AR-01663</t>
  </si>
  <si>
    <t>Ministry of Health of the Government of the Republic of Zambia</t>
  </si>
  <si>
    <t>0013600000xoEFpAAM</t>
  </si>
  <si>
    <t>AR-01664</t>
  </si>
  <si>
    <t>AR-01665</t>
  </si>
  <si>
    <t>The Ministry of Health and Child Care of the Government of the Republic of Zimbabwe</t>
  </si>
  <si>
    <t>0013600000xoEI4AAM</t>
  </si>
  <si>
    <t>AR-01666</t>
  </si>
  <si>
    <t>AR-01667</t>
  </si>
  <si>
    <t>Caritas  Congo ASBL</t>
  </si>
  <si>
    <t>0013600000xoEI6AAM</t>
  </si>
  <si>
    <t>AR-01668</t>
  </si>
  <si>
    <t>AR-01675</t>
  </si>
  <si>
    <t>Ministry of Health of the Kingdom of Morocco</t>
  </si>
  <si>
    <t>0013600000xoEHSAA2</t>
  </si>
  <si>
    <t>AR-01676</t>
  </si>
  <si>
    <t>Ministry of National Health Services, Regulations and Coordination of the Government of Pakistan</t>
  </si>
  <si>
    <t>0013600000xoEGTAA2</t>
  </si>
  <si>
    <t>AR-01679</t>
  </si>
  <si>
    <t>AR-01680</t>
  </si>
  <si>
    <t>0013600000xoEHEAA2</t>
  </si>
  <si>
    <t>AR-01681</t>
  </si>
  <si>
    <t>National Religious Association for Social Development (NRASD)</t>
  </si>
  <si>
    <t>0013600000xoEG9AAM</t>
  </si>
  <si>
    <t>AR-01682</t>
  </si>
  <si>
    <t>Alliance Nationale Contre le Sida - Sénégal</t>
  </si>
  <si>
    <t>0013600000xoEFNAA2</t>
  </si>
  <si>
    <t>AR-01457</t>
  </si>
  <si>
    <t>AR-01458</t>
  </si>
  <si>
    <t>AR-01459</t>
  </si>
  <si>
    <t>AR-01460</t>
  </si>
  <si>
    <t>The Family Planning Association of Sri Lanka</t>
  </si>
  <si>
    <t>0013600000xoEFfAAM</t>
  </si>
  <si>
    <t>AR-01461</t>
  </si>
  <si>
    <t>Ministry of Health, Nutrition &amp; Indigenous Medicine of the Government of the Democratic Socialist Republic of Sri Lanka</t>
  </si>
  <si>
    <t>0013600000xoEFkAAM</t>
  </si>
  <si>
    <t>AR-01462</t>
  </si>
  <si>
    <t>AR-01463</t>
  </si>
  <si>
    <t>AR-01464</t>
  </si>
  <si>
    <t>Ministry of Finance of the Government of the Kingdom of Lesotho</t>
  </si>
  <si>
    <t>0013600000xoEHqAAM</t>
  </si>
  <si>
    <t>AR-01465</t>
  </si>
  <si>
    <t>AR-01466</t>
  </si>
  <si>
    <t>AR-01467</t>
  </si>
  <si>
    <t>AR-01468</t>
  </si>
  <si>
    <t>AR-01469</t>
  </si>
  <si>
    <t>Pact Lesotho</t>
  </si>
  <si>
    <t>0013600000xoEKLAA2</t>
  </si>
  <si>
    <t>AR-01470</t>
  </si>
  <si>
    <t>AR-01474</t>
  </si>
  <si>
    <t>National High Council for the Fight against AIDS in the Republic of Mali (HCNLS)</t>
  </si>
  <si>
    <t>0013600000xoEGuAAM</t>
  </si>
  <si>
    <t>AR-01475</t>
  </si>
  <si>
    <t>Groupe Pivot Santé Population</t>
  </si>
  <si>
    <t>0013600000xoEJGAA2</t>
  </si>
  <si>
    <t>AR-01476</t>
  </si>
  <si>
    <t>The Ministry of Health of the Government of the Republic of Mali</t>
  </si>
  <si>
    <t>0013600000xoEHuAAM</t>
  </si>
  <si>
    <t>AR-01477</t>
  </si>
  <si>
    <t>Public Institution - Coordination, Implementation and Monitoring Unit of the Health  System Projects</t>
  </si>
  <si>
    <t>0013600000xoEHCAA2</t>
  </si>
  <si>
    <t>AR-01478</t>
  </si>
  <si>
    <t>AR-01486</t>
  </si>
  <si>
    <t>The Ministry of Health of the Government of the Former Yugoslav Republic of Macedonia</t>
  </si>
  <si>
    <t>0013600000xoEFIAA2</t>
  </si>
  <si>
    <t>AR-01487</t>
  </si>
  <si>
    <t>AR-01488</t>
  </si>
  <si>
    <t>Ministry of Health of the Government of the Republic of Malawi</t>
  </si>
  <si>
    <t>0013600000xoEHpAAM</t>
  </si>
  <si>
    <t>AR-01489</t>
  </si>
  <si>
    <t>AR-01490</t>
  </si>
  <si>
    <t>AR-01491</t>
  </si>
  <si>
    <t>The Registered Trustees of the National AIDS Commission Trust of the Republic of Malawi</t>
  </si>
  <si>
    <t>0013600000xoEIYAA2</t>
  </si>
  <si>
    <t>AR-01495</t>
  </si>
  <si>
    <t>Center for Health Policies and Studies</t>
  </si>
  <si>
    <t>0013600000xoEGDAA2</t>
  </si>
  <si>
    <t>AR-01496</t>
  </si>
  <si>
    <t>AR-01497</t>
  </si>
  <si>
    <t>AR-01499</t>
  </si>
  <si>
    <t>AR-01500</t>
  </si>
  <si>
    <t>AR-01513</t>
  </si>
  <si>
    <t>Ministry of Health and Quality of Life (implementing through the National AIDS Secretariat) of the Government of the Republic of Mauritius</t>
  </si>
  <si>
    <t>0013600000xoEGfAAM</t>
  </si>
  <si>
    <t>AR-01514</t>
  </si>
  <si>
    <t>AR-01515</t>
  </si>
  <si>
    <t>Prévention Information Lutte contre le Sida</t>
  </si>
  <si>
    <t>0013600000xoEGdAAM</t>
  </si>
  <si>
    <t>AR-01516</t>
  </si>
  <si>
    <t>AR-01517</t>
  </si>
  <si>
    <t>ActionAid International Malawi</t>
  </si>
  <si>
    <t>0013600000xoEKfAAM</t>
  </si>
  <si>
    <t>AR-01518</t>
  </si>
  <si>
    <t>AR-01519</t>
  </si>
  <si>
    <t>AR-01520</t>
  </si>
  <si>
    <t>Malaysian AIDS Council</t>
  </si>
  <si>
    <t>0013600000xoEFcAAM</t>
  </si>
  <si>
    <t>AR-01521</t>
  </si>
  <si>
    <t>The Ministry of Health and Population of the Government of Nepal</t>
  </si>
  <si>
    <t>0013600000xoEI5AAM</t>
  </si>
  <si>
    <t>AR-01522</t>
  </si>
  <si>
    <t>AR-01523</t>
  </si>
  <si>
    <t>AR-01524</t>
  </si>
  <si>
    <t>Coordination Intersectorielle de Lutte contre les IST/VIH/SIDA de la République du Niger</t>
  </si>
  <si>
    <t>0013600000xoEGXAA2</t>
  </si>
  <si>
    <t>AR-01525</t>
  </si>
  <si>
    <t>AR-01526</t>
  </si>
  <si>
    <t>Society For Family Health</t>
  </si>
  <si>
    <t>0013600000xoEIcAAM</t>
  </si>
  <si>
    <t>AR-01527</t>
  </si>
  <si>
    <t>AR-01528</t>
  </si>
  <si>
    <t>National Malaria Elimination Programme of the Federal Ministry of Health of the Government of the Federal Republic of Nigeria</t>
  </si>
  <si>
    <t>0013600000xoEG7AAM</t>
  </si>
  <si>
    <t>AR-01529</t>
  </si>
  <si>
    <t>Association For Reproductive And Family Health</t>
  </si>
  <si>
    <t>0013600000xoEFXAA2</t>
  </si>
  <si>
    <t>AR-01530</t>
  </si>
  <si>
    <t>AR-01531</t>
  </si>
  <si>
    <t>National Agency for the Control of AIDS</t>
  </si>
  <si>
    <t>0013600000xoEFxAAM</t>
  </si>
  <si>
    <t>AR-01532</t>
  </si>
  <si>
    <t>AR-01533</t>
  </si>
  <si>
    <t>Institute of Human Virology Nigeria</t>
  </si>
  <si>
    <t>0013600000xoEI7AAM</t>
  </si>
  <si>
    <t>AR-01534</t>
  </si>
  <si>
    <t>Instituto Nicaragüense de Seguridad Social</t>
  </si>
  <si>
    <t>0013600000xoEFRAA2</t>
  </si>
  <si>
    <t>AR-01535</t>
  </si>
  <si>
    <t>AR-01536</t>
  </si>
  <si>
    <t>AR-01537</t>
  </si>
  <si>
    <t>AR-01538</t>
  </si>
  <si>
    <t>Federación Red NICASALUD</t>
  </si>
  <si>
    <t>0013600000xoEGjAAM</t>
  </si>
  <si>
    <t>AR-01539</t>
  </si>
  <si>
    <t>Ministry of Health and Social Services of the Government of Namibia</t>
  </si>
  <si>
    <t>0013600000xoEI9AAM</t>
  </si>
  <si>
    <t>AR-01540</t>
  </si>
  <si>
    <t>AR-01541</t>
  </si>
  <si>
    <t>AR-01542</t>
  </si>
  <si>
    <t>Namibia Network of AIDS Service Organizations</t>
  </si>
  <si>
    <t>0013600000xoEFuAAM</t>
  </si>
  <si>
    <t>AR-01543</t>
  </si>
  <si>
    <t>0013600000xoEDOAA2</t>
  </si>
  <si>
    <t>AR-01544</t>
  </si>
  <si>
    <t>Nai Zindagi</t>
  </si>
  <si>
    <t>0013600000xoEFsAAM</t>
  </si>
  <si>
    <t>AR-01545</t>
  </si>
  <si>
    <t>The Indus Hospital</t>
  </si>
  <si>
    <t>0013600000xoEKuAAM</t>
  </si>
  <si>
    <t>AR-01546</t>
  </si>
  <si>
    <t>0013600000xoEL1AAM</t>
  </si>
  <si>
    <t>AR-01547</t>
  </si>
  <si>
    <t>Mercy Corps</t>
  </si>
  <si>
    <t>0013600000xoEFbAAM</t>
  </si>
  <si>
    <t>AR-01548</t>
  </si>
  <si>
    <t>National TB Control Programme Pakistan</t>
  </si>
  <si>
    <t>0013600000xoEFtAAM</t>
  </si>
  <si>
    <t>AR-01549</t>
  </si>
  <si>
    <t>AR-01550</t>
  </si>
  <si>
    <t>Cicatelli Associates Inc.</t>
  </si>
  <si>
    <t>0013600000xoEGHAA2</t>
  </si>
  <si>
    <t>AR-01551</t>
  </si>
  <si>
    <t>Pathfinder International</t>
  </si>
  <si>
    <t>0013600000xoEFBAA2</t>
  </si>
  <si>
    <t>AR-01552</t>
  </si>
  <si>
    <t>Ministry of Health (PARSALUD II ,Unidad Ejecutora 123) of the Government of the Republic of Peru</t>
  </si>
  <si>
    <t>0013600000xoEF6AAM</t>
  </si>
  <si>
    <t>AR-01553</t>
  </si>
  <si>
    <t>AR-01554</t>
  </si>
  <si>
    <t>Socios en Salud sucursal Peru</t>
  </si>
  <si>
    <t>0013600000xoEL0AAM</t>
  </si>
  <si>
    <t>AR-01555</t>
  </si>
  <si>
    <t>Department of Health, Republic of the Philippines</t>
  </si>
  <si>
    <t>0013600000xoEJEAA2</t>
  </si>
  <si>
    <t>AR-01556</t>
  </si>
  <si>
    <t>Pilipinas Shell Foundation, Inc.</t>
  </si>
  <si>
    <t>0013600000xoEGEAA2</t>
  </si>
  <si>
    <t>AR-01557</t>
  </si>
  <si>
    <t>Philippine Business for Social Progress</t>
  </si>
  <si>
    <t>0013600000xoEFCAA2</t>
  </si>
  <si>
    <t>AR-01560</t>
  </si>
  <si>
    <t>Centro de Información y Recursos para el Desarrollo (CIRD)</t>
  </si>
  <si>
    <t>0013600000xoEGnAAM</t>
  </si>
  <si>
    <t>AR-01561</t>
  </si>
  <si>
    <t>AR-01562</t>
  </si>
  <si>
    <t>AR-01563</t>
  </si>
  <si>
    <t>Alter Vida - Centro de Estudios y Formación para el Ecodesarrollo</t>
  </si>
  <si>
    <t>0013600000xoEEjAAM</t>
  </si>
  <si>
    <t>AR-01570</t>
  </si>
  <si>
    <t>Ministry of Health of the Revolutionary Government of Zanzibar</t>
  </si>
  <si>
    <t>0013600000xoEIAAA2</t>
  </si>
  <si>
    <t>AR-01571</t>
  </si>
  <si>
    <t>AR-01578</t>
  </si>
  <si>
    <t>Open Health Institute</t>
  </si>
  <si>
    <t>0013600000xoEIVAA2</t>
  </si>
  <si>
    <t>AR-01579</t>
  </si>
  <si>
    <t>AR-01580</t>
  </si>
  <si>
    <t>Republican Center to Fight AIDS</t>
  </si>
  <si>
    <t>0013600000xoEKzAAM</t>
  </si>
  <si>
    <t>AR-01581</t>
  </si>
  <si>
    <t>Ministry of Health of the Republic of Rwanda</t>
  </si>
  <si>
    <t>0013600000xoEIHAA2</t>
  </si>
  <si>
    <t>AR-01582</t>
  </si>
  <si>
    <t>AR-01583</t>
  </si>
  <si>
    <t>AR-01584</t>
  </si>
  <si>
    <t>AR-01585</t>
  </si>
  <si>
    <t>Federal Ministry of Health, Government of the Republic of Sudan</t>
  </si>
  <si>
    <t>0013600000xoEKVAA2</t>
  </si>
  <si>
    <t>AR-01586</t>
  </si>
  <si>
    <t>Conseil National de Lutte contre le SIDA du Gouvernement de la République du Sénégal</t>
  </si>
  <si>
    <t>0013600000xoEGqAAM</t>
  </si>
  <si>
    <t>AR-01587</t>
  </si>
  <si>
    <t>Ministry of Health and Social Action of the Government of the Republic of Senegal</t>
  </si>
  <si>
    <t>0013600000xoEHHAA2</t>
  </si>
  <si>
    <t>AR-01588</t>
  </si>
  <si>
    <t>National HIV/AIDS Secretariat</t>
  </si>
  <si>
    <t>0013600000xoEHMAA2</t>
  </si>
  <si>
    <t>AR-01589</t>
  </si>
  <si>
    <t>Ministry of Health and Sanitation of the Government of Sierra Leone</t>
  </si>
  <si>
    <t>0013600000xoEFeAAM</t>
  </si>
  <si>
    <t>AR-01590</t>
  </si>
  <si>
    <t>AR-01591</t>
  </si>
  <si>
    <t>AR-01592</t>
  </si>
  <si>
    <t>AR-01593</t>
  </si>
  <si>
    <t>AR-01594</t>
  </si>
  <si>
    <t>AR-01595</t>
  </si>
  <si>
    <t>Ministry of Health, Prevention and Public Hygiene of the Government of the Republic of Senegal - AIDS Division</t>
  </si>
  <si>
    <t>0013600000xoEGWAA2</t>
  </si>
  <si>
    <t>AR-01596</t>
  </si>
  <si>
    <t>AR-01597</t>
  </si>
  <si>
    <t>AR-01598</t>
  </si>
  <si>
    <t>AR-01599</t>
  </si>
  <si>
    <t>AR-01600</t>
  </si>
  <si>
    <t>Ministry of Health of the Government of the Republic of Suriname</t>
  </si>
  <si>
    <t>0013600000xoEHaAAM</t>
  </si>
  <si>
    <t>AR-01601</t>
  </si>
  <si>
    <t>AR-01602</t>
  </si>
  <si>
    <t>National Emergency Response Council on HIV and AIDS</t>
  </si>
  <si>
    <t>0013600000xoEISAA2</t>
  </si>
  <si>
    <t>AR-01603</t>
  </si>
  <si>
    <t>AR-01604</t>
  </si>
  <si>
    <t>AR-01605</t>
  </si>
  <si>
    <t>AR-01606</t>
  </si>
  <si>
    <t>AR-01607</t>
  </si>
  <si>
    <t>Coordinating Assembly of Non Governmental Organisation</t>
  </si>
  <si>
    <t>0013600000xoEKPAA2</t>
  </si>
  <si>
    <t>AR-01613</t>
  </si>
  <si>
    <t>Department of Disease Control, Ministry of Public Health of the Royal Government of Thailand</t>
  </si>
  <si>
    <t>0013600000xoEGLAA2</t>
  </si>
  <si>
    <t>AR-01614</t>
  </si>
  <si>
    <t>AR-01615</t>
  </si>
  <si>
    <t>Raks Thai Foundation</t>
  </si>
  <si>
    <t>0013600000xoEGIAA2</t>
  </si>
  <si>
    <t>AR-01616</t>
  </si>
  <si>
    <t>AR-01617</t>
  </si>
  <si>
    <t>0013600000xoEGGAA2</t>
  </si>
  <si>
    <t>AR-01618</t>
  </si>
  <si>
    <t>AR-01619</t>
  </si>
  <si>
    <t>AR-01620</t>
  </si>
  <si>
    <t>Republican Center of Tuberculosis Control - Tajikistan</t>
  </si>
  <si>
    <t>0013600000xoEKeAAM</t>
  </si>
  <si>
    <t>AR-01621</t>
  </si>
  <si>
    <t>Ministry of Health of the Government of the Democratic Republic of Timor-Leste</t>
  </si>
  <si>
    <t>0013600000xoEIeAAM</t>
  </si>
  <si>
    <t>AR-01622</t>
  </si>
  <si>
    <t>AR-01623</t>
  </si>
  <si>
    <t>AR-01624</t>
  </si>
  <si>
    <t>Basic Health Care Directorate (DSSB)</t>
  </si>
  <si>
    <t>0013600000xoEIBAA2</t>
  </si>
  <si>
    <t>AR-01625</t>
  </si>
  <si>
    <t>Société Tunisienne des Maladies Respiratoires et d’Allergologie (STMRA)</t>
  </si>
  <si>
    <t>0013600000xoEI3AAM</t>
  </si>
  <si>
    <t>AR-01626</t>
  </si>
  <si>
    <t>Office National de la Famille et de la Population de la République de Tunisie</t>
  </si>
  <si>
    <t>0013600000xoEG8AAM</t>
  </si>
  <si>
    <t>AR-01627</t>
  </si>
  <si>
    <t>AR-01628</t>
  </si>
  <si>
    <t>The AIDS Support Organisation (Uganda) Limited</t>
  </si>
  <si>
    <t>0013600000xoEGeAAM</t>
  </si>
  <si>
    <t>AR-01629</t>
  </si>
  <si>
    <t>AR-01630</t>
  </si>
  <si>
    <t>AR-01631</t>
  </si>
  <si>
    <t>Charitable Organization "All-Ukrainian Network of People Living with HIV/AIDS"</t>
  </si>
  <si>
    <t>0013600000xoEFOAA2</t>
  </si>
  <si>
    <t>AR-01632</t>
  </si>
  <si>
    <t>State Institution "Ukrainian Center for Socially Dangerous Disease Control of the Ministry of Health of Ukraine"</t>
  </si>
  <si>
    <t>0013600000xoEHhAAM</t>
  </si>
  <si>
    <t>AR-01633</t>
  </si>
  <si>
    <t>AR-01634</t>
  </si>
  <si>
    <t>AR-01635</t>
  </si>
  <si>
    <t>International Charitable Foundation “Alliance for Public Health”</t>
  </si>
  <si>
    <t>0013600000xoEHGAA2</t>
  </si>
  <si>
    <t>AR-01636</t>
  </si>
  <si>
    <t>AR-01637</t>
  </si>
  <si>
    <t>AR-01638</t>
  </si>
  <si>
    <t>AR-01639</t>
  </si>
  <si>
    <t>Republican DOTS Center of the Government of the Republic of Uzbekistan</t>
  </si>
  <si>
    <t>0013600000xoEI1AAM</t>
  </si>
  <si>
    <t>AR-01640</t>
  </si>
  <si>
    <t>AR-01641</t>
  </si>
  <si>
    <t>Viet Nam Authority of HIV/AIDS Control</t>
  </si>
  <si>
    <t>0013600000xoEF7AAM</t>
  </si>
  <si>
    <t>AR-01642</t>
  </si>
  <si>
    <t>Department of Planning and Finance, Ministry of Health, Socialist Republic of Vietnam</t>
  </si>
  <si>
    <t>0013600000xoEHjAAM</t>
  </si>
  <si>
    <t>AR-01643</t>
  </si>
  <si>
    <t>Viet Nam Union of Science and Technology Associations</t>
  </si>
  <si>
    <t>0013600000xoEKNAA2</t>
  </si>
  <si>
    <t>AR-01644</t>
  </si>
  <si>
    <t>National Institute of Malariology, Parasitology and Entomology  of the Ministry of Health of the Government of the Socialist Republic of Viet Nam</t>
  </si>
  <si>
    <t>0013600000xoEITAA2</t>
  </si>
  <si>
    <t>AR-01645</t>
  </si>
  <si>
    <t>Viet Nam National Lung Hospital</t>
  </si>
  <si>
    <t>0013600000xoEKMAA2</t>
  </si>
  <si>
    <t>AR-01646</t>
  </si>
  <si>
    <t>AR-01647</t>
  </si>
  <si>
    <t>Ministry of Health/National Lung Hospital of the Governement of the Socialist Republic of Viet Nam</t>
  </si>
  <si>
    <t>0013600000xoEK7AAM</t>
  </si>
  <si>
    <t>AR-01648</t>
  </si>
  <si>
    <t>National Malaria Control Programme of the Ministry of Health and Population of the Republic of Yemen</t>
  </si>
  <si>
    <t>0013600000xoEIUAA2</t>
  </si>
  <si>
    <t>AR-01649</t>
  </si>
  <si>
    <t>AR-01650</t>
  </si>
  <si>
    <t>The National Tuberculosis Control Program</t>
  </si>
  <si>
    <t>0013600000xoEHyAAM</t>
  </si>
  <si>
    <t>AR-01651</t>
  </si>
  <si>
    <t>National AIDS Program</t>
  </si>
  <si>
    <t>0013600000xoEHwAAM</t>
  </si>
  <si>
    <t>AR-01652</t>
  </si>
  <si>
    <t>AIDS Foundation South Africa</t>
  </si>
  <si>
    <t>0013600000xoEKsAAM</t>
  </si>
  <si>
    <t>AR-01653</t>
  </si>
  <si>
    <t>Kheth'Impilo AIDS Free Living</t>
  </si>
  <si>
    <t>0013600000xoEKtAAM</t>
  </si>
  <si>
    <t>AR-01654</t>
  </si>
  <si>
    <t>KwaZulu Natal Provincial Treasury</t>
  </si>
  <si>
    <t>0013600000xoEKwAAM</t>
  </si>
  <si>
    <t>AR-01655</t>
  </si>
  <si>
    <t>AR-01656</t>
  </si>
  <si>
    <t>551</t>
  </si>
  <si>
    <t>120</t>
  </si>
  <si>
    <t>HMIS (SIS-MA)</t>
  </si>
  <si>
    <t>Disaggregation of Care and Treatment results by age bands finer than 0-14/15+ not possible with national paper-based HIS</t>
  </si>
  <si>
    <t>TCS-7 customized: Percentage of newly diagnosed people linked to HIV care</t>
  </si>
  <si>
    <t>85.8% (Maputo)
73.4% (Beira)
62.8% (Nampula)</t>
  </si>
  <si>
    <t>76.0% (Maputo)
80.3% (Beira)
61.9% (Nampula)</t>
  </si>
  <si>
    <t>70%</t>
  </si>
  <si>
    <t>MISAU Reports 
(based on compiled HMIS data and program reports)</t>
  </si>
  <si>
    <t>88%</t>
  </si>
  <si>
    <t>61.2% (Maputo)
71.1% (Nampula)</t>
  </si>
  <si>
    <t>2017.04.07 11.17</t>
  </si>
  <si>
    <t>Corrected 2014 baseline value for indicator HIV O-6(M) "Percentage of people who inject drugs reporting the use of sterile injecting equipment the last time they injected"</t>
  </si>
  <si>
    <t>Mozambique Peformance Framework Change Tracker</t>
  </si>
  <si>
    <t>PF Version</t>
  </si>
  <si>
    <t>Change</t>
  </si>
  <si>
    <t>Requested By</t>
  </si>
  <si>
    <t>Roxanne communicated need for correction which was discovered during April 6 Stakeholder meeting (M&amp;E group - Roxanne, Erika, Bertha)</t>
  </si>
  <si>
    <t>Addition of HIV outcome indicator HIV O-12 "Percentage of people living with HIV and on antiretroviral therapy who are virologically suppressed"</t>
  </si>
  <si>
    <t>Roxanne communicated Bertha's message that if VL financing was part of the request than this indicator would be needed.  - April 6 Stakeholder meeting (M&amp;E group - Roxanne, Erika, Bertha)</t>
  </si>
  <si>
    <t xml:space="preserve">No. </t>
  </si>
  <si>
    <t>IBBS 
(Integrated Bio Behavioural Surveys)</t>
  </si>
  <si>
    <t>HMIS 
(SIS-MA)</t>
  </si>
  <si>
    <t>PEPFAR 
(APR/SAPR)</t>
  </si>
  <si>
    <t>Notes</t>
  </si>
  <si>
    <t>Suggestion to use IMASIDA and future survey's for indicator monitoring</t>
  </si>
  <si>
    <t>Addition of TB indicator TCP-3</t>
  </si>
  <si>
    <t>Roxanne communicated Bertha's message that this indicator is now mandatory.  - April 6 Stakeholder meeting (M&amp;E group - Roxanne, Erika, Bertha)</t>
  </si>
  <si>
    <t>Corrected coverage indicator target section for TB cases with known HIV status and TB/HIV co-infected patietns on ART</t>
  </si>
  <si>
    <t>Joe noticed during document review</t>
  </si>
  <si>
    <t>Keep an eye on targets as indicator order changes.  Funny things are happening.</t>
  </si>
  <si>
    <t>CMAM Reports
(based on compiled MMIA data)</t>
  </si>
  <si>
    <t>Addition of HIV indicator TCS-6 customized indicator (with 2016 baseline results)</t>
  </si>
  <si>
    <t>Suggested inclusion of viral load scale-up indicator that monitors the annual (or semi-annual) number of viral load tests conducted among ART patients</t>
  </si>
  <si>
    <t>Joe suggested</t>
  </si>
  <si>
    <t>Changed resposible PR for KP indicators (now FDC since they are the PR with targeted interventions for those populations)</t>
  </si>
  <si>
    <t>Included baseline results for KP indicators on "Coverage Indicators" tab</t>
  </si>
  <si>
    <t>Included comments including indicator definitions and reporting commitments in comments boxes</t>
  </si>
  <si>
    <t>2017.04.12 11.17</t>
  </si>
  <si>
    <t>Continued work on indicator comments</t>
  </si>
  <si>
    <t>Added HIV-O10 (condom use among general population) indicator to Outcome Indicator tab</t>
  </si>
  <si>
    <t>28.6%
(Women)
25.9%
(Men)</t>
  </si>
  <si>
    <t>Modelled
(Spectrum AIM)</t>
  </si>
  <si>
    <t>Modelled
(WHO Estimates)</t>
  </si>
  <si>
    <t>68.7%</t>
  </si>
  <si>
    <t>PEPFAR 
(APR16)</t>
  </si>
  <si>
    <t>MISAU Reports 
(HMIS data and program reports)</t>
  </si>
  <si>
    <t>12-month ART retention among new initiates reported via PEPFAR APR16. 591 total ART sites reported outcomes for 47,121 patients (pediatric and adult). Results collected at each site through either EPTS or manual abstraction of paper records (registers, clinical files, pharmacy records)</t>
  </si>
  <si>
    <t>Disaggregation of HIV testing and counselling results by sex not currently possible with national paper-based HIS</t>
  </si>
  <si>
    <t>Added disaggregated baseline values for indicators in Disaggregation tab</t>
  </si>
  <si>
    <t>Baseline results added for impact indicators HIV I-14, HIV I-6 and HIV I-4 using compiled national spectrum file</t>
  </si>
  <si>
    <t>Modelled
(Spectrum TIME)</t>
  </si>
  <si>
    <t>Spectrum ability to provide age-specific results for this indicator lost when individual provincial projections aggregated through software's "aggregate tool"</t>
  </si>
  <si>
    <t>MISAU Reports 
(based on program reports)</t>
  </si>
  <si>
    <t>Corrected TCP-1(M) baseline result. What had been included was the HIV program's reported number of TB cases (according to Annual Report)</t>
  </si>
  <si>
    <t>47%</t>
  </si>
  <si>
    <t>Included disags for baseline results for indicators on notified TB and MDR TB cases</t>
  </si>
  <si>
    <t>Disaggregation of second-line treatment results by sex, age and regime not currently possible with national paper-based HIS</t>
  </si>
  <si>
    <t>Measures implementation of the recommendation that people living with HIV be screened for TB symptoms at HIV diagnosis and at every follow-up visit. Results for Global Fund performance monitoring will be reported by PNC ITS-HIV/SIDA with numerator, denominator and percentage based on program data from the reporting period. Performance of PNC ITS-HIV/SIDA in target achievment will be assessed in relation to the percentage target.</t>
  </si>
  <si>
    <t>Measures the extent to which people newly enrolled in HIV care are started on treatment for latent TB infection (LTBI). Treatment of LTBI reduces the burden of TB in people living with HIV. Indicator will utilize the number of patients newly started on IPT during the reporting period as numerator (results provided by PNTB) and the number of patients newly enrolled in HIV care during the reporting period as denominator (results provided by PNC ITS-HIV/SIDA).  Results for Global Fund performance monitoring will be reported by PNC ITS-HIV/SIDA with numerator, denominator and percentage based on program data from the reporting period. Performance of PNC ITS-HIV/SIDA in target achievment will be assessed in relation to the percentage target.</t>
  </si>
  <si>
    <t>Measures the extent to which HIV status of registered TB patients is ascertained. Mozambique has reported high rates of documented HIV status since 2012 (stabilized at around 95%). 2018-2020 targets aim to maintain this high performance. Results will be reported by PNTB with numerator, denominator and percentage based on program data from the reporting period. PNTB performance will be assessed in relation to the percentage target.</t>
  </si>
  <si>
    <t>Measures the extent to which HIV-positive TB patients receive ART during TB treatment. Both treatments are necessary to minimize mortality. Service-level coverage of ART for co-infected patients has steadily increased over the last decade but is expected to level-off at around 95% due to a small percentage of patients that will refuse treatment. 2018-2020 targets have been set to reflect this high performance.  Results will be reported by PNTB with numerator, denominator and percentage based on program data from the reporting period. PNTB performance will be assessed in relation to the percentage target.</t>
  </si>
  <si>
    <t>Measures the total number of newly notified TB cases registered in the health care system during the reporting period. Although historic TB case identification in Mozambique has been thought to be low (according to WHO estimates of national TB burden) there is scant epidemiologic data currently available to inform models of disease burden.  The Mozambique National Institute of Health in coordination with the National TB Program (PNTB) is currently conducting a TB prevalence study that will better inform population estimates of TB burden (results likely to be available in early 2018). These results may justify a modification to 2018-2020 Global Fund targets. Results for this indicator will be provided as an absolute number of new TB cases registered.  PNTB performance will be assessed in relation to the absolute target for TB case identification.</t>
  </si>
  <si>
    <t>278</t>
  </si>
  <si>
    <t>This indicator measures all forms of TB cases that are bacteriologically confirmed or clinically diagnosed with active TB by a clinician, reported to PNTB. The source of annual population estimates is the National Institute of Statistics (INE) 2007 census projections (2018-2020). Targets are set for an expected increase in the case detection rate from 2018 to 2020, in line with the  expansion of multiple case finding strategies, with a focus on priority population groups with higher prevalence of TB. INE is currently finalizing preparations for Mozambique's 2017 census with results likely to be available in 2019.  The new census demographic profile may justify revision to case notification rate denominators during the course of grant implementation.</t>
  </si>
  <si>
    <t>2017.04.24 8.42</t>
  </si>
  <si>
    <t>Corrected number and % target for TB treatment success rate (MDR TB)</t>
  </si>
  <si>
    <t>Jamie pointed out</t>
  </si>
  <si>
    <t>Corrected number and % target for TB treatment success rate (DS TB). This indicator appears on both coverage and outcome tab</t>
  </si>
  <si>
    <t xml:space="preserve">Correct 2016 PLHIV denominator (line 11 coverage indicators). It had been the 2017 number. </t>
  </si>
  <si>
    <t>Added 2018, 2019, 2020 PLHIV denominators in lines 46-48 in coverage indicators sheet (target denominator section)</t>
  </si>
  <si>
    <t>Added revised ART targets</t>
  </si>
  <si>
    <t>Added revised IPT targets</t>
  </si>
  <si>
    <t>Added retention targets</t>
  </si>
  <si>
    <t>Added TB screening targets</t>
  </si>
  <si>
    <t>Added linkage targets</t>
  </si>
  <si>
    <t>Proxy measure substituting Global Fund Key Performance Indicator on individual linkage to HIV care (TCS-7) that Mozambique cannot currently report due to anonymous HIV testing policy and lack of M&amp;E tools designed to link patient-level diagnosis (in both clinical and community settings) to registration in HIV clinical care. Numerator measures new ART initiations in the reporting period. Denominator measures new HIV positives from the HIV Testing and Counselling program. Pre-ART enrollment excluded to eliminate any possible double-counting of patients transitioning from pre-ART to ART within reporting periods, and to facilitate comparability through the staged roll-out of Test and Start policy. Results will be reported with numerator, denominator and percentage based on program data from the reporting period; and performance will be assessed in relation to the percentage.</t>
  </si>
  <si>
    <t>2017.04.26 9.13</t>
  </si>
  <si>
    <t>Included denominators for drug stock-out indicator.  Note that denominator is expected number of ART sites at mid-year (according to PNC ITS-HIV/SIDA targets for total ART sites)</t>
  </si>
  <si>
    <t>AIS</t>
  </si>
  <si>
    <t>Removed all references to IMASIDA (where possible)</t>
  </si>
  <si>
    <t>Updated PMTCT targets using Roxanne's new target sheet</t>
  </si>
  <si>
    <t>Changed denominator for PMTCT 3.1 using pop. Based denominator (per WHO SI guidelines)</t>
  </si>
  <si>
    <t>Joe</t>
  </si>
  <si>
    <t>Roxanne</t>
  </si>
  <si>
    <t>HMIS (SIS-MA), 
Spectrum AIM</t>
  </si>
  <si>
    <t>Added HTC targets using Roxanne's new target sheet</t>
  </si>
  <si>
    <t>Added basline values for TB lab QA indicators that were provided by David Macheque (INS)</t>
  </si>
  <si>
    <t/>
  </si>
  <si>
    <t>2017.04.27 9.13</t>
  </si>
  <si>
    <t>Added IPT &lt;5 years indicator to TB framework</t>
  </si>
  <si>
    <t>Civil Society HIS</t>
  </si>
  <si>
    <t>2017.05.8 9.18</t>
  </si>
  <si>
    <t>Corrected PMTCT targets based on GF response and updated target scenario</t>
  </si>
  <si>
    <t xml:space="preserve">Measures progress in scale-up of provision of IPT to under 5 contacts of bacteriological confirmed TB patients. Scale-up during Global Fund grant implementation (2018-2020) expected to occur through expansion of integrated TB/HIV home visits by community workers. </t>
  </si>
  <si>
    <t>Added target for &lt;5 IPT based on Benedita's email to Ivan</t>
  </si>
  <si>
    <t>Added due dates for impact and outcome indicators</t>
  </si>
  <si>
    <t>2017.05.8 14.59</t>
  </si>
  <si>
    <t>Removed absolute targets from TB TX success indicators</t>
  </si>
  <si>
    <t>Ivan</t>
  </si>
  <si>
    <t>Added TB QA targets</t>
  </si>
  <si>
    <t>Indicator measures progress in improving quality of smear microscopy in TB specimen referral labs. Support for improved diagnostics (90% by 2020) to be supported through QA supervision. Results will be reported with numerator, denominator and percentage based on program data from the reporting period. Performance will be assessed in relation to the percentage target.</t>
  </si>
  <si>
    <t>TCP-3 customized: Number of laboratories with smear microscopy during the reporting period participating in external quality assurance program</t>
  </si>
  <si>
    <t>Modified MDR-TB targets to exclude XDR-TB cases</t>
  </si>
  <si>
    <t>Added IBBS FSW target for increased condom use (agree to by CNCS Lourena and co.)</t>
  </si>
  <si>
    <t>2017.05.9 16.15</t>
  </si>
  <si>
    <t>Updated Spectrum denominators</t>
  </si>
  <si>
    <t>3.95</t>
  </si>
  <si>
    <t>215.04</t>
  </si>
  <si>
    <t>11.10</t>
  </si>
  <si>
    <t>3.63</t>
  </si>
  <si>
    <t>244.48</t>
  </si>
  <si>
    <t>3.32</t>
  </si>
  <si>
    <t>275.19</t>
  </si>
  <si>
    <t>Measures early HIV diagnosis in infants, a critical first step toward early treatment. High coverage of early virological testing of infants helps initiate ART early in children with confirmed HIV infection and supports counselling on efforts to prevent seroconversion of those with a negative early test result. Baseline and out-year denominators provided by official Spectrum AIM models submitted to UNAIDS Geneva (run on Spectrum version 5.56). New longitudinal registries implemented by MoH MCH program in 2016 reports final outcomes for indicators sensative to double-counting (such as PMTCT-3.1) 9 months after cohort enrollment in CCR. As such results reporting will be 9 months out of line with PUDR reporting periods.  Results will be reported with numerator, denominator (population-based Spectrum estimate of HIV+ pregnant women as per WHO SI guidelines) and percent coverage. Performance will be assessed in relation to the percent coverage.</t>
  </si>
  <si>
    <t>Provincial Spectrum AIM Models submitted to UNAIDS Gevena aggregated and used in conjuntion with Spectrum v5.56 to produce baseline results. National Goals model used to generate targets for grant period. Annual reporting will be conducted using official AIM files to be finalized in June of each year.</t>
  </si>
  <si>
    <t>Spectrum provincial AIM Models officially submitted to UNAIDS Gevena and Spectrum v5.56 used to produce estimates for baseline and out-year denominators.</t>
  </si>
  <si>
    <t>2017.05.10 10.18</t>
  </si>
  <si>
    <t>Included back in XDR-TB in RR-MDR TB targets</t>
  </si>
  <si>
    <t>Corrected HIV targets based on email from Roxanne</t>
  </si>
  <si>
    <t>Added XDR-TB baseline disag.</t>
  </si>
  <si>
    <t xml:space="preserve">For some reason cell E248 where value is requested is locked and cannot be edited. In 2016 treatment success rate of XDR-TB cases was 69% (27 of 39) </t>
  </si>
  <si>
    <t xml:space="preserve">Measures the total number of newly identified MDR-TB cases registered in the health care system during the reporting period. Population levels of MDR/RR-TB are currently unknown underlining the importance of the on-going TB prevalence study which will provide a more solid basis for estimation of target population size. Results from this study (due in early 2018) may justify a modification to 2018-2020 targets. Results for this indicator will be provided as an absolute number of newly identified MDR/RR-TB cases registered.  Performance will be assessed in relation to the absolute target for MDR/RR-TB case identification. </t>
  </si>
  <si>
    <t>Added FDC provided baseline values for prevention and HTC indicators</t>
  </si>
  <si>
    <t>TCS-3 customized: Percentage of people receiving antiretroviral therapy with a viral load test conducted</t>
  </si>
  <si>
    <t>Laboratory HMIS, 
HMIS (SIS-MA)</t>
  </si>
  <si>
    <t>Added customized viral load baseline for 2016 and 2020 target of 80%</t>
  </si>
  <si>
    <t>Included Roxanne and Erika validation corrections to Spectrum estimates and HIV targets</t>
  </si>
  <si>
    <t>Added provisional Civil Society testing targets to PF.</t>
  </si>
  <si>
    <t>This indicator monitors 12-month outcomes of people initiating antirertroviral therapy. Data collected through two approaches - 1) Electronic Patient Tracking Systems (EPTS) maintained at ART sites; and 2) cohort analysis conducted via manual abstraction of primary data sources (ART registers, clinical charts, and pharmacy records). Due to limited coverage of EPTS and system bandwidth for conducting manual abstraction, retention outcomes will be reported for a sub-group of patient cohort initiating ART (aprox. 80%).  As in other countries in the region existing Mozambique HIS systematically misclassify 'silent transfers' as lost to follow-up. Analysis from Malawi suggest that retention may be up to 10% higher when accounting for silent transfers. Despite this, site-level retention data will be used for performance monitoring. Results will be reported with numerator, denominator and percentage based on program data from the reporting period. Performance will be assessed in relation to the percentage target. Note that targeted denominator is equal to the expected number of new on treatment for the year preceeding performance framework target year.</t>
  </si>
  <si>
    <t>This indicator measures the extent to which condoms are used by people who are likely to have higher-risk sex. 2015 baseline result reported in AIS "Relatório de Indicadores Básicos". 2020 target (alinged with PEN IV) aims to assure increase in condom use to 50% by 2020 in both men and women. In-country discussions regarding  timeline for the next population-based survey (AIS or DHS) are on-going. Reporting during grant implementation will be responsibility of civil society primary recipient. Performance evaluation will likewise apply to civil society primary recipient.</t>
  </si>
  <si>
    <t>Mozambique conducted a Biological and Behavioural Surveillance Survey (IBBS) among female sex workers (FSW) in 2012. Data were collected in 3 cities (Maputo, Beira and Nampula) from a total of 1,240 FSW. The next IBBS is planned for 2017/18, with final results available in 2019. Targets for follow-up IBBS by city are as follows: 90.3% (Maputo), 79.4% (Beira), 68.8% (Nampula). The average of these values (79%) has been used as a target in the Outcome Indicator Targets table below as only one value is accepted. Reporting during grant implementation will be responsibility of civil society primary recipient. Performance evaluation will likewise apply to civil society primary recipient.</t>
  </si>
  <si>
    <t>Mozambique conducted a Biological and Behavioural Surveillance Survey (IBBS) among men who have sex with men (MSM) in 2011. Data were collected in 3 cities (Maputo, Beira and Nampula) from a total of 1,432 MSM. The Mozambique National Institute of Health is currently discussing an appropriate timeline for a follow-up MSM IBBS. Discussions around target setting/reporting proposed for grant making stage of funding cycle as timeline for next IBBS will be more clear in the coming months</t>
  </si>
  <si>
    <t xml:space="preserve">Mozambique conducted a Biological and Behavioural Surveillance Survey (IBBS) among injection drug users (IDU) in 2014. Data were collected in 2 cities (Maputo and Nampula). Publication of the final report from this IBBS is pending but unofficial baseline results are included in the PF. Follow-up IBBS planned for 2019. Targets setting proposed for grant making stage of funding cycle as there is not yet official policy permitting needle exchange programs that would be the basis for projecting improved indicator performance in the future </t>
  </si>
  <si>
    <t>This indicator measures levels of virological suppression among patients currently receiving antiretroviral therapy (without respect to ART start date). This measure corresponds to the third 90 of the 90-90-90 cascade (90% of patients on ART have suprressed viral loads). As viral load testing capacity and coverage is currently low (&lt;10%) and focuses on specific populations, this indicator's baseline result will be reported from Mozambique's 2015 AIS. Out-year results for the period of grant implemention (2018-2020) will also be reported using results from future surveys (either IAS or DHS+) since targets for VL coverage do not reach 70% which WHO SI guidelines set as a threshold for using program-based data . The inclusion of baseline is proposed for the "grant making" stage of the funding cycle. Targets aligned with 90-90-90 stategy</t>
  </si>
  <si>
    <t>Indicator measures reduction in mother-to-child transmission of HIV as a result of increased coverage of antinatal care and PMTCT services.  Official Spectrum AIM Models submitted to UNAIDS Gevena aggregated and used in conjuntion with Spectrum v5.56 to produce baseline results. National Goals model used to generate targets for grant period. Annual reporting will be conducted using official AIM files to be finalized and submitted to UNAIDS Geneva in June of each year.</t>
  </si>
  <si>
    <t>Indicator measures reduction in HIV-related mortlity.  Official Spectrum AIM Models submitted to UNAIDS Gevena aggregated and used in conjuntion with Spectrum v5.56 to produce baseline results. National Goals model used to generate targets for grant period. Annual reporting will be conducted using official AIM files to be finalized and submitted to UNAIDS Geneva in June of each year.</t>
  </si>
  <si>
    <t>Indicator measures progress in reducing HIV incidence. Official Spectrum AIM Models submitted to UNAIDS Gevena aggregated and used in conjuntion with Spectrum v5.56 to produce baseline results. National Goals model used to generate targets for grant period. Annual reporting will be conducted using official AIM files to be finalized and submitted to UNAIDS Geneva in June of each year.</t>
  </si>
  <si>
    <t>Indicator measures population-based TB prevalence. Mozambique is currently conducting a TB prevalence survey and is expecting final results to be available in early 2018.  This will allow a baseline measure to be included in performance framework and will allow for calibration of Spectrum TIME models that are used for understanding epidemic trends.  Mozambique proposes setting targets for this indicator when prevalence study results are available and subsequently using TIME models (updated annually with newly available inputs) to report against targets</t>
  </si>
  <si>
    <t>Indicator measures the reduction of TB incidence and is expressed in terms of the overall size of the population. Mozambique, with support of Global Fund, has contracted Avenir Health to generate a Spectrum TIME model that will allow for estimated future impact of planned TB response.  While work to collect inputs has begun, final TIME models are currently unavailable.  For this reason, Mozambique proposes delaying target setting for TB impact indicators until the grant making stage of the funding cycle.  By this time, the TIME model is likely to be finalized.  Althought TIME models will be used to modeling incidence reduction, baseline and performance results for PUDR reporting will be sourced from annual WHO estimates (WHO Global TB Report)</t>
  </si>
  <si>
    <t>Indicator measures the reduction of TB mortality and is expressed in terms of the overall size of the population. Mozambique, with support of Global Fund, has contracted Avenir Health to generate a Spectrum TIME model that will allow for estimated future impact of planned TB response.  While work to collect inputs has begun, final TIME models are currently unavailable.  For this reason, Mozambique proposes delaying target setting for TB impact indicators until the grant making stage of the funding cycle.  By this time, the TIME model is likely to be finalized.  Althought TIME models will be used to modeling mortality reduction, baseline and performance results for PUDR reporting will be sourced from annual WHO estimates (WHO Global TB Report)</t>
  </si>
  <si>
    <t>HIV O-1(M) customized: Percentage of adults and children with HIV, known to be on treatment 24 months after initiation of antiretroviral therapy</t>
  </si>
  <si>
    <t>52%</t>
  </si>
  <si>
    <t>This indicator monitors 24-month outcomes of people initiating antirertroviral therapy. Data collected through two approaches - 1) Electronic Patient Tracking Systems (EPTS) maintained at ART sites; and 2) cohort analysis conducted via manual abstraction of primary data sources (ART registers, clinical charts, and pharmacy records). Due to limited coverage of EPTS and system bandwidth for conducting manual abstraction, retention outcomes will be reported for a sub-group of patient cohort initiating ART (aprox. 80%).  As in other countries in the region existing Mozambique HIS systematically misclassify 'silent transfers' as lost to follow-up. Results will be reported with numerator, denominator and percentage based on program data from the reporting period. Performance will be assessed in relation to the percentage target. Note that targeted denominator is equal to the expected number of new on treatment two years preceeding performance framework target year.</t>
  </si>
  <si>
    <t>69%</t>
  </si>
  <si>
    <t xml:space="preserve">In 2016 treatment success rate of XDR-TB cases was 69% (27 of 39) </t>
  </si>
  <si>
    <t xml:space="preserve">Population at risk estimated by extrapolating results from 2011 MSM IBBS which focused on MSM in three Mozambique cities - Maputo City, Beira, and Nampula. Targets are sub-national and harmonized with PEPFAR COP17 areas of geographic focus for prevention services. Small overall contribution of Global Fund targets to population at risk justified based on likely limitations of capacity of sub-recipient (same for PEPFAR and Global Fund) to further scale-up prevention services for MSM. </t>
  </si>
  <si>
    <t xml:space="preserve">Population at risk estimated by extrapolating results from 2012 FSW IBBS which focused on MSM in three Mozambique cities - Maputo City, Beira, and Nampula. Targets are sub-national and harmonized with PEPFAR COP17 areas of geographic focus for prevention services. Prevention package to include components on stigma reduction, empowerment, behavioral interventions and sensibilization and distribution of condoms and lubricants. Country targets (Global Fund and PEPFAR combined) have country reaching 63% of estimated number of FWS by 2020. </t>
  </si>
  <si>
    <t xml:space="preserve">Current national strategy for young girls and adolescents refers individuals at risk of infection to health facilities for HIV testing (youth friendly services where available). For this reason, community testing targets for non-key populations set at zero.  </t>
  </si>
  <si>
    <t>For this indicator, "other vulnerable population" refers to miners in Mozambique. Miner testing targets set as a percentage of targeted population to receive prevention package.  The assumption of percent of beneficiaries testing set based on historic results of both FDC and PEPFAR. Targets are sub-national.</t>
  </si>
  <si>
    <t>Population at risk estimated by extrapolating results from 2014 PWID IBBS which focused on PWID in three Mozambique cities - Maputo City, Nampula and Nacala Porto. Proposed sub-national targets aim at reaching 90% of estimated population size in cities with high concentration of injection drug users. Prevention package to include components on stigma reduction, overdose prevention, community empowerment, behavioral interventions and sensibilization around and distribution of condoms and lubricants. Country targets (Global Fund and PEPFAR combined) have country reaching 91% of estimated number of PWID by 2020. While 91% coverage may seem overly ambitious, particularily given 2016 baseline results, the IBBS derived population size estimate has been questioned and thought to be an underestimate by program staff with experience in the field.</t>
  </si>
  <si>
    <t xml:space="preserve">For this indicator, "other vulnerable population" refers to miners in Mozambique. Population at risk represents estimated number of active miners in 2018, 2019 and 2020 based on reported number from 2016. Sub-national targets aim to achieve 30% coverage of prevention services for miners by 2020.  The justification for decreasing targets from 2016 baseline is that the current monitoring system (to be enhanced in the future) used by FDC and sub-recipients captures all workers coming from S. Africa as opposed to ony migrant miners. </t>
  </si>
  <si>
    <t>Reduce the estimated percentage of child HIV infections from HIV-positive women delivering in the past 12 months from 11.1% in 2016 to less than 5% in 2020</t>
  </si>
  <si>
    <t>Reduce the incidence of TB</t>
  </si>
  <si>
    <t xml:space="preserve">Reduce TB-related deaths </t>
  </si>
  <si>
    <t>Reduce HIV-related deaths (including those from TB patients) 40% by 2020 (from 62,059 in 2016)</t>
  </si>
  <si>
    <t>Reduce new HIV infections 40% by 2020 (from 83,013 in 2016)</t>
  </si>
  <si>
    <t>Increase the proportion of PLHIV receiving ART from 54% in 2016 to 79% in 2020</t>
  </si>
  <si>
    <t>Increase 36 month retention in ART from 49% in 2016 to 70% in 2020</t>
  </si>
  <si>
    <t>Increase the proportion of HIV-positive pregnant women that receive ART-based PMTCT to 96% by 2020</t>
  </si>
  <si>
    <t>Intensify prevention efforts among the key, vulnerable and general populations through differentiated
service packages.</t>
  </si>
  <si>
    <t>Increase condom use among people who have had more than one sexual partner in the last 12 months from 27% In 2015, to 50% in 2020</t>
  </si>
  <si>
    <t>Increase case notification rate of all forms of TB (per 100,000 population) from 278 in 2016 to 352 in 2020</t>
  </si>
  <si>
    <t>Improve treatment success rate of all forms of TB from 88% in 2016 to 90% in 2020</t>
  </si>
  <si>
    <t>Improve treatment success rate of RR TB and/or MDR-TB from 47% in 2016 to 60% in 2020</t>
  </si>
  <si>
    <t>Build Resilient and Sustainable Systems for Health that can support efficient, scale up, quality and retention</t>
  </si>
  <si>
    <t>2016 baseline result represents outcomes for cohort of patients that initiated treatment for TB in calendar year 2014. Out-year targets aim for moderate improvement of MDR treatment success rate from 47% in the 2014 cohort to at least 60% in the 2018 cohort. Results will be reported with numerator, denominator and percentage based on program data from the reporting period. Performance will be assessed in relation to the percentage target.</t>
  </si>
  <si>
    <t>Measures outcomes for TB patients registered and treated within the health care system. Treatment success rate was 88% for drug-sensitive TB for the 2015 cohort, with the goal to achieve at least 90% treatment success rate for the 2019 cohort. Results will be reported with numerator, denominator and percentage based on program data from the reporting period. Performance will be assessed in relation to the percentage target.</t>
  </si>
  <si>
    <t xml:space="preserve">Measures the total number of identified MDR/RR-TB patients that began second-line treatment for TB during the reporting period.  Population levels of MDR/RR-TB are currently not well understood. This underlines the importance of the upcoming Drug Resistance Study (DRS) in 2017/2018 study which will provide a more solid basis for estimation of target population size. Results from DRS (due in 2018) may justify a modification to 2018-2020 targets. Results for this indicator will be provided as an absolute number of identified MDR/RR-TB cases started on second-line treatment.  Performance will be assessed in relation to the absolute target for second-line MDR/RR-TB treatment. </t>
  </si>
  <si>
    <t xml:space="preserve">Indicator measures coverage of the first step in service-level PMTCT cascade. High coverage enables timely initiation of ART for mothers found to be HIV+. New longitudinal registries implemented by MoH MCH program in 2016 reports final ANC outcomes for indicators sensative to double-counting (such as PMTCT-1) 6 months after cohort enrollment in ANC. As such results reporting will be 6 months out of line with PUDR reporting periods.  Results will be reported with numerator, denominator (service-level number of women attending 1st ANC) and percent coverage. Decision to use service-level denominator based on Mozambique's high coverage of 1st ANC among expectant mothers (92.6% according to IMASIDA 2015) and the fact that upcoming 2017 census will provide revised estimates for annual pregnancies for the years of the implementation period. Performance for this indicator will be assessed in relation to the percent coverage. As is proposed for future reporting, 2016 basline result is calculated using service-level denominator.  </t>
  </si>
  <si>
    <t xml:space="preserve">Indicator drop-down box in performance framework template not working.  Indicator and targets refer to prevention programs for prisoners. Population size estimate based on Mozambican National Penitentiary Services (SERNAP) reported number of prisoners in 2016 and expected growth in prisoners from 2018 to 2020 in provincial and regional penitentiaries. Sub-national targets calculated based on filling 40%, 60% and 80% of service gap (2018, 2019 and 2020 respectively) in provincial and regional penitentiaries where PEPFAR is not currently working. Prevention package to include components on stigma reduction, behavioral interventions such as sensibilization around use of condoms and lubricants. </t>
  </si>
  <si>
    <t xml:space="preserve">Spectrum provincial AIM Models officially submitted to UNAIDS Gevena and Spectrum v5.56 used to produce estimates for baseline and out-year denominators. While country targets aim to achieve overall ART coverage of 79% among all PLHIV by 2020 allocation request combined with domestic and external resources will support country targets only through 2019. The remainder of the allocation ARV investment plus domestic and external resources will fill 34% of 2020 gap toward country targets. Above allocation investment is requested to support reaching country targets through 2020. Results will be reported with numerator, denominator and percentage based on program data from the reporting period; and performance will be assessed in relation to the absolute target. Note that availablility of new demographic projections resulting from the 2017 national census could require revision to HIV treatment targets during grant implementation period.  </t>
  </si>
  <si>
    <t xml:space="preserve">Indicator that assesses the performance of the supply chain and overall functioning of the drug procurement system. This indicator adapts TCS-6 by applying a slightly different definition. The numerator is the mean number of ART sites experiencing a monthly stock-out of any ARV regime currently prescribed to a member of its patient cohort (mean of monthly results). The denominator is the mean number of Ministry-supported ART sites (mean of monthly results). Results will be reported by CMAM with numerator, denominator and percentage based on program data from the reporting period; and CMAM performance will be assessed in relation to the percentage. </t>
  </si>
  <si>
    <t>Indicator measures progress in scaling up routine viral load testing among patients on antiretroviral therapy. Mozambique proposes aggressive expansion of viral load testing from 2016 coverage of 9.2% to 74% in 2020. Due to limitations in laboratory HMIS and incomplete coverage of EPTS, Mozambique is not currently able to report WHO SI indicator VLS.1 which measures viral load surpession at 12 months.  This customized indicator, however, will provide a performance measure of the countries success in viral load scale-up during the period of performance. Note that decrease in absolute target for 2020 is the result of financing gap for country ART targets.  If above allocation funding is provided sufficiently to reach country ART targets than absolute target for viral load testing in 2020 will increase correspondingly.</t>
  </si>
  <si>
    <t xml:space="preserve">This indicator measures the number of RTK based HIV tests conducted among men and women of all ages. Baseline value is based on MISAU reports for January-December 2016. Because not all program registries that offer HIV Testing and Counseling record client sex, gender disaggregation of results cannot be reported at this time. Test status disaggregation to be reported without sub-disaggregation. </t>
  </si>
  <si>
    <t xml:space="preserve">Measures whether ART has been provided to HIV positive pregnant women. Does not reflect adherence to the ARV drug regimen throughout the MTCT risk period. New longitudinal registries implemented by MoH MCH program in 2016 reports final ANC outcomes for indicators sensative to double-counting (such as PMTCT-2.1) 6 months after cohort enrollment in ANC. As such results reporting will be 6 months out of line with PUDR reporting periods.  Results will be reported with numerator, denominator (service-level number of HIV+ women identified during ANC) and percent coverage. Decision to use service-level denominator based on Mozambique's high coverage of 1st ANC among expectant mothers (92.6% according to IMASIDA 2015) and due to the high year to year variablility of Spectrum estimates for population HIV+ pregnant women. The use of a service-level denominator explains the inconsistency of the denominator when compared with the population at risk provided in the Programmatic Gap Table PMTCT module. Performance will be assessed in relation to the percent coverage. As is proposed for future reporting, 2016 basline result is calculated using service-level denominator.  </t>
  </si>
  <si>
    <t>Population at risk estimated by extrapolating results from 2012 FSW IBBS which focused on MSM in three Mozambique cities - Maputo City, Beira, and Nampula.  FSW testing targets set as a percentage of targeted population to receive prevention package.  The assumption of percent of beneficiaries testing set based on historic results of both FDC and PEPFAR. Targets are sub-national.</t>
  </si>
  <si>
    <t>Population at risk estimated by extrapolating results from 2011 MSM IBBS which focused on MSM in three Mozambique cities - Maputo City, Beira, and Nampula. MSM testing targets set as a percentage of targeted population to receive prevention package.  The assumption of percent of prevention beneficiaries testing for HIV set based on historic results of both FDC and PEPFAR. Targets are sub-national.</t>
  </si>
  <si>
    <t>Population at risk estimated by extrapolating results from 2014 PWID IBBS which focused on PWID in three Mozambique cities - Maputo City, Nampula and Nacala Porto. PWID testing targets set as a percentage of targeted population to receive prevention package.  The assumption of percent of beneficiaries testing set based on historic results of both FDC and PEPFAR.  Targets are sub-national.</t>
  </si>
  <si>
    <t>Population size estimate based on INE demographic national projection for female population aged 10-24 (based on 2007 Census). Sub-national targets have been mapped against PEPFAR COP17 targets to understand geographic overlap and gaps in service delivery.  While country targets aim for 28% coverage of prevention services among adolescent girls in 2020, targets for allocation amount and other resources only provide coverages of 13%, 15% and 17% in 2018, 2019 and 2020 respectively. Matching fund request for women and young girls aim to eliminate this gap and allow Mozambique to achieve country targets.</t>
  </si>
  <si>
    <t>Indicator measures INS progress toward increased quality assurance in laboratories offering smear microscopy. INS will expand QA to 90% of the existing labs currently offering smear microscopy by 2020.  Results will be reported with numerator, denominator and percentage based on program data from the reporting period. Note that because a precise estimate of labs newly offering smear microscopy in the future is not currently available, performance is proposed to be based on absolute target.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</si>
</sst>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164" formatCode="[$-409]d\-mmm\-yy;@"/>
    <numFmt numFmtId="165" formatCode="#,##0.00####"/>
    <numFmt numFmtId="166" formatCode="0.00##\%;[Red]\(0.00##\%\)"/>
    <numFmt numFmtId="167" formatCode="#,##0.00000"/>
    <numFmt numFmtId="168" formatCode="#.00\%;[Red]\(#.00\%\)"/>
    <numFmt numFmtId="169" formatCode="#.0\%;[Red]\(#.0\%\)"/>
    <numFmt numFmtId="170" formatCode="_(* #,##0_);_(* \(#,##0\);_(@_)"/>
  </numFmts>
  <fonts count="42" x14ac:knownFonts="1">
    <font>
      <sz val="12"/>
      <color theme="1"/>
      <name val="Calibri"/>
      <family val="2"/>
      <scheme val="minor"/>
    </font>
    <font>
      <sz val="11"/>
      <color theme="1"/>
      <name val="Calibri"/>
      <family val="2"/>
      <scheme val="minor"/>
    </font>
    <font>
      <b/>
      <sz val="14"/>
      <color theme="1"/>
      <name val="Calibri"/>
      <family val="2"/>
      <scheme val="minor"/>
    </font>
    <font>
      <u/>
      <sz val="12"/>
      <color theme="10"/>
      <name val="Calibri"/>
      <family val="2"/>
      <scheme val="minor"/>
    </font>
    <font>
      <sz val="10"/>
      <name val="Arial"/>
      <family val="2"/>
    </font>
    <font>
      <b/>
      <sz val="10"/>
      <name val="Arial"/>
      <family val="2"/>
    </font>
    <font>
      <sz val="12"/>
      <name val="Calibri"/>
      <family val="2"/>
      <scheme val="minor"/>
    </font>
    <font>
      <sz val="12"/>
      <color theme="0"/>
      <name val="Calibri"/>
      <family val="2"/>
      <scheme val="minor"/>
    </font>
    <font>
      <b/>
      <sz val="9"/>
      <color theme="1"/>
      <name val="Calibri"/>
      <family val="2"/>
      <scheme val="minor"/>
    </font>
    <font>
      <sz val="9"/>
      <color theme="1"/>
      <name val="Calibri"/>
      <family val="2"/>
      <scheme val="minor"/>
    </font>
    <font>
      <sz val="9"/>
      <name val="Calibri"/>
      <family val="2"/>
      <scheme val="minor"/>
    </font>
    <font>
      <u/>
      <sz val="9"/>
      <color theme="10"/>
      <name val="Calibri"/>
      <family val="2"/>
      <scheme val="minor"/>
    </font>
    <font>
      <b/>
      <sz val="9"/>
      <color theme="0"/>
      <name val="Calibri"/>
      <family val="2"/>
      <scheme val="minor"/>
    </font>
    <font>
      <sz val="9"/>
      <color theme="0"/>
      <name val="Calibri"/>
      <family val="2"/>
      <scheme val="minor"/>
    </font>
    <font>
      <b/>
      <sz val="12"/>
      <color theme="1"/>
      <name val="Calibri"/>
      <family val="2"/>
      <scheme val="minor"/>
    </font>
    <font>
      <u/>
      <sz val="14"/>
      <color theme="10"/>
      <name val="Calibri"/>
      <family val="2"/>
      <scheme val="minor"/>
    </font>
    <font>
      <b/>
      <sz val="12"/>
      <name val="Calibri"/>
      <family val="2"/>
      <scheme val="minor"/>
    </font>
    <font>
      <b/>
      <sz val="12"/>
      <color theme="0"/>
      <name val="Calibri"/>
      <family val="2"/>
      <scheme val="minor"/>
    </font>
    <font>
      <b/>
      <sz val="16"/>
      <color theme="1"/>
      <name val="Calibri"/>
      <family val="2"/>
      <scheme val="minor"/>
    </font>
    <font>
      <b/>
      <sz val="12"/>
      <color rgb="FFFF0000"/>
      <name val="Calibri"/>
      <family val="2"/>
      <scheme val="minor"/>
    </font>
    <font>
      <sz val="12"/>
      <color rgb="FFFF0000"/>
      <name val="Calibri"/>
      <family val="2"/>
      <scheme val="minor"/>
    </font>
    <font>
      <sz val="16"/>
      <color theme="1"/>
      <name val="Calibri"/>
      <family val="2"/>
      <scheme val="minor"/>
    </font>
    <font>
      <sz val="9"/>
      <color rgb="FFFF0000"/>
      <name val="Calibri"/>
      <family val="2"/>
      <scheme val="minor"/>
    </font>
    <font>
      <b/>
      <sz val="28"/>
      <color theme="1"/>
      <name val="Calibri"/>
      <family val="2"/>
      <scheme val="minor"/>
    </font>
    <font>
      <sz val="18"/>
      <color theme="1"/>
      <name val="Calibri"/>
      <family val="2"/>
      <scheme val="minor"/>
    </font>
    <font>
      <b/>
      <sz val="36"/>
      <color theme="1"/>
      <name val="Calibri"/>
      <family val="2"/>
      <scheme val="minor"/>
    </font>
    <font>
      <b/>
      <sz val="20"/>
      <color theme="1"/>
      <name val="Calibri"/>
      <family val="2"/>
      <scheme val="minor"/>
    </font>
    <font>
      <b/>
      <sz val="26"/>
      <color theme="1"/>
      <name val="Calibri"/>
      <family val="2"/>
      <scheme val="minor"/>
    </font>
    <font>
      <sz val="16"/>
      <color theme="0"/>
      <name val="Calibri"/>
      <family val="2"/>
      <scheme val="minor"/>
    </font>
    <font>
      <sz val="24"/>
      <color theme="1"/>
      <name val="Calibri"/>
      <family val="2"/>
      <scheme val="minor"/>
    </font>
    <font>
      <sz val="24"/>
      <color theme="1"/>
      <name val="Arial"/>
      <family val="2"/>
    </font>
    <font>
      <sz val="12"/>
      <color theme="1"/>
      <name val="Arial"/>
      <family val="2"/>
    </font>
    <font>
      <b/>
      <sz val="18"/>
      <color theme="1"/>
      <name val="Arial"/>
      <family val="2"/>
    </font>
    <font>
      <b/>
      <sz val="36"/>
      <color theme="1"/>
      <name val="Arial"/>
      <family val="2"/>
    </font>
    <font>
      <b/>
      <sz val="24"/>
      <color theme="1"/>
      <name val="Arial"/>
      <family val="2"/>
    </font>
    <font>
      <sz val="24"/>
      <color theme="0"/>
      <name val="Arial"/>
      <family val="2"/>
    </font>
    <font>
      <b/>
      <sz val="22"/>
      <color theme="1"/>
      <name val="Arial"/>
      <family val="2"/>
    </font>
    <font>
      <b/>
      <sz val="20"/>
      <color theme="1"/>
      <name val="Arial"/>
      <family val="2"/>
    </font>
    <font>
      <b/>
      <sz val="16"/>
      <color theme="1"/>
      <name val="Arial"/>
      <family val="2"/>
    </font>
    <font>
      <sz val="12"/>
      <name val="Calibri"/>
      <family val="2"/>
      <scheme val="minor"/>
    </font>
    <font>
      <sz val="12"/>
      <color theme="0"/>
      <name val="Calibri"/>
      <family val="2"/>
      <scheme val="minor"/>
    </font>
    <font>
      <sz val="10"/>
      <color rgb="FF222222"/>
      <name val="Calibri"/>
      <family val="2"/>
      <scheme val="minor"/>
    </font>
  </fonts>
  <fills count="12">
    <fill>
      <patternFill patternType="none"/>
    </fill>
    <fill>
      <patternFill patternType="gray125"/>
    </fill>
    <fill>
      <patternFill patternType="solid">
        <fgColor theme="0" tint="-0.249977111117893"/>
        <bgColor indexed="64"/>
      </patternFill>
    </fill>
    <fill>
      <patternFill patternType="solid">
        <fgColor rgb="FFE2EFDA"/>
        <bgColor indexed="64"/>
      </patternFill>
    </fill>
    <fill>
      <patternFill patternType="solid">
        <fgColor theme="0"/>
        <bgColor indexed="64"/>
      </patternFill>
    </fill>
    <fill>
      <patternFill patternType="solid">
        <fgColor theme="5" tint="0.59999389629810485"/>
        <bgColor indexed="64"/>
      </patternFill>
    </fill>
    <fill>
      <patternFill patternType="solid">
        <fgColor rgb="FF8DB4E2"/>
        <bgColor indexed="64"/>
      </patternFill>
    </fill>
    <fill>
      <patternFill patternType="solid">
        <fgColor rgb="FFB6E4E6"/>
        <bgColor indexed="64"/>
      </patternFill>
    </fill>
    <fill>
      <patternFill patternType="solid">
        <fgColor rgb="FFDAEEF3"/>
        <bgColor indexed="64"/>
      </patternFill>
    </fill>
    <fill>
      <patternFill patternType="solid">
        <fgColor theme="4" tint="0.39997558519241921"/>
        <bgColor indexed="64"/>
      </patternFill>
    </fill>
    <fill>
      <patternFill patternType="mediumGray">
        <bgColor theme="0"/>
      </patternFill>
    </fill>
    <fill>
      <patternFill patternType="solid">
        <fgColor theme="7" tint="0.59999389629810485"/>
        <bgColor indexed="64"/>
      </patternFill>
    </fill>
  </fills>
  <borders count="75">
    <border>
      <left/>
      <right/>
      <top/>
      <bottom/>
      <diagonal/>
    </border>
    <border>
      <left style="medium">
        <color auto="1"/>
      </left>
      <right/>
      <top/>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bottom style="medium">
        <color indexed="64"/>
      </bottom>
      <diagonal/>
    </border>
    <border>
      <left style="thin">
        <color indexed="64"/>
      </left>
      <right/>
      <top/>
      <bottom style="medium">
        <color indexed="64"/>
      </bottom>
      <diagonal/>
    </border>
    <border>
      <left style="thin">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thin">
        <color indexed="64"/>
      </right>
      <top style="medium">
        <color indexed="64"/>
      </top>
      <bottom style="medium">
        <color indexed="64"/>
      </bottom>
      <diagonal/>
    </border>
    <border>
      <left/>
      <right/>
      <top style="medium">
        <color indexed="64"/>
      </top>
      <bottom/>
      <diagonal/>
    </border>
    <border>
      <left style="medium">
        <color indexed="64"/>
      </left>
      <right style="thin">
        <color indexed="64"/>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top style="medium">
        <color auto="1"/>
      </top>
      <bottom/>
      <diagonal/>
    </border>
    <border>
      <left style="thin">
        <color indexed="64"/>
      </left>
      <right/>
      <top style="medium">
        <color indexed="64"/>
      </top>
      <bottom style="medium">
        <color indexed="64"/>
      </bottom>
      <diagonal/>
    </border>
    <border>
      <left style="medium">
        <color auto="1"/>
      </left>
      <right/>
      <top style="hair">
        <color rgb="FF00B0F0"/>
      </top>
      <bottom style="medium">
        <color auto="1"/>
      </bottom>
      <diagonal/>
    </border>
    <border>
      <left/>
      <right/>
      <top style="hair">
        <color rgb="FF00B0F0"/>
      </top>
      <bottom style="medium">
        <color auto="1"/>
      </bottom>
      <diagonal/>
    </border>
    <border>
      <left/>
      <right style="thin">
        <color indexed="64"/>
      </right>
      <top/>
      <bottom style="medium">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medium">
        <color indexed="64"/>
      </right>
      <top/>
      <bottom style="thin">
        <color indexed="64"/>
      </bottom>
      <diagonal/>
    </border>
    <border>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medium">
        <color indexed="64"/>
      </right>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bottom style="thin">
        <color indexed="64"/>
      </bottom>
      <diagonal/>
    </border>
    <border>
      <left style="medium">
        <color indexed="64"/>
      </left>
      <right style="thin">
        <color indexed="64"/>
      </right>
      <top/>
      <bottom style="medium">
        <color indexed="64"/>
      </bottom>
      <diagonal/>
    </border>
    <border>
      <left/>
      <right style="thin">
        <color indexed="64"/>
      </right>
      <top/>
      <bottom style="thin">
        <color indexed="64"/>
      </bottom>
      <diagonal/>
    </border>
    <border>
      <left style="medium">
        <color indexed="64"/>
      </left>
      <right/>
      <top style="medium">
        <color indexed="64"/>
      </top>
      <bottom style="thin">
        <color indexed="64"/>
      </bottom>
      <diagonal/>
    </border>
    <border>
      <left style="thin">
        <color indexed="64"/>
      </left>
      <right style="medium">
        <color indexed="64"/>
      </right>
      <top style="medium">
        <color indexed="64"/>
      </top>
      <bottom/>
      <diagonal/>
    </border>
    <border>
      <left/>
      <right/>
      <top/>
      <bottom style="thin">
        <color indexed="64"/>
      </bottom>
      <diagonal/>
    </border>
    <border>
      <left style="thin">
        <color indexed="64"/>
      </left>
      <right style="thin">
        <color indexed="64"/>
      </right>
      <top/>
      <bottom/>
      <diagonal/>
    </border>
    <border>
      <left/>
      <right style="thin">
        <color indexed="64"/>
      </right>
      <top/>
      <bottom/>
      <diagonal/>
    </border>
    <border>
      <left style="thin">
        <color indexed="64"/>
      </left>
      <right/>
      <top/>
      <bottom/>
      <diagonal/>
    </border>
    <border>
      <left style="hair">
        <color theme="8"/>
      </left>
      <right style="hair">
        <color theme="8"/>
      </right>
      <top style="hair">
        <color theme="8"/>
      </top>
      <bottom style="hair">
        <color theme="8"/>
      </bottom>
      <diagonal/>
    </border>
    <border>
      <left/>
      <right style="hair">
        <color theme="8"/>
      </right>
      <top style="hair">
        <color theme="8"/>
      </top>
      <bottom style="hair">
        <color theme="8"/>
      </bottom>
      <diagonal/>
    </border>
    <border>
      <left/>
      <right style="hair">
        <color theme="8"/>
      </right>
      <top style="hair">
        <color theme="8"/>
      </top>
      <bottom/>
      <diagonal/>
    </border>
    <border>
      <left style="hair">
        <color theme="8"/>
      </left>
      <right style="hair">
        <color theme="8"/>
      </right>
      <top style="hair">
        <color theme="8"/>
      </top>
      <bottom/>
      <diagonal/>
    </border>
    <border>
      <left style="hair">
        <color auto="1"/>
      </left>
      <right style="hair">
        <color indexed="64"/>
      </right>
      <top style="hair">
        <color auto="1"/>
      </top>
      <bottom style="hair">
        <color indexed="64"/>
      </bottom>
      <diagonal/>
    </border>
  </borders>
  <cellStyleXfs count="4">
    <xf numFmtId="0" fontId="0" fillId="0" borderId="0"/>
    <xf numFmtId="0" fontId="3" fillId="0" borderId="0" applyNumberFormat="0" applyFill="0" applyBorder="0" applyAlignment="0" applyProtection="0"/>
    <xf numFmtId="0" fontId="4" fillId="0" borderId="0"/>
    <xf numFmtId="0" fontId="1" fillId="0" borderId="0"/>
  </cellStyleXfs>
  <cellXfs count="619">
    <xf numFmtId="0" fontId="0" fillId="0" borderId="0" xfId="0"/>
    <xf numFmtId="0" fontId="4" fillId="0" borderId="0" xfId="2"/>
    <xf numFmtId="0" fontId="5" fillId="0" borderId="0" xfId="2" applyFont="1"/>
    <xf numFmtId="0" fontId="6" fillId="4" borderId="0" xfId="0" applyFont="1" applyFill="1" applyProtection="1"/>
    <xf numFmtId="0" fontId="7" fillId="0" borderId="0" xfId="0" applyFont="1" applyProtection="1"/>
    <xf numFmtId="164" fontId="6" fillId="0" borderId="0" xfId="0" applyNumberFormat="1" applyFont="1" applyProtection="1"/>
    <xf numFmtId="0" fontId="0" fillId="0" borderId="0" xfId="0" applyFont="1" applyProtection="1"/>
    <xf numFmtId="0" fontId="4" fillId="0" borderId="0" xfId="2" applyFill="1"/>
    <xf numFmtId="0" fontId="5" fillId="0" borderId="0" xfId="2" applyFont="1"/>
    <xf numFmtId="0" fontId="6" fillId="0" borderId="0" xfId="0" applyFont="1" applyProtection="1"/>
    <xf numFmtId="0" fontId="4" fillId="0" borderId="0" xfId="2" quotePrefix="1" applyAlignment="1">
      <alignment horizontal="left"/>
    </xf>
    <xf numFmtId="0" fontId="4" fillId="0" borderId="0" xfId="2"/>
    <xf numFmtId="0" fontId="6" fillId="0" borderId="21" xfId="0" applyFont="1" applyBorder="1" applyProtection="1"/>
    <xf numFmtId="0" fontId="6" fillId="0" borderId="0" xfId="0" applyFont="1" applyBorder="1" applyProtection="1"/>
    <xf numFmtId="0" fontId="6" fillId="0" borderId="12" xfId="0" applyFont="1" applyBorder="1" applyProtection="1"/>
    <xf numFmtId="0" fontId="6" fillId="0" borderId="19" xfId="0" applyFont="1" applyBorder="1" applyProtection="1"/>
    <xf numFmtId="0" fontId="9" fillId="0" borderId="0" xfId="0" applyFont="1" applyProtection="1"/>
    <xf numFmtId="0" fontId="10" fillId="0" borderId="0" xfId="0" applyFont="1" applyProtection="1"/>
    <xf numFmtId="0" fontId="9" fillId="4" borderId="0" xfId="0" applyFont="1" applyFill="1" applyBorder="1" applyAlignment="1" applyProtection="1">
      <alignment horizontal="center" vertical="center"/>
    </xf>
    <xf numFmtId="0" fontId="9" fillId="4" borderId="0" xfId="0" applyFont="1" applyFill="1" applyProtection="1"/>
    <xf numFmtId="0" fontId="9" fillId="0" borderId="0" xfId="0" applyFont="1" applyBorder="1" applyProtection="1"/>
    <xf numFmtId="0" fontId="9" fillId="0" borderId="21" xfId="0" applyFont="1" applyBorder="1" applyProtection="1"/>
    <xf numFmtId="0" fontId="9" fillId="0" borderId="12" xfId="0" applyFont="1" applyBorder="1" applyProtection="1"/>
    <xf numFmtId="0" fontId="9" fillId="0" borderId="17" xfId="0" applyFont="1" applyBorder="1" applyProtection="1"/>
    <xf numFmtId="0" fontId="9" fillId="0" borderId="18" xfId="0" applyFont="1" applyBorder="1" applyProtection="1"/>
    <xf numFmtId="0" fontId="9" fillId="0" borderId="19" xfId="0" applyFont="1" applyBorder="1" applyProtection="1"/>
    <xf numFmtId="0" fontId="9" fillId="4" borderId="0" xfId="0" applyFont="1" applyFill="1" applyBorder="1" applyProtection="1"/>
    <xf numFmtId="0" fontId="11" fillId="0" borderId="0" xfId="1" quotePrefix="1" applyFont="1" applyProtection="1"/>
    <xf numFmtId="0" fontId="0" fillId="0" borderId="0" xfId="0" applyFont="1" applyAlignment="1" applyProtection="1">
      <alignment vertical="center"/>
    </xf>
    <xf numFmtId="0" fontId="0" fillId="0" borderId="0" xfId="0" applyFont="1" applyFill="1" applyAlignment="1" applyProtection="1">
      <alignment vertical="center"/>
    </xf>
    <xf numFmtId="0" fontId="6" fillId="0" borderId="0" xfId="0" applyFont="1" applyAlignment="1" applyProtection="1">
      <alignment vertical="center"/>
    </xf>
    <xf numFmtId="0" fontId="3" fillId="8" borderId="3" xfId="1" applyFont="1" applyFill="1" applyBorder="1" applyAlignment="1" applyProtection="1">
      <alignment horizontal="center" vertical="center"/>
    </xf>
    <xf numFmtId="0" fontId="3" fillId="8" borderId="2" xfId="1" applyFont="1" applyFill="1" applyBorder="1" applyAlignment="1" applyProtection="1">
      <alignment horizontal="center" vertical="center"/>
    </xf>
    <xf numFmtId="0" fontId="3" fillId="8" borderId="10" xfId="1" applyFont="1" applyFill="1" applyBorder="1" applyAlignment="1" applyProtection="1">
      <alignment horizontal="center" vertical="center"/>
    </xf>
    <xf numFmtId="0" fontId="3" fillId="8" borderId="4" xfId="1" applyFont="1" applyFill="1" applyBorder="1" applyAlignment="1" applyProtection="1">
      <alignment horizontal="center" vertical="center"/>
    </xf>
    <xf numFmtId="0" fontId="15" fillId="8" borderId="10" xfId="1" applyFont="1" applyFill="1" applyBorder="1" applyAlignment="1" applyProtection="1">
      <alignment horizontal="center" vertical="center"/>
    </xf>
    <xf numFmtId="0" fontId="10" fillId="0" borderId="21" xfId="0" applyFont="1" applyBorder="1" applyProtection="1"/>
    <xf numFmtId="0" fontId="9" fillId="2" borderId="17" xfId="0" applyFont="1" applyFill="1" applyBorder="1" applyAlignment="1" applyProtection="1">
      <alignment horizontal="center" vertical="center"/>
    </xf>
    <xf numFmtId="0" fontId="9" fillId="4" borderId="18" xfId="0" applyFont="1" applyFill="1" applyBorder="1" applyAlignment="1" applyProtection="1">
      <alignment horizontal="left" vertical="center" wrapText="1"/>
    </xf>
    <xf numFmtId="0" fontId="9" fillId="4" borderId="18" xfId="0" applyFont="1" applyFill="1" applyBorder="1" applyAlignment="1" applyProtection="1">
      <alignment vertical="center" wrapText="1"/>
    </xf>
    <xf numFmtId="0" fontId="9" fillId="3" borderId="18" xfId="0" applyFont="1" applyFill="1" applyBorder="1" applyAlignment="1" applyProtection="1">
      <alignment vertical="center" wrapText="1"/>
    </xf>
    <xf numFmtId="0" fontId="10" fillId="4" borderId="18" xfId="0" applyFont="1" applyFill="1" applyBorder="1" applyAlignment="1" applyProtection="1">
      <alignment vertical="center" wrapText="1"/>
    </xf>
    <xf numFmtId="0" fontId="9" fillId="4" borderId="19" xfId="0" applyFont="1" applyFill="1" applyBorder="1" applyAlignment="1" applyProtection="1">
      <alignment vertical="center" wrapText="1"/>
    </xf>
    <xf numFmtId="0" fontId="8" fillId="6" borderId="2" xfId="0" applyFont="1" applyFill="1" applyBorder="1" applyAlignment="1" applyProtection="1">
      <alignment horizontal="center" vertical="center"/>
    </xf>
    <xf numFmtId="0" fontId="8" fillId="6" borderId="12" xfId="0" applyFont="1" applyFill="1" applyBorder="1" applyAlignment="1" applyProtection="1">
      <alignment horizontal="center" vertical="center"/>
    </xf>
    <xf numFmtId="0" fontId="8" fillId="6" borderId="16" xfId="0" applyFont="1" applyFill="1" applyBorder="1" applyAlignment="1" applyProtection="1">
      <alignment horizontal="center" vertical="center" wrapText="1"/>
    </xf>
    <xf numFmtId="166" fontId="9" fillId="4" borderId="16" xfId="0" applyNumberFormat="1" applyFont="1" applyFill="1" applyBorder="1" applyAlignment="1" applyProtection="1">
      <alignment horizontal="center" vertical="center" wrapText="1"/>
    </xf>
    <xf numFmtId="0" fontId="9" fillId="0" borderId="0" xfId="0" applyFont="1" applyAlignment="1" applyProtection="1">
      <alignment wrapText="1"/>
    </xf>
    <xf numFmtId="0" fontId="15" fillId="8" borderId="10" xfId="1" applyFont="1" applyFill="1" applyBorder="1" applyAlignment="1" applyProtection="1">
      <alignment horizontal="center" vertical="center" wrapText="1"/>
    </xf>
    <xf numFmtId="0" fontId="2" fillId="8" borderId="10" xfId="0" applyFont="1" applyFill="1" applyBorder="1" applyAlignment="1" applyProtection="1">
      <alignment horizontal="center" vertical="center" wrapText="1"/>
    </xf>
    <xf numFmtId="0" fontId="14" fillId="8" borderId="10" xfId="0" applyFont="1" applyFill="1" applyBorder="1" applyAlignment="1" applyProtection="1">
      <alignment horizontal="center" vertical="center" wrapText="1"/>
    </xf>
    <xf numFmtId="0" fontId="3" fillId="8" borderId="10" xfId="1" applyFont="1" applyFill="1" applyBorder="1" applyAlignment="1" applyProtection="1">
      <alignment horizontal="center" vertical="center" wrapText="1"/>
    </xf>
    <xf numFmtId="0" fontId="0" fillId="4" borderId="0" xfId="0" applyFont="1" applyFill="1" applyBorder="1" applyAlignment="1" applyProtection="1">
      <alignment horizontal="center" vertical="center"/>
    </xf>
    <xf numFmtId="0" fontId="0" fillId="4" borderId="0" xfId="0" applyFont="1" applyFill="1" applyBorder="1" applyProtection="1"/>
    <xf numFmtId="0" fontId="0" fillId="4" borderId="0" xfId="0" applyFont="1" applyFill="1" applyProtection="1"/>
    <xf numFmtId="0" fontId="14" fillId="6" borderId="2" xfId="0" applyFont="1" applyFill="1" applyBorder="1" applyAlignment="1" applyProtection="1">
      <alignment horizontal="center" vertical="center"/>
    </xf>
    <xf numFmtId="0" fontId="0" fillId="0" borderId="21" xfId="0" applyFont="1" applyBorder="1" applyProtection="1"/>
    <xf numFmtId="0" fontId="0" fillId="0" borderId="12" xfId="0" applyFont="1" applyBorder="1" applyProtection="1"/>
    <xf numFmtId="0" fontId="0" fillId="0" borderId="16" xfId="0" applyFont="1" applyBorder="1" applyProtection="1"/>
    <xf numFmtId="0" fontId="0" fillId="0" borderId="0" xfId="0" applyFont="1" applyBorder="1" applyProtection="1"/>
    <xf numFmtId="0" fontId="0" fillId="4" borderId="18" xfId="0" applyFont="1" applyFill="1" applyBorder="1" applyAlignment="1" applyProtection="1">
      <alignment vertical="center" wrapText="1"/>
    </xf>
    <xf numFmtId="0" fontId="0" fillId="4" borderId="18" xfId="0" applyFont="1" applyFill="1" applyBorder="1" applyAlignment="1" applyProtection="1">
      <alignment vertical="center"/>
    </xf>
    <xf numFmtId="0" fontId="0" fillId="3" borderId="18" xfId="0" applyFont="1" applyFill="1" applyBorder="1" applyAlignment="1" applyProtection="1">
      <alignment vertical="center"/>
    </xf>
    <xf numFmtId="0" fontId="0" fillId="4" borderId="29" xfId="0" applyFont="1" applyFill="1" applyBorder="1" applyAlignment="1" applyProtection="1">
      <alignment vertical="center"/>
    </xf>
    <xf numFmtId="0" fontId="0" fillId="4" borderId="7" xfId="0" applyFont="1" applyFill="1" applyBorder="1" applyAlignment="1" applyProtection="1">
      <alignment vertical="center"/>
    </xf>
    <xf numFmtId="0" fontId="0" fillId="4" borderId="8" xfId="0" applyFont="1" applyFill="1" applyBorder="1" applyAlignment="1" applyProtection="1">
      <alignment vertical="center"/>
    </xf>
    <xf numFmtId="0" fontId="0" fillId="4" borderId="9" xfId="0" applyFont="1" applyFill="1" applyBorder="1" applyAlignment="1" applyProtection="1">
      <alignment vertical="center"/>
    </xf>
    <xf numFmtId="0" fontId="0" fillId="0" borderId="18" xfId="0" applyFont="1" applyBorder="1" applyAlignment="1" applyProtection="1">
      <alignment horizontal="center" vertical="center"/>
    </xf>
    <xf numFmtId="0" fontId="0" fillId="0" borderId="19" xfId="0" applyFont="1" applyBorder="1" applyProtection="1"/>
    <xf numFmtId="0" fontId="3" fillId="0" borderId="0" xfId="1" applyFont="1" applyProtection="1"/>
    <xf numFmtId="17" fontId="0" fillId="0" borderId="0" xfId="0" applyNumberFormat="1" applyFont="1" applyProtection="1"/>
    <xf numFmtId="0" fontId="14" fillId="6" borderId="21" xfId="0" applyFont="1" applyFill="1" applyBorder="1" applyAlignment="1" applyProtection="1">
      <alignment horizontal="center" vertical="center"/>
    </xf>
    <xf numFmtId="0" fontId="14" fillId="6" borderId="12" xfId="0" applyFont="1" applyFill="1" applyBorder="1" applyAlignment="1" applyProtection="1">
      <alignment horizontal="center" vertical="center"/>
    </xf>
    <xf numFmtId="0" fontId="14" fillId="4" borderId="0" xfId="0" applyFont="1" applyFill="1" applyBorder="1" applyAlignment="1" applyProtection="1">
      <alignment horizontal="center" vertical="center"/>
    </xf>
    <xf numFmtId="0" fontId="14" fillId="6" borderId="16" xfId="0" applyFont="1" applyFill="1" applyBorder="1" applyAlignment="1" applyProtection="1">
      <alignment horizontal="center" vertical="center" wrapText="1"/>
    </xf>
    <xf numFmtId="166" fontId="0" fillId="4" borderId="16" xfId="0" applyNumberFormat="1" applyFont="1" applyFill="1" applyBorder="1" applyAlignment="1" applyProtection="1">
      <alignment horizontal="center" vertical="center" wrapText="1"/>
    </xf>
    <xf numFmtId="0" fontId="0" fillId="0" borderId="17" xfId="0" applyFont="1" applyBorder="1" applyProtection="1"/>
    <xf numFmtId="0" fontId="0" fillId="0" borderId="18" xfId="0" applyFont="1" applyBorder="1" applyProtection="1"/>
    <xf numFmtId="0" fontId="3" fillId="0" borderId="0" xfId="1" quotePrefix="1" applyFont="1" applyProtection="1"/>
    <xf numFmtId="0" fontId="0" fillId="0" borderId="0" xfId="0" applyFont="1" applyFill="1" applyProtection="1"/>
    <xf numFmtId="17" fontId="3" fillId="0" borderId="0" xfId="1" quotePrefix="1" applyNumberFormat="1" applyFont="1" applyFill="1" applyBorder="1" applyAlignment="1" applyProtection="1">
      <alignment horizontal="center" vertical="center"/>
    </xf>
    <xf numFmtId="17" fontId="3" fillId="4" borderId="0" xfId="1" quotePrefix="1" applyNumberFormat="1" applyFont="1" applyFill="1" applyBorder="1" applyAlignment="1" applyProtection="1">
      <alignment horizontal="center" vertical="center"/>
    </xf>
    <xf numFmtId="0" fontId="14" fillId="6" borderId="4" xfId="0" applyFont="1" applyFill="1" applyBorder="1" applyAlignment="1" applyProtection="1">
      <alignment horizontal="center" vertical="center"/>
    </xf>
    <xf numFmtId="0" fontId="14" fillId="6" borderId="0" xfId="0" applyFont="1" applyFill="1" applyBorder="1" applyAlignment="1" applyProtection="1">
      <alignment horizontal="center" vertical="center"/>
    </xf>
    <xf numFmtId="0" fontId="14" fillId="6" borderId="16" xfId="0" applyFont="1" applyFill="1" applyBorder="1" applyAlignment="1" applyProtection="1">
      <alignment horizontal="center" vertical="center"/>
    </xf>
    <xf numFmtId="0" fontId="0" fillId="8" borderId="13" xfId="0" applyFont="1" applyFill="1" applyBorder="1" applyAlignment="1" applyProtection="1">
      <alignment horizontal="center" vertical="center" wrapText="1"/>
    </xf>
    <xf numFmtId="0" fontId="0" fillId="0" borderId="0" xfId="0" applyFont="1" applyFill="1" applyBorder="1" applyAlignment="1" applyProtection="1">
      <alignment horizontal="center" vertical="center"/>
    </xf>
    <xf numFmtId="0" fontId="0" fillId="0" borderId="0" xfId="0" applyFont="1" applyFill="1" applyAlignment="1" applyProtection="1">
      <alignment horizontal="center" wrapText="1"/>
    </xf>
    <xf numFmtId="0" fontId="14" fillId="6" borderId="4" xfId="0" applyFont="1" applyFill="1" applyBorder="1" applyAlignment="1" applyProtection="1">
      <alignment horizontal="center" vertical="center" wrapText="1"/>
    </xf>
    <xf numFmtId="15" fontId="0" fillId="4" borderId="14" xfId="0" applyNumberFormat="1" applyFont="1" applyFill="1" applyBorder="1" applyAlignment="1" applyProtection="1">
      <alignment horizontal="center" vertical="center"/>
      <protection locked="0"/>
    </xf>
    <xf numFmtId="15" fontId="0" fillId="0" borderId="0" xfId="0" applyNumberFormat="1" applyFont="1" applyFill="1" applyBorder="1" applyAlignment="1" applyProtection="1">
      <alignment horizontal="center" vertical="center"/>
    </xf>
    <xf numFmtId="15" fontId="0" fillId="4" borderId="15" xfId="0" applyNumberFormat="1" applyFont="1" applyFill="1" applyBorder="1" applyAlignment="1" applyProtection="1">
      <alignment horizontal="center" vertical="center"/>
      <protection locked="0"/>
    </xf>
    <xf numFmtId="0" fontId="0" fillId="8" borderId="0" xfId="0" applyFont="1" applyFill="1" applyBorder="1" applyAlignment="1" applyProtection="1">
      <alignment horizontal="center" vertical="center"/>
    </xf>
    <xf numFmtId="15" fontId="0" fillId="4" borderId="0" xfId="0" applyNumberFormat="1" applyFont="1" applyFill="1" applyBorder="1" applyAlignment="1" applyProtection="1">
      <alignment horizontal="center" vertical="center"/>
    </xf>
    <xf numFmtId="17" fontId="0" fillId="4" borderId="0" xfId="0" applyNumberFormat="1" applyFont="1" applyFill="1" applyBorder="1" applyAlignment="1" applyProtection="1">
      <alignment horizontal="center" vertical="center"/>
    </xf>
    <xf numFmtId="0" fontId="14" fillId="8" borderId="11" xfId="0" applyFont="1" applyFill="1" applyBorder="1" applyAlignment="1" applyProtection="1">
      <alignment horizontal="center" vertical="center"/>
    </xf>
    <xf numFmtId="0" fontId="14" fillId="8" borderId="21" xfId="0" applyFont="1" applyFill="1" applyBorder="1" applyAlignment="1" applyProtection="1">
      <alignment horizontal="center" vertical="center"/>
    </xf>
    <xf numFmtId="0" fontId="14" fillId="8" borderId="17" xfId="0" applyFont="1" applyFill="1" applyBorder="1" applyAlignment="1" applyProtection="1">
      <alignment horizontal="center" vertical="center"/>
    </xf>
    <xf numFmtId="0" fontId="14" fillId="8" borderId="18" xfId="0" applyFont="1" applyFill="1" applyBorder="1" applyAlignment="1" applyProtection="1">
      <alignment horizontal="center" vertical="center"/>
    </xf>
    <xf numFmtId="17" fontId="3" fillId="4" borderId="11" xfId="1" quotePrefix="1" applyNumberFormat="1" applyFont="1" applyFill="1" applyBorder="1" applyAlignment="1" applyProtection="1">
      <alignment horizontal="center" vertical="center"/>
    </xf>
    <xf numFmtId="17" fontId="3" fillId="4" borderId="21" xfId="1" quotePrefix="1" applyNumberFormat="1" applyFont="1" applyFill="1" applyBorder="1" applyAlignment="1" applyProtection="1">
      <alignment horizontal="center" vertical="center"/>
    </xf>
    <xf numFmtId="17" fontId="3" fillId="4" borderId="12" xfId="1" quotePrefix="1" applyNumberFormat="1" applyFont="1" applyFill="1" applyBorder="1" applyAlignment="1" applyProtection="1">
      <alignment horizontal="center" vertical="center"/>
    </xf>
    <xf numFmtId="17" fontId="3" fillId="4" borderId="16" xfId="1" quotePrefix="1" applyNumberFormat="1" applyFont="1" applyFill="1" applyBorder="1" applyAlignment="1" applyProtection="1">
      <alignment horizontal="center" vertical="center"/>
    </xf>
    <xf numFmtId="17" fontId="3" fillId="4" borderId="17" xfId="1" quotePrefix="1" applyNumberFormat="1" applyFont="1" applyFill="1" applyBorder="1" applyAlignment="1" applyProtection="1">
      <alignment horizontal="center" vertical="center"/>
    </xf>
    <xf numFmtId="17" fontId="3" fillId="4" borderId="18" xfId="1" quotePrefix="1" applyNumberFormat="1" applyFont="1" applyFill="1" applyBorder="1" applyAlignment="1" applyProtection="1">
      <alignment horizontal="center" vertical="center"/>
    </xf>
    <xf numFmtId="17" fontId="3" fillId="4" borderId="19" xfId="1" quotePrefix="1" applyNumberFormat="1" applyFont="1" applyFill="1" applyBorder="1" applyAlignment="1" applyProtection="1">
      <alignment horizontal="center" vertical="center"/>
    </xf>
    <xf numFmtId="17" fontId="14" fillId="0" borderId="16" xfId="0" applyNumberFormat="1" applyFont="1" applyFill="1" applyBorder="1" applyAlignment="1" applyProtection="1">
      <alignment horizontal="center" vertical="center" wrapText="1"/>
    </xf>
    <xf numFmtId="0" fontId="0" fillId="4" borderId="16" xfId="0" applyFont="1" applyFill="1" applyBorder="1" applyAlignment="1" applyProtection="1">
      <alignment horizontal="left" vertical="center" wrapText="1"/>
    </xf>
    <xf numFmtId="0" fontId="14" fillId="4" borderId="0" xfId="0" applyFont="1" applyFill="1" applyBorder="1" applyAlignment="1" applyProtection="1">
      <alignment vertical="center"/>
    </xf>
    <xf numFmtId="17" fontId="16" fillId="4" borderId="21" xfId="0" applyNumberFormat="1" applyFont="1" applyFill="1" applyBorder="1" applyAlignment="1" applyProtection="1">
      <alignment vertical="center"/>
    </xf>
    <xf numFmtId="17" fontId="16" fillId="4" borderId="12" xfId="0" applyNumberFormat="1" applyFont="1" applyFill="1" applyBorder="1" applyAlignment="1" applyProtection="1">
      <alignment vertical="center"/>
    </xf>
    <xf numFmtId="17" fontId="16" fillId="4" borderId="0" xfId="0" applyNumberFormat="1" applyFont="1" applyFill="1" applyBorder="1" applyAlignment="1" applyProtection="1">
      <alignment vertical="center"/>
    </xf>
    <xf numFmtId="17" fontId="16" fillId="4" borderId="16" xfId="0" applyNumberFormat="1" applyFont="1" applyFill="1" applyBorder="1" applyAlignment="1" applyProtection="1">
      <alignment vertical="center"/>
    </xf>
    <xf numFmtId="17" fontId="0" fillId="4" borderId="0" xfId="0" applyNumberFormat="1" applyFont="1" applyFill="1" applyBorder="1" applyAlignment="1" applyProtection="1">
      <alignment horizontal="center" vertical="center" wrapText="1"/>
    </xf>
    <xf numFmtId="15" fontId="0" fillId="4" borderId="1" xfId="0" applyNumberFormat="1" applyFont="1" applyFill="1" applyBorder="1" applyAlignment="1" applyProtection="1">
      <alignment horizontal="center" vertical="center"/>
    </xf>
    <xf numFmtId="0" fontId="14" fillId="0" borderId="21" xfId="0" applyFont="1" applyFill="1" applyBorder="1" applyAlignment="1" applyProtection="1">
      <alignment horizontal="center" vertical="center"/>
    </xf>
    <xf numFmtId="0" fontId="14" fillId="0" borderId="12" xfId="0" applyFont="1" applyFill="1" applyBorder="1" applyAlignment="1" applyProtection="1">
      <alignment horizontal="center" vertical="center"/>
    </xf>
    <xf numFmtId="0" fontId="14" fillId="0" borderId="0" xfId="0" applyFont="1" applyFill="1" applyBorder="1" applyAlignment="1" applyProtection="1">
      <alignment vertical="center"/>
    </xf>
    <xf numFmtId="17" fontId="17" fillId="0" borderId="0" xfId="0" applyNumberFormat="1" applyFont="1" applyFill="1" applyBorder="1" applyAlignment="1" applyProtection="1">
      <alignment horizontal="center" vertical="center"/>
    </xf>
    <xf numFmtId="17" fontId="16" fillId="0" borderId="16" xfId="0" applyNumberFormat="1" applyFont="1" applyFill="1" applyBorder="1" applyAlignment="1" applyProtection="1">
      <alignment horizontal="center" vertical="center"/>
    </xf>
    <xf numFmtId="17" fontId="16" fillId="0" borderId="0" xfId="0" applyNumberFormat="1" applyFont="1" applyFill="1" applyBorder="1" applyAlignment="1" applyProtection="1">
      <alignment vertical="center"/>
    </xf>
    <xf numFmtId="0" fontId="7" fillId="0" borderId="0" xfId="0" applyFont="1" applyFill="1" applyBorder="1" applyAlignment="1" applyProtection="1">
      <alignment horizontal="left" wrapText="1"/>
    </xf>
    <xf numFmtId="0" fontId="0" fillId="0" borderId="16" xfId="0" applyFont="1" applyFill="1" applyBorder="1" applyAlignment="1" applyProtection="1">
      <alignment horizontal="left" wrapText="1"/>
    </xf>
    <xf numFmtId="0" fontId="0" fillId="4" borderId="17" xfId="0" applyFont="1" applyFill="1" applyBorder="1" applyAlignment="1" applyProtection="1"/>
    <xf numFmtId="0" fontId="0" fillId="4" borderId="18" xfId="0" applyFont="1" applyFill="1" applyBorder="1" applyAlignment="1" applyProtection="1"/>
    <xf numFmtId="0" fontId="0" fillId="4" borderId="19" xfId="0" applyFont="1" applyFill="1" applyBorder="1" applyAlignment="1" applyProtection="1"/>
    <xf numFmtId="0" fontId="0" fillId="0" borderId="0" xfId="0" applyFont="1" applyFill="1" applyAlignment="1" applyProtection="1">
      <alignment horizontal="center" vertical="center" wrapText="1"/>
    </xf>
    <xf numFmtId="0" fontId="0" fillId="4" borderId="0" xfId="0" applyFont="1" applyFill="1" applyBorder="1" applyAlignment="1" applyProtection="1"/>
    <xf numFmtId="0" fontId="14" fillId="4" borderId="0" xfId="0" applyFont="1" applyFill="1" applyAlignment="1" applyProtection="1"/>
    <xf numFmtId="0" fontId="0" fillId="0" borderId="0" xfId="0" applyFont="1" applyFill="1" applyBorder="1" applyProtection="1"/>
    <xf numFmtId="0" fontId="16" fillId="0" borderId="16" xfId="0" applyFont="1" applyFill="1" applyBorder="1" applyAlignment="1" applyProtection="1">
      <alignment horizontal="center" vertical="center"/>
    </xf>
    <xf numFmtId="0" fontId="0" fillId="0" borderId="16" xfId="0" quotePrefix="1" applyFont="1" applyFill="1" applyBorder="1" applyAlignment="1" applyProtection="1">
      <alignment horizontal="left" wrapText="1"/>
    </xf>
    <xf numFmtId="0" fontId="0" fillId="4" borderId="1" xfId="0" applyFont="1" applyFill="1" applyBorder="1" applyAlignment="1" applyProtection="1">
      <alignment horizontal="center" vertical="center"/>
    </xf>
    <xf numFmtId="0" fontId="0" fillId="4" borderId="2" xfId="0" applyFont="1" applyFill="1" applyBorder="1" applyProtection="1"/>
    <xf numFmtId="0" fontId="0" fillId="0" borderId="2" xfId="0" applyFont="1" applyFill="1" applyBorder="1" applyProtection="1"/>
    <xf numFmtId="0" fontId="0" fillId="0" borderId="2" xfId="0" applyFont="1" applyBorder="1" applyProtection="1"/>
    <xf numFmtId="0" fontId="0" fillId="0" borderId="3" xfId="0" applyFont="1" applyBorder="1" applyProtection="1"/>
    <xf numFmtId="0" fontId="14" fillId="4" borderId="21" xfId="0" applyFont="1" applyFill="1" applyBorder="1" applyAlignment="1" applyProtection="1">
      <alignment vertical="center"/>
    </xf>
    <xf numFmtId="0" fontId="14" fillId="0" borderId="21" xfId="0" applyFont="1" applyFill="1" applyBorder="1" applyAlignment="1" applyProtection="1">
      <alignment vertical="center"/>
    </xf>
    <xf numFmtId="0" fontId="0" fillId="0" borderId="21" xfId="0" applyFont="1" applyFill="1" applyBorder="1" applyProtection="1"/>
    <xf numFmtId="0" fontId="0" fillId="0" borderId="27" xfId="0" applyFont="1" applyBorder="1" applyProtection="1"/>
    <xf numFmtId="0" fontId="0" fillId="0" borderId="28" xfId="0" applyFont="1" applyBorder="1" applyProtection="1"/>
    <xf numFmtId="0" fontId="0" fillId="0" borderId="18" xfId="0" applyFont="1" applyFill="1" applyBorder="1" applyProtection="1"/>
    <xf numFmtId="0" fontId="0" fillId="4" borderId="17" xfId="0" applyFont="1" applyFill="1" applyBorder="1" applyAlignment="1" applyProtection="1">
      <alignment horizontal="left" wrapText="1"/>
    </xf>
    <xf numFmtId="0" fontId="0" fillId="4" borderId="18" xfId="0" applyFont="1" applyFill="1" applyBorder="1" applyAlignment="1" applyProtection="1">
      <alignment horizontal="left" wrapText="1"/>
    </xf>
    <xf numFmtId="0" fontId="0" fillId="4" borderId="18" xfId="0" applyFont="1" applyFill="1" applyBorder="1" applyAlignment="1" applyProtection="1">
      <alignment wrapText="1"/>
    </xf>
    <xf numFmtId="0" fontId="0" fillId="2" borderId="0" xfId="0" applyFont="1" applyFill="1" applyProtection="1"/>
    <xf numFmtId="0" fontId="16" fillId="6" borderId="2" xfId="0" applyFont="1" applyFill="1" applyBorder="1" applyAlignment="1" applyProtection="1">
      <alignment horizontal="center" vertical="center"/>
    </xf>
    <xf numFmtId="0" fontId="6" fillId="0" borderId="0" xfId="0" quotePrefix="1" applyFont="1" applyAlignment="1" applyProtection="1">
      <alignment horizontal="left"/>
    </xf>
    <xf numFmtId="0" fontId="0" fillId="0" borderId="18" xfId="0" applyFont="1" applyBorder="1" applyAlignment="1" applyProtection="1">
      <alignment horizontal="center"/>
    </xf>
    <xf numFmtId="0" fontId="0" fillId="0" borderId="0" xfId="0" applyFont="1" applyAlignment="1" applyProtection="1">
      <alignment horizontal="center"/>
    </xf>
    <xf numFmtId="0" fontId="16" fillId="6" borderId="2" xfId="0" applyFont="1" applyFill="1" applyBorder="1" applyAlignment="1" applyProtection="1">
      <alignment horizontal="center" vertical="center" wrapText="1"/>
    </xf>
    <xf numFmtId="0" fontId="16" fillId="6" borderId="2" xfId="0" quotePrefix="1" applyFont="1" applyFill="1" applyBorder="1" applyAlignment="1" applyProtection="1">
      <alignment horizontal="center" vertical="center" wrapText="1"/>
    </xf>
    <xf numFmtId="0" fontId="7" fillId="4" borderId="18" xfId="0" applyFont="1" applyFill="1" applyBorder="1" applyProtection="1"/>
    <xf numFmtId="0" fontId="21" fillId="0" borderId="0" xfId="0" applyFont="1" applyProtection="1"/>
    <xf numFmtId="0" fontId="16" fillId="0" borderId="16" xfId="0" applyFont="1" applyFill="1" applyBorder="1" applyAlignment="1" applyProtection="1">
      <alignment horizontal="center" vertical="center" wrapText="1"/>
    </xf>
    <xf numFmtId="0" fontId="16" fillId="0" borderId="21" xfId="0" applyFont="1" applyFill="1" applyBorder="1" applyAlignment="1" applyProtection="1">
      <alignment horizontal="center" vertical="center"/>
    </xf>
    <xf numFmtId="0" fontId="16" fillId="0" borderId="12" xfId="0" applyFont="1" applyFill="1" applyBorder="1" applyAlignment="1" applyProtection="1">
      <alignment horizontal="center" vertical="center"/>
    </xf>
    <xf numFmtId="0" fontId="6" fillId="0" borderId="16" xfId="0" applyFont="1" applyFill="1" applyBorder="1" applyAlignment="1" applyProtection="1">
      <alignment horizontal="left" vertical="center" wrapText="1"/>
    </xf>
    <xf numFmtId="0" fontId="3" fillId="8" borderId="2" xfId="1" applyFill="1" applyBorder="1" applyAlignment="1" applyProtection="1">
      <alignment horizontal="center" vertical="center"/>
    </xf>
    <xf numFmtId="0" fontId="22" fillId="4" borderId="16" xfId="0" applyFont="1" applyFill="1" applyBorder="1" applyAlignment="1" applyProtection="1">
      <alignment vertical="center" wrapText="1"/>
    </xf>
    <xf numFmtId="0" fontId="20" fillId="0" borderId="16" xfId="0" applyFont="1" applyBorder="1" applyProtection="1"/>
    <xf numFmtId="0" fontId="7" fillId="0" borderId="21" xfId="0" applyFont="1" applyBorder="1" applyProtection="1"/>
    <xf numFmtId="0" fontId="7" fillId="0" borderId="18" xfId="0" applyFont="1" applyBorder="1" applyProtection="1"/>
    <xf numFmtId="0" fontId="0" fillId="0" borderId="0" xfId="0" applyFont="1" applyProtection="1">
      <protection locked="0"/>
    </xf>
    <xf numFmtId="0" fontId="0" fillId="0" borderId="0" xfId="0" applyFont="1" applyBorder="1" applyProtection="1">
      <protection locked="0"/>
    </xf>
    <xf numFmtId="0" fontId="6" fillId="0" borderId="0" xfId="0" applyFont="1" applyProtection="1">
      <protection locked="0"/>
    </xf>
    <xf numFmtId="0" fontId="14" fillId="4" borderId="0" xfId="0" applyFont="1" applyFill="1" applyBorder="1" applyAlignment="1" applyProtection="1">
      <alignment horizontal="center" vertical="center" wrapText="1"/>
      <protection locked="0"/>
    </xf>
    <xf numFmtId="166" fontId="0" fillId="4" borderId="0" xfId="0" applyNumberFormat="1" applyFont="1" applyFill="1" applyBorder="1" applyAlignment="1" applyProtection="1">
      <alignment horizontal="center" vertical="center" wrapText="1"/>
      <protection locked="0"/>
    </xf>
    <xf numFmtId="0" fontId="9" fillId="4" borderId="0" xfId="0" applyFont="1" applyFill="1" applyAlignment="1" applyProtection="1">
      <alignment vertical="center" wrapText="1"/>
      <protection locked="0"/>
    </xf>
    <xf numFmtId="0" fontId="9" fillId="0" borderId="0" xfId="0" applyFont="1" applyProtection="1">
      <protection locked="0"/>
    </xf>
    <xf numFmtId="1" fontId="30" fillId="8" borderId="49" xfId="0" applyNumberFormat="1" applyFont="1" applyFill="1" applyBorder="1" applyAlignment="1" applyProtection="1">
      <alignment horizontal="center" vertical="center" wrapText="1"/>
      <protection hidden="1"/>
    </xf>
    <xf numFmtId="0" fontId="30" fillId="0" borderId="50" xfId="0" applyFont="1" applyBorder="1" applyAlignment="1" applyProtection="1">
      <alignment horizontal="left" vertical="center" wrapText="1"/>
      <protection hidden="1"/>
    </xf>
    <xf numFmtId="15" fontId="30" fillId="0" borderId="51" xfId="0" applyNumberFormat="1" applyFont="1" applyBorder="1" applyAlignment="1" applyProtection="1">
      <alignment horizontal="center" vertical="center" wrapText="1"/>
      <protection hidden="1"/>
    </xf>
    <xf numFmtId="0" fontId="30" fillId="0" borderId="51" xfId="0" applyFont="1" applyBorder="1" applyAlignment="1" applyProtection="1">
      <alignment horizontal="center" vertical="center" wrapText="1"/>
      <protection hidden="1"/>
    </xf>
    <xf numFmtId="0" fontId="30" fillId="0" borderId="61" xfId="0" applyFont="1" applyBorder="1" applyAlignment="1" applyProtection="1">
      <alignment horizontal="center" vertical="center" wrapText="1"/>
      <protection hidden="1"/>
    </xf>
    <xf numFmtId="0" fontId="30" fillId="0" borderId="51" xfId="0" applyFont="1" applyBorder="1" applyAlignment="1" applyProtection="1">
      <alignment horizontal="left" vertical="center" wrapText="1"/>
      <protection hidden="1"/>
    </xf>
    <xf numFmtId="1" fontId="30" fillId="8" borderId="40" xfId="0" applyNumberFormat="1" applyFont="1" applyFill="1" applyBorder="1" applyAlignment="1" applyProtection="1">
      <alignment horizontal="center" vertical="center" wrapText="1"/>
      <protection hidden="1"/>
    </xf>
    <xf numFmtId="0" fontId="30" fillId="8" borderId="50" xfId="0" applyFont="1" applyFill="1" applyBorder="1" applyAlignment="1" applyProtection="1">
      <alignment horizontal="left" vertical="center" wrapText="1"/>
      <protection hidden="1"/>
    </xf>
    <xf numFmtId="15" fontId="30" fillId="8" borderId="42" xfId="0" applyNumberFormat="1" applyFont="1" applyFill="1" applyBorder="1" applyAlignment="1" applyProtection="1">
      <alignment horizontal="center" vertical="center" wrapText="1"/>
      <protection hidden="1"/>
    </xf>
    <xf numFmtId="0" fontId="30" fillId="8" borderId="42" xfId="0" applyFont="1" applyFill="1" applyBorder="1" applyAlignment="1" applyProtection="1">
      <alignment horizontal="center" vertical="center" wrapText="1"/>
      <protection hidden="1"/>
    </xf>
    <xf numFmtId="0" fontId="30" fillId="8" borderId="53" xfId="0" applyFont="1" applyFill="1" applyBorder="1" applyAlignment="1" applyProtection="1">
      <alignment horizontal="center" vertical="center" wrapText="1"/>
      <protection hidden="1"/>
    </xf>
    <xf numFmtId="0" fontId="30" fillId="8" borderId="41" xfId="0" applyFont="1" applyFill="1" applyBorder="1" applyAlignment="1" applyProtection="1">
      <alignment horizontal="left" vertical="center" wrapText="1"/>
      <protection hidden="1"/>
    </xf>
    <xf numFmtId="0" fontId="30" fillId="8" borderId="42" xfId="0" applyFont="1" applyFill="1" applyBorder="1" applyAlignment="1" applyProtection="1">
      <alignment horizontal="left" vertical="center" wrapText="1"/>
      <protection hidden="1"/>
    </xf>
    <xf numFmtId="15" fontId="30" fillId="0" borderId="42" xfId="0" applyNumberFormat="1" applyFont="1" applyBorder="1" applyAlignment="1" applyProtection="1">
      <alignment horizontal="center" vertical="center" wrapText="1"/>
      <protection hidden="1"/>
    </xf>
    <xf numFmtId="0" fontId="30" fillId="0" borderId="42" xfId="0" applyFont="1" applyBorder="1" applyAlignment="1" applyProtection="1">
      <alignment horizontal="center" vertical="center" wrapText="1"/>
      <protection hidden="1"/>
    </xf>
    <xf numFmtId="0" fontId="30" fillId="0" borderId="53" xfId="0" applyFont="1" applyBorder="1" applyAlignment="1" applyProtection="1">
      <alignment horizontal="center" vertical="center" wrapText="1"/>
      <protection hidden="1"/>
    </xf>
    <xf numFmtId="0" fontId="30" fillId="0" borderId="41" xfId="0" applyFont="1" applyBorder="1" applyAlignment="1" applyProtection="1">
      <alignment horizontal="left" vertical="center" wrapText="1"/>
      <protection hidden="1"/>
    </xf>
    <xf numFmtId="0" fontId="30" fillId="0" borderId="42" xfId="0" applyFont="1" applyBorder="1" applyAlignment="1" applyProtection="1">
      <alignment horizontal="left" vertical="center" wrapText="1"/>
      <protection hidden="1"/>
    </xf>
    <xf numFmtId="1" fontId="30" fillId="8" borderId="44" xfId="0" applyNumberFormat="1" applyFont="1" applyFill="1" applyBorder="1" applyAlignment="1" applyProtection="1">
      <alignment horizontal="center" vertical="center" wrapText="1"/>
      <protection hidden="1"/>
    </xf>
    <xf numFmtId="0" fontId="30" fillId="0" borderId="7" xfId="0" applyFont="1" applyBorder="1" applyAlignment="1" applyProtection="1">
      <alignment horizontal="left" vertical="center" wrapText="1"/>
      <protection hidden="1"/>
    </xf>
    <xf numFmtId="15" fontId="30" fillId="0" borderId="46" xfId="0" applyNumberFormat="1" applyFont="1" applyBorder="1" applyAlignment="1" applyProtection="1">
      <alignment horizontal="center" vertical="center" wrapText="1"/>
      <protection hidden="1"/>
    </xf>
    <xf numFmtId="0" fontId="30" fillId="0" borderId="46" xfId="0" applyFont="1" applyBorder="1" applyAlignment="1" applyProtection="1">
      <alignment horizontal="center" vertical="center" wrapText="1"/>
      <protection hidden="1"/>
    </xf>
    <xf numFmtId="0" fontId="30" fillId="0" borderId="56" xfId="0" applyFont="1" applyBorder="1" applyAlignment="1" applyProtection="1">
      <alignment horizontal="center" vertical="center" wrapText="1"/>
      <protection hidden="1"/>
    </xf>
    <xf numFmtId="0" fontId="30" fillId="0" borderId="46" xfId="0" applyFont="1" applyBorder="1" applyAlignment="1" applyProtection="1">
      <alignment horizontal="left" vertical="center" wrapText="1"/>
      <protection hidden="1"/>
    </xf>
    <xf numFmtId="0" fontId="26" fillId="10" borderId="12" xfId="0" applyFont="1" applyFill="1" applyBorder="1" applyAlignment="1" applyProtection="1">
      <alignment horizontal="center" vertical="center" wrapText="1"/>
      <protection hidden="1"/>
    </xf>
    <xf numFmtId="0" fontId="26" fillId="10" borderId="16" xfId="0" applyFont="1" applyFill="1" applyBorder="1" applyAlignment="1" applyProtection="1">
      <alignment vertical="center" wrapText="1"/>
      <protection hidden="1"/>
    </xf>
    <xf numFmtId="0" fontId="30" fillId="0" borderId="61" xfId="0" applyFont="1" applyBorder="1" applyAlignment="1" applyProtection="1">
      <alignment horizontal="left" vertical="center" wrapText="1"/>
      <protection hidden="1"/>
    </xf>
    <xf numFmtId="0" fontId="24" fillId="10" borderId="16" xfId="0" applyFont="1" applyFill="1" applyBorder="1" applyAlignment="1" applyProtection="1">
      <alignment horizontal="left" vertical="center" wrapText="1"/>
      <protection hidden="1"/>
    </xf>
    <xf numFmtId="0" fontId="30" fillId="8" borderId="61" xfId="0" applyFont="1" applyFill="1" applyBorder="1" applyAlignment="1" applyProtection="1">
      <alignment horizontal="left" vertical="center" wrapText="1"/>
      <protection hidden="1"/>
    </xf>
    <xf numFmtId="0" fontId="30" fillId="0" borderId="8" xfId="0" applyFont="1" applyBorder="1" applyAlignment="1" applyProtection="1">
      <alignment horizontal="left" vertical="center" wrapText="1"/>
      <protection hidden="1"/>
    </xf>
    <xf numFmtId="0" fontId="24" fillId="10" borderId="19" xfId="0" applyFont="1" applyFill="1" applyBorder="1" applyAlignment="1" applyProtection="1">
      <alignment horizontal="left" vertical="center" wrapText="1"/>
      <protection hidden="1"/>
    </xf>
    <xf numFmtId="0" fontId="30" fillId="4" borderId="50" xfId="0" applyNumberFormat="1" applyFont="1" applyFill="1" applyBorder="1" applyAlignment="1" applyProtection="1">
      <alignment horizontal="left" vertical="center" wrapText="1"/>
      <protection hidden="1"/>
    </xf>
    <xf numFmtId="0" fontId="30" fillId="8" borderId="50" xfId="0" applyNumberFormat="1" applyFont="1" applyFill="1" applyBorder="1" applyAlignment="1" applyProtection="1">
      <alignment horizontal="left" vertical="center" wrapText="1"/>
      <protection hidden="1"/>
    </xf>
    <xf numFmtId="0" fontId="30" fillId="8" borderId="7" xfId="0" applyNumberFormat="1" applyFont="1" applyFill="1" applyBorder="1" applyAlignment="1" applyProtection="1">
      <alignment horizontal="left" vertical="center" wrapText="1"/>
      <protection hidden="1"/>
    </xf>
    <xf numFmtId="0" fontId="24" fillId="4" borderId="0" xfId="0" applyFont="1" applyFill="1" applyBorder="1" applyAlignment="1" applyProtection="1">
      <alignment horizontal="center" vertical="center"/>
      <protection hidden="1"/>
    </xf>
    <xf numFmtId="0" fontId="30" fillId="0" borderId="57" xfId="0" applyFont="1" applyBorder="1" applyAlignment="1" applyProtection="1">
      <alignment horizontal="left" vertical="center" wrapText="1"/>
      <protection hidden="1"/>
    </xf>
    <xf numFmtId="0" fontId="30" fillId="8" borderId="14" xfId="0" applyFont="1" applyFill="1" applyBorder="1" applyAlignment="1" applyProtection="1">
      <alignment horizontal="left" vertical="center" wrapText="1"/>
      <protection hidden="1"/>
    </xf>
    <xf numFmtId="0" fontId="30" fillId="0" borderId="14" xfId="0" applyFont="1" applyBorder="1" applyAlignment="1" applyProtection="1">
      <alignment horizontal="left" vertical="center" wrapText="1"/>
      <protection hidden="1"/>
    </xf>
    <xf numFmtId="0" fontId="30" fillId="8" borderId="45" xfId="0" applyFont="1" applyFill="1" applyBorder="1" applyAlignment="1" applyProtection="1">
      <alignment horizontal="left" vertical="center" wrapText="1"/>
      <protection hidden="1"/>
    </xf>
    <xf numFmtId="0" fontId="30" fillId="8" borderId="46" xfId="0" applyFont="1" applyFill="1" applyBorder="1" applyAlignment="1" applyProtection="1">
      <alignment horizontal="left" vertical="center" wrapText="1"/>
      <protection hidden="1"/>
    </xf>
    <xf numFmtId="0" fontId="30" fillId="8" borderId="15" xfId="0" applyFont="1" applyFill="1" applyBorder="1" applyAlignment="1" applyProtection="1">
      <alignment horizontal="left" vertical="center" wrapText="1"/>
      <protection hidden="1"/>
    </xf>
    <xf numFmtId="1" fontId="30" fillId="4" borderId="49" xfId="0" applyNumberFormat="1" applyFont="1" applyFill="1" applyBorder="1" applyAlignment="1" applyProtection="1">
      <alignment horizontal="center" vertical="center" wrapText="1"/>
      <protection hidden="1"/>
    </xf>
    <xf numFmtId="1" fontId="30" fillId="4" borderId="40" xfId="0" applyNumberFormat="1" applyFont="1" applyFill="1" applyBorder="1" applyAlignment="1" applyProtection="1">
      <alignment horizontal="center" vertical="center" wrapText="1"/>
      <protection hidden="1"/>
    </xf>
    <xf numFmtId="1" fontId="30" fillId="4" borderId="62" xfId="0" applyNumberFormat="1" applyFont="1" applyFill="1" applyBorder="1" applyAlignment="1" applyProtection="1">
      <alignment horizontal="center" vertical="center" wrapText="1"/>
      <protection hidden="1"/>
    </xf>
    <xf numFmtId="1" fontId="30" fillId="4" borderId="44" xfId="0" applyNumberFormat="1" applyFont="1" applyFill="1" applyBorder="1" applyAlignment="1" applyProtection="1">
      <alignment horizontal="center" vertical="center" wrapText="1"/>
      <protection hidden="1"/>
    </xf>
    <xf numFmtId="0" fontId="30" fillId="8" borderId="30" xfId="0" quotePrefix="1" applyNumberFormat="1" applyFont="1" applyFill="1" applyBorder="1" applyAlignment="1" applyProtection="1">
      <alignment horizontal="center" vertical="center" wrapText="1"/>
      <protection hidden="1"/>
    </xf>
    <xf numFmtId="15" fontId="30" fillId="8" borderId="30" xfId="0" quotePrefix="1" applyNumberFormat="1" applyFont="1" applyFill="1" applyBorder="1" applyAlignment="1" applyProtection="1">
      <alignment horizontal="center" vertical="center" wrapText="1"/>
      <protection hidden="1"/>
    </xf>
    <xf numFmtId="0" fontId="34" fillId="6" borderId="10" xfId="0" applyFont="1" applyFill="1" applyBorder="1" applyAlignment="1" applyProtection="1">
      <alignment horizontal="center" vertical="center" wrapText="1"/>
      <protection hidden="1"/>
    </xf>
    <xf numFmtId="0" fontId="34" fillId="10" borderId="12" xfId="0" applyFont="1" applyFill="1" applyBorder="1" applyAlignment="1" applyProtection="1">
      <alignment horizontal="center" vertical="center" wrapText="1"/>
      <protection hidden="1"/>
    </xf>
    <xf numFmtId="0" fontId="34" fillId="10" borderId="16" xfId="0" applyFont="1" applyFill="1" applyBorder="1" applyAlignment="1" applyProtection="1">
      <alignment horizontal="center" vertical="center" wrapText="1"/>
      <protection hidden="1"/>
    </xf>
    <xf numFmtId="0" fontId="29" fillId="10" borderId="16" xfId="0" applyFont="1" applyFill="1" applyBorder="1" applyAlignment="1" applyProtection="1">
      <alignment horizontal="left" vertical="center" wrapText="1"/>
      <protection hidden="1"/>
    </xf>
    <xf numFmtId="0" fontId="29" fillId="10" borderId="19" xfId="0" applyFont="1" applyFill="1" applyBorder="1" applyAlignment="1" applyProtection="1">
      <alignment horizontal="left" vertical="center" wrapText="1"/>
      <protection hidden="1"/>
    </xf>
    <xf numFmtId="0" fontId="30" fillId="0" borderId="57" xfId="0" applyFont="1" applyBorder="1" applyAlignment="1" applyProtection="1">
      <alignment horizontal="left" vertical="center"/>
      <protection hidden="1"/>
    </xf>
    <xf numFmtId="0" fontId="30" fillId="8" borderId="57" xfId="0" applyFont="1" applyFill="1" applyBorder="1" applyAlignment="1" applyProtection="1">
      <alignment horizontal="left" vertical="center"/>
      <protection hidden="1"/>
    </xf>
    <xf numFmtId="0" fontId="30" fillId="0" borderId="34" xfId="0" applyFont="1" applyBorder="1" applyAlignment="1" applyProtection="1">
      <alignment horizontal="left" vertical="center"/>
      <protection hidden="1"/>
    </xf>
    <xf numFmtId="0" fontId="32" fillId="9" borderId="9" xfId="0" applyFont="1" applyFill="1" applyBorder="1" applyAlignment="1" applyProtection="1">
      <alignment horizontal="center" vertical="center" wrapText="1"/>
      <protection hidden="1"/>
    </xf>
    <xf numFmtId="0" fontId="32" fillId="9" borderId="8" xfId="0" applyFont="1" applyFill="1" applyBorder="1" applyAlignment="1" applyProtection="1">
      <alignment horizontal="center" vertical="center" wrapText="1"/>
      <protection hidden="1"/>
    </xf>
    <xf numFmtId="17" fontId="34" fillId="9" borderId="6" xfId="0" applyNumberFormat="1" applyFont="1" applyFill="1" applyBorder="1" applyAlignment="1" applyProtection="1">
      <alignment horizontal="center" vertical="center" wrapText="1"/>
      <protection hidden="1"/>
    </xf>
    <xf numFmtId="0" fontId="34" fillId="9" borderId="29" xfId="0" applyFont="1" applyFill="1" applyBorder="1" applyAlignment="1" applyProtection="1">
      <alignment horizontal="center" vertical="center" wrapText="1"/>
      <protection hidden="1"/>
    </xf>
    <xf numFmtId="0" fontId="32" fillId="9" borderId="47" xfId="0" applyFont="1" applyFill="1" applyBorder="1" applyAlignment="1" applyProtection="1">
      <alignment horizontal="center" vertical="center" wrapText="1"/>
      <protection hidden="1"/>
    </xf>
    <xf numFmtId="0" fontId="30" fillId="8" borderId="51" xfId="0" applyFont="1" applyFill="1" applyBorder="1" applyAlignment="1" applyProtection="1">
      <alignment horizontal="center" vertical="center" wrapText="1"/>
      <protection hidden="1"/>
    </xf>
    <xf numFmtId="0" fontId="30" fillId="8" borderId="9" xfId="0" applyFont="1" applyFill="1" applyBorder="1" applyAlignment="1" applyProtection="1">
      <alignment horizontal="center" vertical="center" wrapText="1"/>
      <protection hidden="1"/>
    </xf>
    <xf numFmtId="0" fontId="30" fillId="8" borderId="46" xfId="0" applyFont="1" applyFill="1" applyBorder="1" applyAlignment="1" applyProtection="1">
      <alignment horizontal="center" vertical="center" wrapText="1"/>
      <protection hidden="1"/>
    </xf>
    <xf numFmtId="0" fontId="30" fillId="0" borderId="54" xfId="0" applyFont="1" applyBorder="1" applyAlignment="1" applyProtection="1">
      <alignment horizontal="left" vertical="center" wrapText="1"/>
      <protection hidden="1"/>
    </xf>
    <xf numFmtId="0" fontId="30" fillId="8" borderId="54" xfId="0" applyFont="1" applyFill="1" applyBorder="1" applyAlignment="1" applyProtection="1">
      <alignment horizontal="left" vertical="center" wrapText="1"/>
      <protection hidden="1"/>
    </xf>
    <xf numFmtId="0" fontId="30" fillId="8" borderId="19" xfId="0" applyFont="1" applyFill="1" applyBorder="1" applyAlignment="1" applyProtection="1">
      <alignment horizontal="left" vertical="center" wrapText="1"/>
      <protection hidden="1"/>
    </xf>
    <xf numFmtId="0" fontId="7" fillId="0" borderId="0" xfId="0" applyFont="1" applyProtection="1">
      <protection hidden="1"/>
    </xf>
    <xf numFmtId="165" fontId="30" fillId="0" borderId="49" xfId="0" applyNumberFormat="1" applyFont="1" applyBorder="1" applyAlignment="1" applyProtection="1">
      <alignment horizontal="center" vertical="center" wrapText="1"/>
      <protection hidden="1"/>
    </xf>
    <xf numFmtId="165" fontId="30" fillId="0" borderId="50" xfId="0" applyNumberFormat="1" applyFont="1" applyBorder="1" applyAlignment="1" applyProtection="1">
      <alignment horizontal="center" vertical="center" wrapText="1"/>
      <protection hidden="1"/>
    </xf>
    <xf numFmtId="165" fontId="30" fillId="8" borderId="49" xfId="0" applyNumberFormat="1" applyFont="1" applyFill="1" applyBorder="1" applyAlignment="1" applyProtection="1">
      <alignment horizontal="center" vertical="center" wrapText="1"/>
      <protection hidden="1"/>
    </xf>
    <xf numFmtId="165" fontId="30" fillId="8" borderId="50" xfId="0" applyNumberFormat="1" applyFont="1" applyFill="1" applyBorder="1" applyAlignment="1" applyProtection="1">
      <alignment horizontal="center" vertical="center" wrapText="1"/>
      <protection hidden="1"/>
    </xf>
    <xf numFmtId="165" fontId="30" fillId="8" borderId="62" xfId="0" applyNumberFormat="1" applyFont="1" applyFill="1" applyBorder="1" applyAlignment="1" applyProtection="1">
      <alignment horizontal="center" vertical="center" wrapText="1"/>
      <protection hidden="1"/>
    </xf>
    <xf numFmtId="165" fontId="30" fillId="8" borderId="7" xfId="0" applyNumberFormat="1" applyFont="1" applyFill="1" applyBorder="1" applyAlignment="1" applyProtection="1">
      <alignment horizontal="center" vertical="center" wrapText="1"/>
      <protection hidden="1"/>
    </xf>
    <xf numFmtId="165" fontId="30" fillId="0" borderId="63" xfId="0" applyNumberFormat="1" applyFont="1" applyBorder="1" applyAlignment="1" applyProtection="1">
      <alignment horizontal="center" vertical="center" wrapText="1"/>
      <protection hidden="1"/>
    </xf>
    <xf numFmtId="165" fontId="30" fillId="8" borderId="63" xfId="0" applyNumberFormat="1" applyFont="1" applyFill="1" applyBorder="1" applyAlignment="1" applyProtection="1">
      <alignment horizontal="center" vertical="center" wrapText="1"/>
      <protection hidden="1"/>
    </xf>
    <xf numFmtId="165" fontId="30" fillId="8" borderId="29" xfId="0" applyNumberFormat="1" applyFont="1" applyFill="1" applyBorder="1" applyAlignment="1" applyProtection="1">
      <alignment horizontal="center" vertical="center" wrapText="1"/>
      <protection hidden="1"/>
    </xf>
    <xf numFmtId="165" fontId="30" fillId="8" borderId="52" xfId="0" applyNumberFormat="1" applyFont="1" applyFill="1" applyBorder="1" applyAlignment="1" applyProtection="1">
      <alignment horizontal="center" vertical="center" wrapText="1"/>
      <protection hidden="1"/>
    </xf>
    <xf numFmtId="165" fontId="30" fillId="8" borderId="41" xfId="0" applyNumberFormat="1" applyFont="1" applyFill="1" applyBorder="1" applyAlignment="1" applyProtection="1">
      <alignment horizontal="center" vertical="center" wrapText="1"/>
      <protection hidden="1"/>
    </xf>
    <xf numFmtId="165" fontId="30" fillId="0" borderId="52" xfId="0" applyNumberFormat="1" applyFont="1" applyBorder="1" applyAlignment="1" applyProtection="1">
      <alignment horizontal="center" vertical="center" wrapText="1"/>
      <protection hidden="1"/>
    </xf>
    <xf numFmtId="165" fontId="30" fillId="0" borderId="41" xfId="0" applyNumberFormat="1" applyFont="1" applyBorder="1" applyAlignment="1" applyProtection="1">
      <alignment horizontal="center" vertical="center" wrapText="1"/>
      <protection hidden="1"/>
    </xf>
    <xf numFmtId="165" fontId="30" fillId="8" borderId="55" xfId="0" applyNumberFormat="1" applyFont="1" applyFill="1" applyBorder="1" applyAlignment="1" applyProtection="1">
      <alignment horizontal="center" vertical="center" wrapText="1"/>
      <protection hidden="1"/>
    </xf>
    <xf numFmtId="165" fontId="30" fillId="8" borderId="45" xfId="0" applyNumberFormat="1" applyFont="1" applyFill="1" applyBorder="1" applyAlignment="1" applyProtection="1">
      <alignment horizontal="center" vertical="center" wrapText="1"/>
      <protection hidden="1"/>
    </xf>
    <xf numFmtId="166" fontId="30" fillId="0" borderId="50" xfId="0" applyNumberFormat="1" applyFont="1" applyBorder="1" applyAlignment="1" applyProtection="1">
      <alignment horizontal="center" vertical="center" wrapText="1"/>
      <protection hidden="1"/>
    </xf>
    <xf numFmtId="166" fontId="30" fillId="8" borderId="50" xfId="0" applyNumberFormat="1" applyFont="1" applyFill="1" applyBorder="1" applyAlignment="1" applyProtection="1">
      <alignment horizontal="center" vertical="center" wrapText="1"/>
      <protection hidden="1"/>
    </xf>
    <xf numFmtId="166" fontId="30" fillId="8" borderId="7" xfId="0" applyNumberFormat="1" applyFont="1" applyFill="1" applyBorder="1" applyAlignment="1" applyProtection="1">
      <alignment horizontal="center" vertical="center" wrapText="1"/>
      <protection hidden="1"/>
    </xf>
    <xf numFmtId="166" fontId="30" fillId="8" borderId="41" xfId="0" applyNumberFormat="1" applyFont="1" applyFill="1" applyBorder="1" applyAlignment="1" applyProtection="1">
      <alignment horizontal="center" vertical="center" wrapText="1"/>
      <protection hidden="1"/>
    </xf>
    <xf numFmtId="166" fontId="30" fillId="0" borderId="41" xfId="0" applyNumberFormat="1" applyFont="1" applyBorder="1" applyAlignment="1" applyProtection="1">
      <alignment horizontal="center" vertical="center" wrapText="1"/>
      <protection hidden="1"/>
    </xf>
    <xf numFmtId="166" fontId="30" fillId="8" borderId="45" xfId="0" applyNumberFormat="1" applyFont="1" applyFill="1" applyBorder="1" applyAlignment="1" applyProtection="1">
      <alignment horizontal="center" vertical="center" wrapText="1"/>
      <protection hidden="1"/>
    </xf>
    <xf numFmtId="166" fontId="30" fillId="0" borderId="61" xfId="0" applyNumberFormat="1" applyFont="1" applyBorder="1" applyAlignment="1" applyProtection="1">
      <alignment horizontal="center" vertical="center" wrapText="1"/>
      <protection hidden="1"/>
    </xf>
    <xf numFmtId="166" fontId="30" fillId="8" borderId="53" xfId="0" applyNumberFormat="1" applyFont="1" applyFill="1" applyBorder="1" applyAlignment="1" applyProtection="1">
      <alignment horizontal="center" vertical="center" wrapText="1"/>
      <protection hidden="1"/>
    </xf>
    <xf numFmtId="166" fontId="30" fillId="0" borderId="53" xfId="0" applyNumberFormat="1" applyFont="1" applyBorder="1" applyAlignment="1" applyProtection="1">
      <alignment horizontal="center" vertical="center" wrapText="1"/>
      <protection hidden="1"/>
    </xf>
    <xf numFmtId="166" fontId="30" fillId="8" borderId="56" xfId="0" applyNumberFormat="1" applyFont="1" applyFill="1" applyBorder="1" applyAlignment="1" applyProtection="1">
      <alignment horizontal="center" vertical="center" wrapText="1"/>
      <protection hidden="1"/>
    </xf>
    <xf numFmtId="165" fontId="30" fillId="8" borderId="40" xfId="0" applyNumberFormat="1" applyFont="1" applyFill="1" applyBorder="1" applyAlignment="1" applyProtection="1">
      <alignment horizontal="center" vertical="center" wrapText="1"/>
      <protection hidden="1"/>
    </xf>
    <xf numFmtId="165" fontId="30" fillId="0" borderId="40" xfId="0" applyNumberFormat="1" applyFont="1" applyBorder="1" applyAlignment="1" applyProtection="1">
      <alignment horizontal="center" vertical="center" wrapText="1"/>
      <protection hidden="1"/>
    </xf>
    <xf numFmtId="165" fontId="30" fillId="0" borderId="44" xfId="0" applyNumberFormat="1" applyFont="1" applyBorder="1" applyAlignment="1" applyProtection="1">
      <alignment horizontal="center" vertical="center" wrapText="1"/>
      <protection hidden="1"/>
    </xf>
    <xf numFmtId="165" fontId="30" fillId="0" borderId="45" xfId="0" applyNumberFormat="1" applyFont="1" applyBorder="1" applyAlignment="1" applyProtection="1">
      <alignment horizontal="center" vertical="center" wrapText="1"/>
      <protection hidden="1"/>
    </xf>
    <xf numFmtId="165" fontId="30" fillId="0" borderId="55" xfId="0" applyNumberFormat="1" applyFont="1" applyBorder="1" applyAlignment="1" applyProtection="1">
      <alignment horizontal="center" vertical="center" wrapText="1"/>
      <protection hidden="1"/>
    </xf>
    <xf numFmtId="166" fontId="30" fillId="0" borderId="45" xfId="0" applyNumberFormat="1" applyFont="1" applyBorder="1" applyAlignment="1" applyProtection="1">
      <alignment horizontal="center" vertical="center" wrapText="1"/>
      <protection hidden="1"/>
    </xf>
    <xf numFmtId="164" fontId="30" fillId="0" borderId="50" xfId="0" applyNumberFormat="1" applyFont="1" applyBorder="1" applyAlignment="1" applyProtection="1">
      <alignment horizontal="center" vertical="center" wrapText="1"/>
      <protection hidden="1"/>
    </xf>
    <xf numFmtId="164" fontId="30" fillId="8" borderId="41" xfId="0" applyNumberFormat="1" applyFont="1" applyFill="1" applyBorder="1" applyAlignment="1" applyProtection="1">
      <alignment horizontal="center" vertical="center" wrapText="1"/>
      <protection hidden="1"/>
    </xf>
    <xf numFmtId="164" fontId="30" fillId="0" borderId="41" xfId="0" applyNumberFormat="1" applyFont="1" applyBorder="1" applyAlignment="1" applyProtection="1">
      <alignment horizontal="center" vertical="center" wrapText="1"/>
      <protection hidden="1"/>
    </xf>
    <xf numFmtId="164" fontId="30" fillId="0" borderId="45" xfId="0" applyNumberFormat="1" applyFont="1" applyBorder="1" applyAlignment="1" applyProtection="1">
      <alignment horizontal="center" vertical="center" wrapText="1"/>
      <protection hidden="1"/>
    </xf>
    <xf numFmtId="0" fontId="34" fillId="9" borderId="7" xfId="0" applyFont="1" applyFill="1" applyBorder="1" applyAlignment="1" applyProtection="1">
      <alignment horizontal="center" vertical="center" wrapText="1"/>
      <protection hidden="1"/>
    </xf>
    <xf numFmtId="0" fontId="34" fillId="9" borderId="62" xfId="0" applyFont="1" applyFill="1" applyBorder="1" applyAlignment="1" applyProtection="1">
      <alignment horizontal="center" vertical="center" wrapText="1"/>
      <protection hidden="1"/>
    </xf>
    <xf numFmtId="0" fontId="34" fillId="9" borderId="5" xfId="0" applyFont="1" applyFill="1" applyBorder="1" applyAlignment="1" applyProtection="1">
      <alignment horizontal="center" vertical="center" wrapText="1"/>
      <protection hidden="1"/>
    </xf>
    <xf numFmtId="0" fontId="7" fillId="4" borderId="0" xfId="0" applyFont="1" applyFill="1" applyAlignment="1" applyProtection="1">
      <alignment vertical="center"/>
      <protection hidden="1"/>
    </xf>
    <xf numFmtId="0" fontId="0" fillId="0" borderId="0" xfId="0" applyAlignment="1" applyProtection="1">
      <alignment vertical="center"/>
      <protection hidden="1"/>
    </xf>
    <xf numFmtId="0" fontId="0" fillId="4" borderId="0" xfId="0" applyFill="1" applyAlignment="1" applyProtection="1">
      <alignment vertical="center"/>
      <protection hidden="1"/>
    </xf>
    <xf numFmtId="0" fontId="30" fillId="4" borderId="0" xfId="0" applyFont="1" applyFill="1" applyAlignment="1" applyProtection="1">
      <alignment vertical="center"/>
      <protection hidden="1"/>
    </xf>
    <xf numFmtId="0" fontId="35" fillId="4" borderId="0" xfId="0" applyFont="1" applyFill="1" applyAlignment="1" applyProtection="1">
      <alignment vertical="center"/>
      <protection hidden="1"/>
    </xf>
    <xf numFmtId="0" fontId="30" fillId="4" borderId="0" xfId="0" applyFont="1" applyFill="1" applyAlignment="1" applyProtection="1">
      <alignment vertical="center" wrapText="1"/>
      <protection hidden="1"/>
    </xf>
    <xf numFmtId="0" fontId="31" fillId="4" borderId="0" xfId="0" applyFont="1" applyFill="1" applyAlignment="1" applyProtection="1">
      <alignment vertical="center"/>
      <protection hidden="1"/>
    </xf>
    <xf numFmtId="0" fontId="30" fillId="0" borderId="50" xfId="0" applyFont="1" applyBorder="1" applyAlignment="1" applyProtection="1">
      <alignment vertical="center" wrapText="1"/>
      <protection hidden="1"/>
    </xf>
    <xf numFmtId="0" fontId="28" fillId="4" borderId="0" xfId="0" applyFont="1" applyFill="1" applyAlignment="1" applyProtection="1">
      <alignment vertical="center"/>
      <protection hidden="1"/>
    </xf>
    <xf numFmtId="0" fontId="21" fillId="0" borderId="0" xfId="0" applyFont="1" applyAlignment="1" applyProtection="1">
      <alignment vertical="center"/>
      <protection hidden="1"/>
    </xf>
    <xf numFmtId="0" fontId="30" fillId="8" borderId="50" xfId="0" applyFont="1" applyFill="1" applyBorder="1" applyAlignment="1" applyProtection="1">
      <alignment vertical="center" wrapText="1"/>
      <protection hidden="1"/>
    </xf>
    <xf numFmtId="0" fontId="30" fillId="0" borderId="7" xfId="0" applyFont="1" applyBorder="1" applyAlignment="1" applyProtection="1">
      <alignment vertical="center" wrapText="1"/>
      <protection hidden="1"/>
    </xf>
    <xf numFmtId="15" fontId="0" fillId="4" borderId="0" xfId="0" applyNumberFormat="1" applyFill="1" applyAlignment="1" applyProtection="1">
      <alignment vertical="center" wrapText="1"/>
      <protection hidden="1"/>
    </xf>
    <xf numFmtId="0" fontId="30" fillId="0" borderId="57" xfId="0" applyFont="1" applyBorder="1" applyAlignment="1" applyProtection="1">
      <alignment vertical="center"/>
      <protection hidden="1"/>
    </xf>
    <xf numFmtId="0" fontId="30" fillId="8" borderId="57" xfId="0" applyFont="1" applyFill="1" applyBorder="1" applyAlignment="1" applyProtection="1">
      <alignment vertical="center"/>
      <protection hidden="1"/>
    </xf>
    <xf numFmtId="0" fontId="30" fillId="0" borderId="34" xfId="0" applyFont="1" applyBorder="1" applyAlignment="1" applyProtection="1">
      <alignment vertical="center"/>
      <protection hidden="1"/>
    </xf>
    <xf numFmtId="0" fontId="7" fillId="4" borderId="0" xfId="0" applyFont="1" applyFill="1" applyAlignment="1" applyProtection="1">
      <alignment vertical="center" wrapText="1"/>
      <protection hidden="1"/>
    </xf>
    <xf numFmtId="0" fontId="0" fillId="0" borderId="0" xfId="0" applyAlignment="1" applyProtection="1">
      <alignment vertical="center" wrapText="1"/>
      <protection hidden="1"/>
    </xf>
    <xf numFmtId="0" fontId="24" fillId="4" borderId="0" xfId="0" applyFont="1" applyFill="1" applyBorder="1" applyAlignment="1" applyProtection="1">
      <alignment horizontal="left" vertical="center" wrapText="1"/>
      <protection hidden="1"/>
    </xf>
    <xf numFmtId="0" fontId="24" fillId="4" borderId="0" xfId="0" applyFont="1" applyFill="1" applyBorder="1" applyAlignment="1" applyProtection="1">
      <alignment vertical="center" wrapText="1"/>
      <protection hidden="1"/>
    </xf>
    <xf numFmtId="0" fontId="7" fillId="4" borderId="0" xfId="0" quotePrefix="1" applyFont="1" applyFill="1" applyAlignment="1" applyProtection="1">
      <alignment horizontal="left" vertical="center"/>
      <protection hidden="1"/>
    </xf>
    <xf numFmtId="49" fontId="0" fillId="0" borderId="0" xfId="0" applyNumberFormat="1" applyAlignment="1" applyProtection="1">
      <alignment vertical="center"/>
      <protection hidden="1"/>
    </xf>
    <xf numFmtId="0" fontId="20" fillId="4" borderId="0" xfId="0" applyFont="1" applyFill="1" applyAlignment="1" applyProtection="1">
      <alignment vertical="center"/>
      <protection hidden="1"/>
    </xf>
    <xf numFmtId="0" fontId="20" fillId="0" borderId="0" xfId="0" applyFont="1" applyProtection="1">
      <protection locked="0"/>
    </xf>
    <xf numFmtId="0" fontId="20" fillId="0" borderId="0" xfId="0" applyFont="1" applyProtection="1"/>
    <xf numFmtId="0" fontId="16" fillId="6" borderId="21" xfId="0" applyFont="1" applyFill="1" applyBorder="1" applyAlignment="1" applyProtection="1">
      <alignment horizontal="center" vertical="center"/>
    </xf>
    <xf numFmtId="0" fontId="0" fillId="0" borderId="0" xfId="0" applyFont="1" applyProtection="1"/>
    <xf numFmtId="0" fontId="7" fillId="4" borderId="18" xfId="0" applyFont="1" applyFill="1" applyBorder="1" applyProtection="1"/>
    <xf numFmtId="0" fontId="21" fillId="0" borderId="0" xfId="0" applyFont="1" applyProtection="1"/>
    <xf numFmtId="0" fontId="18" fillId="5" borderId="0" xfId="0" applyFont="1" applyFill="1" applyBorder="1" applyAlignment="1" applyProtection="1">
      <alignment horizontal="center" vertical="center"/>
    </xf>
    <xf numFmtId="0" fontId="0" fillId="0" borderId="0" xfId="0" applyFont="1" applyFill="1" applyAlignment="1" applyProtection="1">
      <alignment horizontal="center" wrapText="1"/>
    </xf>
    <xf numFmtId="0" fontId="0" fillId="0" borderId="0" xfId="0" applyFont="1" applyFill="1" applyAlignment="1" applyProtection="1">
      <alignment horizontal="center" vertical="center" wrapText="1"/>
    </xf>
    <xf numFmtId="49" fontId="0" fillId="0" borderId="0" xfId="0" applyNumberFormat="1"/>
    <xf numFmtId="49" fontId="0" fillId="8" borderId="14" xfId="0" quotePrefix="1" applyNumberFormat="1" applyFont="1" applyFill="1" applyBorder="1" applyAlignment="1" applyProtection="1">
      <alignment horizontal="center" vertical="center" wrapText="1"/>
    </xf>
    <xf numFmtId="49" fontId="4" fillId="0" borderId="0" xfId="2" applyNumberFormat="1"/>
    <xf numFmtId="170" fontId="14" fillId="6" borderId="0" xfId="0" applyNumberFormat="1" applyFont="1" applyFill="1" applyBorder="1" applyAlignment="1" applyProtection="1">
      <alignment horizontal="center" vertical="center"/>
    </xf>
    <xf numFmtId="17" fontId="16" fillId="6" borderId="70" xfId="0" applyNumberFormat="1" applyFont="1" applyFill="1" applyBorder="1" applyAlignment="1" applyProtection="1">
      <alignment horizontal="center" vertical="center" wrapText="1"/>
    </xf>
    <xf numFmtId="17" fontId="16" fillId="6" borderId="70" xfId="0" quotePrefix="1" applyNumberFormat="1" applyFont="1" applyFill="1" applyBorder="1" applyAlignment="1" applyProtection="1">
      <alignment horizontal="center" vertical="center" wrapText="1"/>
    </xf>
    <xf numFmtId="0" fontId="13" fillId="4" borderId="70" xfId="0" applyFont="1" applyFill="1" applyBorder="1" applyProtection="1"/>
    <xf numFmtId="0" fontId="13" fillId="4" borderId="70" xfId="0" applyFont="1" applyFill="1" applyBorder="1" applyAlignment="1" applyProtection="1">
      <alignment vertical="center" wrapText="1"/>
    </xf>
    <xf numFmtId="0" fontId="13" fillId="4" borderId="70" xfId="0" quotePrefix="1" applyFont="1" applyFill="1" applyBorder="1" applyAlignment="1" applyProtection="1">
      <alignment horizontal="left" vertical="center" wrapText="1"/>
    </xf>
    <xf numFmtId="49" fontId="0" fillId="8" borderId="70" xfId="0" applyNumberFormat="1" applyFont="1" applyFill="1" applyBorder="1" applyAlignment="1" applyProtection="1">
      <alignment horizontal="center" vertical="center" wrapText="1"/>
    </xf>
    <xf numFmtId="49" fontId="0" fillId="4" borderId="70" xfId="0" applyNumberFormat="1" applyFont="1" applyFill="1" applyBorder="1" applyAlignment="1" applyProtection="1">
      <alignment horizontal="left" vertical="center" wrapText="1"/>
      <protection locked="0"/>
    </xf>
    <xf numFmtId="49" fontId="0" fillId="4" borderId="70" xfId="0" quotePrefix="1" applyNumberFormat="1" applyFont="1" applyFill="1" applyBorder="1" applyAlignment="1" applyProtection="1">
      <alignment horizontal="left" vertical="center" wrapText="1"/>
      <protection locked="0"/>
    </xf>
    <xf numFmtId="49" fontId="0" fillId="4" borderId="70" xfId="0" quotePrefix="1" applyNumberFormat="1" applyFont="1" applyFill="1" applyBorder="1" applyAlignment="1" applyProtection="1">
      <alignment horizontal="center" vertical="center" wrapText="1"/>
      <protection locked="0"/>
    </xf>
    <xf numFmtId="0" fontId="0" fillId="7" borderId="70" xfId="0" applyFont="1" applyFill="1" applyBorder="1" applyAlignment="1" applyProtection="1">
      <alignment horizontal="center" vertical="center" wrapText="1"/>
    </xf>
    <xf numFmtId="0" fontId="0" fillId="0" borderId="70" xfId="0" applyFont="1" applyFill="1" applyBorder="1" applyAlignment="1" applyProtection="1">
      <alignment horizontal="center" vertical="center" wrapText="1"/>
      <protection locked="0"/>
    </xf>
    <xf numFmtId="0" fontId="6" fillId="4" borderId="70" xfId="0" quotePrefix="1" applyFont="1" applyFill="1" applyBorder="1" applyAlignment="1" applyProtection="1">
      <alignment horizontal="center" vertical="center" wrapText="1"/>
      <protection locked="0"/>
    </xf>
    <xf numFmtId="49" fontId="13" fillId="4" borderId="70" xfId="0" applyNumberFormat="1" applyFont="1" applyFill="1" applyBorder="1" applyProtection="1"/>
    <xf numFmtId="0" fontId="14" fillId="6" borderId="70" xfId="0" applyFont="1" applyFill="1" applyBorder="1" applyAlignment="1" applyProtection="1">
      <alignment horizontal="center" vertical="center" wrapText="1"/>
    </xf>
    <xf numFmtId="0" fontId="14" fillId="6" borderId="70" xfId="0" quotePrefix="1" applyFont="1" applyFill="1" applyBorder="1" applyAlignment="1" applyProtection="1">
      <alignment horizontal="center" vertical="center" wrapText="1"/>
    </xf>
    <xf numFmtId="0" fontId="17" fillId="4" borderId="70" xfId="0" quotePrefix="1" applyFont="1" applyFill="1" applyBorder="1" applyAlignment="1" applyProtection="1">
      <alignment horizontal="center" vertical="center" wrapText="1"/>
    </xf>
    <xf numFmtId="0" fontId="17" fillId="4" borderId="70" xfId="0" applyFont="1" applyFill="1" applyBorder="1" applyAlignment="1" applyProtection="1">
      <alignment horizontal="center" vertical="center" wrapText="1"/>
    </xf>
    <xf numFmtId="0" fontId="0" fillId="8" borderId="70" xfId="0" applyFont="1" applyFill="1" applyBorder="1" applyAlignment="1" applyProtection="1">
      <alignment horizontal="left" vertical="center" wrapText="1"/>
    </xf>
    <xf numFmtId="15" fontId="0" fillId="8" borderId="70" xfId="0" applyNumberFormat="1" applyFont="1" applyFill="1" applyBorder="1" applyAlignment="1" applyProtection="1">
      <alignment horizontal="center" vertical="center" wrapText="1"/>
    </xf>
    <xf numFmtId="4" fontId="0" fillId="4" borderId="70" xfId="0" applyNumberFormat="1" applyFont="1" applyFill="1" applyBorder="1" applyAlignment="1" applyProtection="1">
      <alignment horizontal="center" vertical="center" wrapText="1"/>
      <protection locked="0"/>
    </xf>
    <xf numFmtId="3" fontId="0" fillId="4" borderId="70" xfId="0" applyNumberFormat="1" applyFont="1" applyFill="1" applyBorder="1" applyAlignment="1" applyProtection="1">
      <alignment horizontal="center" vertical="center" wrapText="1"/>
      <protection locked="0"/>
    </xf>
    <xf numFmtId="168" fontId="0" fillId="4" borderId="70" xfId="0" applyNumberFormat="1" applyFont="1" applyFill="1" applyBorder="1" applyAlignment="1" applyProtection="1">
      <alignment horizontal="center" vertical="center" wrapText="1"/>
      <protection locked="0"/>
    </xf>
    <xf numFmtId="15" fontId="0" fillId="4" borderId="70" xfId="0" applyNumberFormat="1" applyFont="1" applyFill="1" applyBorder="1" applyAlignment="1" applyProtection="1">
      <alignment horizontal="center" vertical="center" wrapText="1"/>
      <protection locked="0"/>
    </xf>
    <xf numFmtId="166" fontId="0" fillId="4" borderId="70" xfId="0" applyNumberFormat="1" applyFont="1" applyFill="1" applyBorder="1" applyAlignment="1" applyProtection="1">
      <alignment horizontal="center" vertical="center" wrapText="1"/>
      <protection locked="0"/>
    </xf>
    <xf numFmtId="166" fontId="7" fillId="4" borderId="70" xfId="0" applyNumberFormat="1" applyFont="1" applyFill="1" applyBorder="1" applyAlignment="1" applyProtection="1">
      <alignment horizontal="center" vertical="center" wrapText="1"/>
    </xf>
    <xf numFmtId="15" fontId="7" fillId="4" borderId="70" xfId="0" applyNumberFormat="1" applyFont="1" applyFill="1" applyBorder="1" applyAlignment="1" applyProtection="1">
      <alignment horizontal="center" vertical="center" wrapText="1"/>
    </xf>
    <xf numFmtId="17" fontId="14" fillId="6" borderId="70" xfId="0" applyNumberFormat="1" applyFont="1" applyFill="1" applyBorder="1" applyAlignment="1" applyProtection="1">
      <alignment horizontal="center" vertical="center" wrapText="1"/>
    </xf>
    <xf numFmtId="17" fontId="19" fillId="4" borderId="70" xfId="0" applyNumberFormat="1" applyFont="1" applyFill="1" applyBorder="1" applyAlignment="1" applyProtection="1">
      <alignment horizontal="center" vertical="center" wrapText="1"/>
    </xf>
    <xf numFmtId="17" fontId="17" fillId="4" borderId="70" xfId="0" applyNumberFormat="1" applyFont="1" applyFill="1" applyBorder="1" applyAlignment="1" applyProtection="1">
      <alignment vertical="center" wrapText="1"/>
    </xf>
    <xf numFmtId="17" fontId="17" fillId="4" borderId="70" xfId="0" quotePrefix="1" applyNumberFormat="1" applyFont="1" applyFill="1" applyBorder="1" applyAlignment="1" applyProtection="1">
      <alignment vertical="center" wrapText="1"/>
    </xf>
    <xf numFmtId="49" fontId="0" fillId="8" borderId="70" xfId="0" applyNumberFormat="1" applyFont="1" applyFill="1" applyBorder="1" applyAlignment="1" applyProtection="1">
      <alignment horizontal="center" vertical="center"/>
    </xf>
    <xf numFmtId="0" fontId="0" fillId="4" borderId="70" xfId="0" quotePrefix="1" applyFont="1" applyFill="1" applyBorder="1" applyAlignment="1" applyProtection="1">
      <alignment horizontal="left" vertical="center" wrapText="1"/>
      <protection locked="0"/>
    </xf>
    <xf numFmtId="0" fontId="20" fillId="4" borderId="70" xfId="0" applyFont="1" applyFill="1" applyBorder="1" applyAlignment="1" applyProtection="1">
      <alignment horizontal="left" vertical="center" wrapText="1"/>
    </xf>
    <xf numFmtId="0" fontId="7" fillId="4" borderId="70" xfId="0" applyFont="1" applyFill="1" applyBorder="1" applyAlignment="1" applyProtection="1">
      <alignment horizontal="left" vertical="center" wrapText="1"/>
    </xf>
    <xf numFmtId="49" fontId="7" fillId="4" borderId="70" xfId="0" applyNumberFormat="1" applyFont="1" applyFill="1" applyBorder="1" applyAlignment="1" applyProtection="1">
      <alignment wrapText="1"/>
    </xf>
    <xf numFmtId="0" fontId="7" fillId="4" borderId="70" xfId="0" applyFont="1" applyFill="1" applyBorder="1" applyAlignment="1" applyProtection="1">
      <alignment wrapText="1"/>
    </xf>
    <xf numFmtId="17" fontId="14" fillId="6" borderId="70" xfId="0" quotePrefix="1" applyNumberFormat="1" applyFont="1" applyFill="1" applyBorder="1" applyAlignment="1" applyProtection="1">
      <alignment horizontal="center" vertical="center" wrapText="1"/>
    </xf>
    <xf numFmtId="1" fontId="14" fillId="6" borderId="70" xfId="0" applyNumberFormat="1" applyFont="1" applyFill="1" applyBorder="1" applyAlignment="1" applyProtection="1">
      <alignment horizontal="center" vertical="center" wrapText="1"/>
    </xf>
    <xf numFmtId="17" fontId="16" fillId="4" borderId="70" xfId="0" applyNumberFormat="1" applyFont="1" applyFill="1" applyBorder="1" applyAlignment="1" applyProtection="1">
      <alignment vertical="center"/>
    </xf>
    <xf numFmtId="17" fontId="17" fillId="4" borderId="70" xfId="0" applyNumberFormat="1" applyFont="1" applyFill="1" applyBorder="1" applyAlignment="1" applyProtection="1">
      <alignment vertical="center"/>
    </xf>
    <xf numFmtId="164" fontId="0" fillId="0" borderId="70" xfId="0" applyNumberFormat="1" applyFont="1" applyFill="1" applyBorder="1" applyAlignment="1" applyProtection="1">
      <alignment horizontal="center" vertical="center"/>
      <protection locked="0"/>
    </xf>
    <xf numFmtId="1" fontId="0" fillId="0" borderId="70" xfId="0" applyNumberFormat="1" applyFont="1" applyFill="1" applyBorder="1" applyAlignment="1" applyProtection="1">
      <alignment horizontal="center" vertical="center"/>
      <protection locked="0"/>
    </xf>
    <xf numFmtId="15" fontId="0" fillId="0" borderId="70" xfId="0" applyNumberFormat="1" applyFont="1" applyFill="1" applyBorder="1" applyAlignment="1" applyProtection="1">
      <alignment horizontal="center" vertical="center"/>
      <protection locked="0"/>
    </xf>
    <xf numFmtId="0" fontId="16" fillId="6" borderId="70" xfId="0" applyFont="1" applyFill="1" applyBorder="1" applyAlignment="1" applyProtection="1">
      <alignment horizontal="center" vertical="center"/>
    </xf>
    <xf numFmtId="17" fontId="16" fillId="6" borderId="70" xfId="0" applyNumberFormat="1" applyFont="1" applyFill="1" applyBorder="1" applyAlignment="1" applyProtection="1">
      <alignment horizontal="center" vertical="center"/>
    </xf>
    <xf numFmtId="17" fontId="16" fillId="0" borderId="70" xfId="0" applyNumberFormat="1" applyFont="1" applyFill="1" applyBorder="1" applyAlignment="1" applyProtection="1">
      <alignment horizontal="center" vertical="center"/>
    </xf>
    <xf numFmtId="17" fontId="17" fillId="0" borderId="70" xfId="0" applyNumberFormat="1" applyFont="1" applyFill="1" applyBorder="1" applyAlignment="1" applyProtection="1">
      <alignment horizontal="center" vertical="center"/>
    </xf>
    <xf numFmtId="0" fontId="0" fillId="0" borderId="70" xfId="0" applyFont="1" applyFill="1" applyBorder="1" applyAlignment="1" applyProtection="1">
      <alignment horizontal="left" wrapText="1"/>
    </xf>
    <xf numFmtId="0" fontId="7" fillId="0" borderId="70" xfId="0" applyFont="1" applyFill="1" applyBorder="1" applyAlignment="1" applyProtection="1">
      <alignment horizontal="left" wrapText="1"/>
    </xf>
    <xf numFmtId="0" fontId="17" fillId="0" borderId="70" xfId="0" applyFont="1" applyFill="1" applyBorder="1" applyAlignment="1" applyProtection="1">
      <alignment horizontal="center" vertical="center"/>
    </xf>
    <xf numFmtId="0" fontId="7" fillId="0" borderId="70" xfId="0" quotePrefix="1" applyFont="1" applyFill="1" applyBorder="1" applyAlignment="1" applyProtection="1">
      <alignment horizontal="left" wrapText="1"/>
    </xf>
    <xf numFmtId="0" fontId="7" fillId="0" borderId="70" xfId="0" quotePrefix="1" applyFont="1" applyFill="1" applyBorder="1" applyAlignment="1" applyProtection="1">
      <alignment horizontal="center" wrapText="1"/>
    </xf>
    <xf numFmtId="0" fontId="16" fillId="6" borderId="70" xfId="0" quotePrefix="1" applyFont="1" applyFill="1" applyBorder="1" applyAlignment="1" applyProtection="1">
      <alignment horizontal="center" vertical="center"/>
    </xf>
    <xf numFmtId="17" fontId="17" fillId="4" borderId="70" xfId="0" quotePrefix="1" applyNumberFormat="1" applyFont="1" applyFill="1" applyBorder="1" applyAlignment="1" applyProtection="1">
      <alignment horizontal="center" vertical="center" wrapText="1"/>
    </xf>
    <xf numFmtId="49" fontId="7" fillId="4" borderId="70" xfId="0" applyNumberFormat="1" applyFont="1" applyFill="1" applyBorder="1" applyAlignment="1" applyProtection="1">
      <alignment horizontal="center" vertical="center"/>
    </xf>
    <xf numFmtId="0" fontId="6" fillId="4" borderId="70" xfId="0" applyFont="1" applyFill="1" applyBorder="1" applyAlignment="1" applyProtection="1">
      <alignment horizontal="left" vertical="center" wrapText="1"/>
      <protection locked="0"/>
    </xf>
    <xf numFmtId="49" fontId="6" fillId="4" borderId="70" xfId="0" applyNumberFormat="1" applyFont="1" applyFill="1" applyBorder="1" applyAlignment="1" applyProtection="1">
      <alignment horizontal="left" vertical="center" wrapText="1"/>
      <protection locked="0"/>
    </xf>
    <xf numFmtId="0" fontId="7" fillId="4" borderId="70" xfId="0" applyFont="1" applyFill="1" applyBorder="1" applyProtection="1"/>
    <xf numFmtId="0" fontId="39" fillId="4" borderId="71" xfId="0" applyFont="1" applyFill="1" applyBorder="1" applyAlignment="1" applyProtection="1">
      <alignment horizontal="left" vertical="center" wrapText="1"/>
      <protection locked="0"/>
    </xf>
    <xf numFmtId="0" fontId="39" fillId="4" borderId="70" xfId="0" applyFont="1" applyFill="1" applyBorder="1" applyAlignment="1" applyProtection="1">
      <alignment horizontal="left" vertical="center" wrapText="1"/>
      <protection locked="0"/>
    </xf>
    <xf numFmtId="49" fontId="39" fillId="4" borderId="70" xfId="0" applyNumberFormat="1" applyFont="1" applyFill="1" applyBorder="1" applyAlignment="1" applyProtection="1">
      <alignment horizontal="left" vertical="center" wrapText="1"/>
      <protection locked="0"/>
    </xf>
    <xf numFmtId="0" fontId="40" fillId="4" borderId="70" xfId="0" applyFont="1" applyFill="1" applyBorder="1" applyProtection="1"/>
    <xf numFmtId="0" fontId="39" fillId="4" borderId="72" xfId="0" applyFont="1" applyFill="1" applyBorder="1" applyAlignment="1" applyProtection="1">
      <alignment horizontal="left" vertical="center" wrapText="1"/>
      <protection locked="0"/>
    </xf>
    <xf numFmtId="0" fontId="39" fillId="4" borderId="73" xfId="0" applyFont="1" applyFill="1" applyBorder="1" applyAlignment="1" applyProtection="1">
      <alignment horizontal="left" vertical="center" wrapText="1"/>
      <protection locked="0"/>
    </xf>
    <xf numFmtId="49" fontId="39" fillId="4" borderId="73" xfId="0" applyNumberFormat="1" applyFont="1" applyFill="1" applyBorder="1" applyAlignment="1" applyProtection="1">
      <alignment horizontal="left" vertical="center" wrapText="1"/>
      <protection locked="0"/>
    </xf>
    <xf numFmtId="0" fontId="40" fillId="4" borderId="73" xfId="0" applyFont="1" applyFill="1" applyBorder="1" applyProtection="1"/>
    <xf numFmtId="0" fontId="8" fillId="6" borderId="70" xfId="0" applyFont="1" applyFill="1" applyBorder="1" applyAlignment="1" applyProtection="1">
      <alignment horizontal="center" vertical="center" wrapText="1"/>
    </xf>
    <xf numFmtId="0" fontId="12" fillId="4" borderId="70" xfId="0" quotePrefix="1" applyFont="1" applyFill="1" applyBorder="1" applyAlignment="1" applyProtection="1">
      <alignment horizontal="center" vertical="center" wrapText="1"/>
    </xf>
    <xf numFmtId="0" fontId="12" fillId="4" borderId="70" xfId="0" applyFont="1" applyFill="1" applyBorder="1" applyAlignment="1" applyProtection="1">
      <alignment horizontal="center" vertical="center" wrapText="1"/>
    </xf>
    <xf numFmtId="49" fontId="6" fillId="8" borderId="70" xfId="0" applyNumberFormat="1" applyFont="1" applyFill="1" applyBorder="1" applyAlignment="1" applyProtection="1">
      <alignment horizontal="center" vertical="center" wrapText="1"/>
    </xf>
    <xf numFmtId="167" fontId="0" fillId="4" borderId="70" xfId="0" applyNumberFormat="1" applyFont="1" applyFill="1" applyBorder="1" applyAlignment="1" applyProtection="1">
      <alignment horizontal="center" vertical="center" wrapText="1"/>
      <protection locked="0"/>
    </xf>
    <xf numFmtId="166" fontId="13" fillId="4" borderId="70" xfId="0" applyNumberFormat="1" applyFont="1" applyFill="1" applyBorder="1" applyAlignment="1" applyProtection="1">
      <alignment horizontal="center" vertical="center" wrapText="1"/>
    </xf>
    <xf numFmtId="15" fontId="13" fillId="4" borderId="70" xfId="0" applyNumberFormat="1" applyFont="1" applyFill="1" applyBorder="1" applyAlignment="1" applyProtection="1">
      <alignment horizontal="center" vertical="center" wrapText="1"/>
    </xf>
    <xf numFmtId="0" fontId="20" fillId="0" borderId="70" xfId="0" applyFont="1" applyBorder="1" applyProtection="1"/>
    <xf numFmtId="0" fontId="7" fillId="4" borderId="70" xfId="0" applyFont="1" applyFill="1" applyBorder="1" applyAlignment="1" applyProtection="1">
      <alignment horizontal="center" vertical="center"/>
    </xf>
    <xf numFmtId="0" fontId="7" fillId="4" borderId="70" xfId="0" quotePrefix="1" applyFont="1" applyFill="1" applyBorder="1" applyAlignment="1" applyProtection="1">
      <alignment horizontal="center" vertical="center"/>
    </xf>
    <xf numFmtId="49" fontId="0" fillId="4" borderId="70" xfId="0" applyNumberFormat="1" applyFont="1" applyFill="1" applyBorder="1" applyAlignment="1" applyProtection="1">
      <alignment horizontal="center" vertical="center" wrapText="1"/>
      <protection locked="0"/>
    </xf>
    <xf numFmtId="0" fontId="0" fillId="4" borderId="70" xfId="0" applyFont="1" applyFill="1" applyBorder="1" applyAlignment="1" applyProtection="1">
      <alignment horizontal="center" vertical="center" wrapText="1"/>
      <protection locked="0"/>
    </xf>
    <xf numFmtId="0" fontId="7" fillId="0" borderId="70" xfId="0" applyFont="1" applyBorder="1" applyAlignment="1" applyProtection="1">
      <alignment horizontal="center" vertical="center"/>
    </xf>
    <xf numFmtId="0" fontId="16" fillId="6" borderId="70" xfId="0" applyFont="1" applyFill="1" applyBorder="1" applyAlignment="1" applyProtection="1">
      <alignment horizontal="center" vertical="center" wrapText="1"/>
    </xf>
    <xf numFmtId="0" fontId="16" fillId="6" borderId="70" xfId="0" quotePrefix="1" applyFont="1" applyFill="1" applyBorder="1" applyAlignment="1" applyProtection="1">
      <alignment horizontal="center" vertical="center" wrapText="1"/>
    </xf>
    <xf numFmtId="0" fontId="7" fillId="0" borderId="70" xfId="0" applyFont="1" applyBorder="1" applyProtection="1"/>
    <xf numFmtId="0" fontId="20" fillId="4" borderId="70" xfId="0" applyFont="1" applyFill="1" applyBorder="1" applyAlignment="1" applyProtection="1">
      <alignment wrapText="1"/>
    </xf>
    <xf numFmtId="0" fontId="7" fillId="4" borderId="70" xfId="0" quotePrefix="1" applyFont="1" applyFill="1" applyBorder="1" applyAlignment="1" applyProtection="1">
      <alignment horizontal="left" wrapText="1"/>
    </xf>
    <xf numFmtId="0" fontId="0" fillId="4" borderId="70" xfId="0" applyFont="1" applyFill="1" applyBorder="1" applyAlignment="1" applyProtection="1">
      <alignment horizontal="left" vertical="center" wrapText="1"/>
      <protection locked="0"/>
    </xf>
    <xf numFmtId="169" fontId="0" fillId="4" borderId="70" xfId="0" applyNumberFormat="1" applyFont="1" applyFill="1" applyBorder="1" applyAlignment="1" applyProtection="1">
      <alignment horizontal="center" vertical="center" wrapText="1"/>
      <protection locked="0"/>
    </xf>
    <xf numFmtId="0" fontId="0" fillId="0" borderId="70" xfId="0" applyFont="1" applyFill="1" applyBorder="1" applyAlignment="1" applyProtection="1">
      <alignment horizontal="left" vertical="center" wrapText="1"/>
      <protection locked="0"/>
    </xf>
    <xf numFmtId="0" fontId="20" fillId="4" borderId="70" xfId="0" applyFont="1" applyFill="1" applyBorder="1" applyProtection="1"/>
    <xf numFmtId="0" fontId="0" fillId="8" borderId="70" xfId="0" applyNumberFormat="1" applyFont="1" applyFill="1" applyBorder="1" applyAlignment="1" applyProtection="1">
      <alignment horizontal="center" vertical="center" wrapText="1"/>
    </xf>
    <xf numFmtId="0" fontId="7" fillId="4" borderId="70" xfId="0" applyFont="1" applyFill="1" applyBorder="1" applyAlignment="1" applyProtection="1">
      <alignment horizontal="center" vertical="center" wrapText="1"/>
    </xf>
    <xf numFmtId="0" fontId="17" fillId="0" borderId="70" xfId="0" quotePrefix="1" applyFont="1" applyFill="1" applyBorder="1" applyAlignment="1" applyProtection="1">
      <alignment horizontal="center" vertical="center" wrapText="1"/>
    </xf>
    <xf numFmtId="0" fontId="0" fillId="0" borderId="70" xfId="0" applyFont="1" applyBorder="1" applyAlignment="1" applyProtection="1">
      <alignment horizontal="left" vertical="center" wrapText="1"/>
      <protection locked="0"/>
    </xf>
    <xf numFmtId="49" fontId="0" fillId="0" borderId="70" xfId="0" applyNumberFormat="1" applyFont="1" applyBorder="1" applyAlignment="1" applyProtection="1">
      <alignment horizontal="left" vertical="center" wrapText="1"/>
      <protection locked="0"/>
    </xf>
    <xf numFmtId="0" fontId="0" fillId="0" borderId="70" xfId="0" applyFont="1" applyBorder="1" applyAlignment="1" applyProtection="1">
      <alignment horizontal="center" vertical="center" wrapText="1"/>
      <protection locked="0"/>
    </xf>
    <xf numFmtId="0" fontId="6" fillId="0" borderId="70" xfId="0" applyFont="1" applyBorder="1" applyAlignment="1" applyProtection="1">
      <alignment horizontal="center" vertical="center" wrapText="1"/>
      <protection locked="0"/>
    </xf>
    <xf numFmtId="0" fontId="0" fillId="0" borderId="70" xfId="0" quotePrefix="1" applyFont="1" applyBorder="1" applyAlignment="1" applyProtection="1">
      <alignment horizontal="left" vertical="center" wrapText="1"/>
      <protection locked="0"/>
    </xf>
    <xf numFmtId="0" fontId="0" fillId="4" borderId="70" xfId="0" applyFont="1" applyFill="1" applyBorder="1" applyProtection="1"/>
    <xf numFmtId="0" fontId="0" fillId="4" borderId="70" xfId="0" applyFont="1" applyFill="1" applyBorder="1" applyAlignment="1" applyProtection="1">
      <alignment horizontal="center" vertical="center"/>
    </xf>
    <xf numFmtId="0" fontId="7" fillId="0" borderId="70" xfId="0" applyFont="1" applyFill="1" applyBorder="1" applyAlignment="1" applyProtection="1">
      <alignment horizontal="left" vertical="center" wrapText="1"/>
    </xf>
    <xf numFmtId="0" fontId="17" fillId="0" borderId="70" xfId="0" applyFont="1" applyFill="1" applyBorder="1" applyAlignment="1" applyProtection="1">
      <alignment horizontal="center" vertical="center" wrapText="1"/>
    </xf>
    <xf numFmtId="0" fontId="16" fillId="0" borderId="70" xfId="0" applyFont="1" applyFill="1" applyBorder="1" applyAlignment="1" applyProtection="1">
      <alignment horizontal="center" vertical="center" wrapText="1"/>
    </xf>
    <xf numFmtId="49" fontId="6" fillId="0" borderId="70" xfId="0" applyNumberFormat="1" applyFont="1" applyFill="1" applyBorder="1" applyAlignment="1" applyProtection="1">
      <alignment horizontal="left" vertical="center" wrapText="1"/>
      <protection locked="0"/>
    </xf>
    <xf numFmtId="15" fontId="7" fillId="0" borderId="70" xfId="0" applyNumberFormat="1" applyFont="1" applyFill="1" applyBorder="1" applyAlignment="1" applyProtection="1">
      <alignment horizontal="center" vertical="center" wrapText="1"/>
    </xf>
    <xf numFmtId="0" fontId="7" fillId="0" borderId="70" xfId="0" applyFont="1" applyFill="1" applyBorder="1" applyAlignment="1" applyProtection="1">
      <alignment horizontal="center" vertical="center" wrapText="1"/>
    </xf>
    <xf numFmtId="0" fontId="6" fillId="0" borderId="70" xfId="0" applyFont="1" applyFill="1" applyBorder="1" applyAlignment="1" applyProtection="1">
      <alignment horizontal="center" vertical="center" wrapText="1"/>
    </xf>
    <xf numFmtId="0" fontId="19" fillId="6" borderId="70" xfId="0" applyFont="1" applyFill="1" applyBorder="1" applyAlignment="1" applyProtection="1">
      <alignment horizontal="center" vertical="center" wrapText="1"/>
    </xf>
    <xf numFmtId="0" fontId="0" fillId="8" borderId="70" xfId="0" applyFont="1" applyFill="1" applyBorder="1" applyAlignment="1" applyProtection="1">
      <alignment horizontal="center" vertical="center" wrapText="1"/>
    </xf>
    <xf numFmtId="0" fontId="20" fillId="4" borderId="70" xfId="0" applyFont="1" applyFill="1" applyBorder="1" applyAlignment="1" applyProtection="1">
      <alignment horizontal="center" vertical="center" wrapText="1"/>
    </xf>
    <xf numFmtId="0" fontId="7" fillId="0" borderId="70" xfId="0" applyFont="1" applyFill="1" applyBorder="1" applyAlignment="1" applyProtection="1">
      <alignment horizontal="center" vertical="center"/>
    </xf>
    <xf numFmtId="0" fontId="4" fillId="0" borderId="70" xfId="2" applyFill="1" applyBorder="1"/>
    <xf numFmtId="49" fontId="4" fillId="0" borderId="70" xfId="2" applyNumberFormat="1" applyFill="1" applyBorder="1"/>
    <xf numFmtId="0" fontId="4" fillId="0" borderId="70" xfId="2" applyFont="1" applyFill="1" applyBorder="1"/>
    <xf numFmtId="49" fontId="4" fillId="0" borderId="70" xfId="2" quotePrefix="1" applyNumberFormat="1" applyFill="1" applyBorder="1"/>
    <xf numFmtId="0" fontId="0" fillId="0" borderId="70" xfId="0" quotePrefix="1" applyFont="1" applyFill="1" applyBorder="1" applyAlignment="1" applyProtection="1">
      <alignment horizontal="center" wrapText="1"/>
    </xf>
    <xf numFmtId="0" fontId="4" fillId="0" borderId="70" xfId="2" quotePrefix="1" applyFill="1" applyBorder="1" applyAlignment="1">
      <alignment horizontal="left"/>
    </xf>
    <xf numFmtId="0" fontId="4" fillId="0" borderId="70" xfId="2" quotePrefix="1" applyFill="1" applyBorder="1"/>
    <xf numFmtId="0" fontId="4" fillId="0" borderId="74" xfId="2" quotePrefix="1" applyFill="1" applyBorder="1" applyAlignment="1">
      <alignment horizontal="left"/>
    </xf>
    <xf numFmtId="0" fontId="4" fillId="0" borderId="74" xfId="2" applyFill="1" applyBorder="1"/>
    <xf numFmtId="49" fontId="4" fillId="0" borderId="74" xfId="2" applyNumberFormat="1" applyFill="1" applyBorder="1"/>
    <xf numFmtId="49" fontId="4" fillId="0" borderId="74" xfId="2" quotePrefix="1" applyNumberFormat="1" applyFill="1" applyBorder="1"/>
    <xf numFmtId="0" fontId="18" fillId="4" borderId="0" xfId="0" applyFont="1" applyFill="1"/>
    <xf numFmtId="0" fontId="0" fillId="4" borderId="0" xfId="0" applyFill="1"/>
    <xf numFmtId="0" fontId="14" fillId="4" borderId="0" xfId="0" applyFont="1" applyFill="1"/>
    <xf numFmtId="0" fontId="0" fillId="4" borderId="0" xfId="0" applyFill="1" applyAlignment="1">
      <alignment vertical="center"/>
    </xf>
    <xf numFmtId="0" fontId="0" fillId="4" borderId="0" xfId="0" applyFill="1" applyAlignment="1">
      <alignment vertical="center" wrapText="1"/>
    </xf>
    <xf numFmtId="0" fontId="18" fillId="4" borderId="0" xfId="0" applyFont="1" applyFill="1" applyAlignment="1">
      <alignment horizontal="center"/>
    </xf>
    <xf numFmtId="0" fontId="14" fillId="4" borderId="0" xfId="0" applyFont="1" applyFill="1" applyAlignment="1">
      <alignment horizontal="center"/>
    </xf>
    <xf numFmtId="0" fontId="0" fillId="4" borderId="0" xfId="0" applyFill="1" applyAlignment="1">
      <alignment horizontal="center" vertical="center"/>
    </xf>
    <xf numFmtId="0" fontId="0" fillId="4" borderId="0" xfId="0" applyFill="1" applyAlignment="1">
      <alignment horizontal="center"/>
    </xf>
    <xf numFmtId="49" fontId="6" fillId="4" borderId="70" xfId="0" quotePrefix="1" applyNumberFormat="1" applyFont="1" applyFill="1" applyBorder="1" applyAlignment="1" applyProtection="1">
      <alignment horizontal="center" vertical="center" wrapText="1"/>
      <protection locked="0"/>
    </xf>
    <xf numFmtId="0" fontId="41" fillId="0" borderId="0" xfId="0" applyFont="1" applyAlignment="1">
      <alignment wrapText="1"/>
    </xf>
    <xf numFmtId="0" fontId="14" fillId="6" borderId="5" xfId="0" applyFont="1" applyFill="1" applyBorder="1" applyAlignment="1" applyProtection="1">
      <alignment horizontal="center" vertical="center"/>
    </xf>
    <xf numFmtId="0" fontId="14" fillId="6" borderId="20" xfId="0" applyFont="1" applyFill="1" applyBorder="1" applyAlignment="1" applyProtection="1">
      <alignment horizontal="center" vertical="center"/>
    </xf>
    <xf numFmtId="0" fontId="14" fillId="6" borderId="6" xfId="0" applyFont="1" applyFill="1" applyBorder="1" applyAlignment="1" applyProtection="1">
      <alignment horizontal="center" vertical="center"/>
    </xf>
    <xf numFmtId="0" fontId="14" fillId="6" borderId="26" xfId="0" applyFont="1" applyFill="1" applyBorder="1" applyAlignment="1" applyProtection="1">
      <alignment horizontal="center" vertical="center"/>
    </xf>
    <xf numFmtId="0" fontId="14" fillId="5" borderId="22" xfId="0" applyFont="1" applyFill="1" applyBorder="1" applyAlignment="1" applyProtection="1">
      <alignment horizontal="center" vertical="center"/>
    </xf>
    <xf numFmtId="0" fontId="14" fillId="5" borderId="23" xfId="0" applyFont="1" applyFill="1" applyBorder="1" applyAlignment="1" applyProtection="1">
      <alignment horizontal="center" vertical="center"/>
    </xf>
    <xf numFmtId="0" fontId="14" fillId="5" borderId="24" xfId="0" applyFont="1" applyFill="1" applyBorder="1" applyAlignment="1" applyProtection="1">
      <alignment horizontal="center" vertical="center"/>
    </xf>
    <xf numFmtId="0" fontId="14" fillId="5" borderId="25" xfId="0" applyFont="1" applyFill="1" applyBorder="1" applyAlignment="1" applyProtection="1">
      <alignment horizontal="center" vertical="center"/>
    </xf>
    <xf numFmtId="0" fontId="0" fillId="0" borderId="0" xfId="0" applyFont="1" applyFill="1" applyAlignment="1" applyProtection="1">
      <alignment horizontal="center" vertical="center" wrapText="1"/>
    </xf>
    <xf numFmtId="0" fontId="14" fillId="6" borderId="4" xfId="0" applyFont="1" applyFill="1" applyBorder="1" applyAlignment="1" applyProtection="1">
      <alignment horizontal="center" vertical="center"/>
    </xf>
    <xf numFmtId="0" fontId="14" fillId="6" borderId="2" xfId="0" applyFont="1" applyFill="1" applyBorder="1" applyAlignment="1" applyProtection="1">
      <alignment horizontal="center" vertical="center"/>
    </xf>
    <xf numFmtId="0" fontId="14" fillId="6" borderId="4" xfId="0" quotePrefix="1" applyFont="1" applyFill="1" applyBorder="1" applyAlignment="1" applyProtection="1">
      <alignment horizontal="center" vertical="center"/>
    </xf>
    <xf numFmtId="0" fontId="14" fillId="5" borderId="1" xfId="0" applyFont="1" applyFill="1" applyBorder="1" applyAlignment="1" applyProtection="1">
      <alignment horizontal="center" vertical="center"/>
    </xf>
    <xf numFmtId="0" fontId="14" fillId="5" borderId="0" xfId="0" applyFont="1" applyFill="1" applyBorder="1" applyAlignment="1" applyProtection="1">
      <alignment horizontal="center" vertical="center"/>
    </xf>
    <xf numFmtId="0" fontId="14" fillId="6" borderId="3" xfId="0" applyFont="1" applyFill="1" applyBorder="1" applyAlignment="1" applyProtection="1">
      <alignment horizontal="center" vertical="center"/>
    </xf>
    <xf numFmtId="0" fontId="14" fillId="8" borderId="10" xfId="0" applyFont="1" applyFill="1" applyBorder="1" applyAlignment="1" applyProtection="1">
      <alignment horizontal="center" vertical="center"/>
    </xf>
    <xf numFmtId="0" fontId="0" fillId="0" borderId="0" xfId="0" applyFont="1" applyFill="1" applyAlignment="1" applyProtection="1">
      <alignment horizontal="center" wrapText="1"/>
    </xf>
    <xf numFmtId="0" fontId="20" fillId="4" borderId="0" xfId="1" quotePrefix="1" applyNumberFormat="1" applyFont="1" applyFill="1" applyBorder="1" applyAlignment="1" applyProtection="1">
      <alignment horizontal="center" vertical="center" wrapText="1"/>
    </xf>
    <xf numFmtId="0" fontId="18" fillId="6" borderId="4" xfId="0" applyFont="1" applyFill="1" applyBorder="1" applyAlignment="1" applyProtection="1">
      <alignment horizontal="center" vertical="center"/>
    </xf>
    <xf numFmtId="0" fontId="18" fillId="6" borderId="2" xfId="0" applyFont="1" applyFill="1" applyBorder="1" applyAlignment="1" applyProtection="1">
      <alignment horizontal="center" vertical="center"/>
    </xf>
    <xf numFmtId="0" fontId="18" fillId="6" borderId="3" xfId="0" applyFont="1" applyFill="1" applyBorder="1" applyAlignment="1" applyProtection="1">
      <alignment horizontal="center" vertical="center"/>
    </xf>
    <xf numFmtId="0" fontId="18" fillId="5" borderId="11" xfId="0" applyFont="1" applyFill="1" applyBorder="1" applyAlignment="1" applyProtection="1">
      <alignment horizontal="center" vertical="center"/>
    </xf>
    <xf numFmtId="0" fontId="18" fillId="5" borderId="21" xfId="0" applyFont="1" applyFill="1" applyBorder="1" applyAlignment="1" applyProtection="1">
      <alignment horizontal="center" vertical="center"/>
    </xf>
    <xf numFmtId="0" fontId="8" fillId="6" borderId="4" xfId="0" applyFont="1" applyFill="1" applyBorder="1" applyAlignment="1" applyProtection="1">
      <alignment horizontal="center" vertical="center"/>
    </xf>
    <xf numFmtId="0" fontId="8" fillId="6" borderId="2" xfId="0" applyFont="1" applyFill="1" applyBorder="1" applyAlignment="1" applyProtection="1">
      <alignment horizontal="center" vertical="center"/>
    </xf>
    <xf numFmtId="0" fontId="18" fillId="5" borderId="1" xfId="0" applyFont="1" applyFill="1" applyBorder="1" applyAlignment="1" applyProtection="1">
      <alignment horizontal="center" vertical="center"/>
    </xf>
    <xf numFmtId="0" fontId="18" fillId="5" borderId="0" xfId="0" applyFont="1" applyFill="1" applyBorder="1" applyAlignment="1" applyProtection="1">
      <alignment horizontal="center" vertical="center"/>
    </xf>
    <xf numFmtId="0" fontId="18" fillId="6" borderId="4" xfId="0" quotePrefix="1" applyFont="1" applyFill="1" applyBorder="1" applyAlignment="1" applyProtection="1">
      <alignment horizontal="center" vertical="center"/>
    </xf>
    <xf numFmtId="0" fontId="16" fillId="6" borderId="4" xfId="0" applyFont="1" applyFill="1" applyBorder="1" applyAlignment="1" applyProtection="1">
      <alignment horizontal="center" vertical="center"/>
    </xf>
    <xf numFmtId="0" fontId="16" fillId="6" borderId="2" xfId="0" applyFont="1" applyFill="1" applyBorder="1" applyAlignment="1" applyProtection="1">
      <alignment horizontal="center" vertical="center"/>
    </xf>
    <xf numFmtId="0" fontId="18" fillId="6" borderId="4" xfId="0" quotePrefix="1" applyFont="1" applyFill="1" applyBorder="1" applyAlignment="1" applyProtection="1">
      <alignment horizontal="center"/>
    </xf>
    <xf numFmtId="0" fontId="18" fillId="6" borderId="2" xfId="0" applyFont="1" applyFill="1" applyBorder="1" applyAlignment="1" applyProtection="1">
      <alignment horizontal="center"/>
    </xf>
    <xf numFmtId="0" fontId="18" fillId="6" borderId="3" xfId="0" applyFont="1" applyFill="1" applyBorder="1" applyAlignment="1" applyProtection="1">
      <alignment horizontal="center"/>
    </xf>
    <xf numFmtId="0" fontId="18" fillId="5" borderId="4" xfId="0" applyFont="1" applyFill="1" applyBorder="1" applyAlignment="1" applyProtection="1">
      <alignment horizontal="center" vertical="center"/>
    </xf>
    <xf numFmtId="0" fontId="18" fillId="5" borderId="2" xfId="0" applyFont="1" applyFill="1" applyBorder="1" applyAlignment="1" applyProtection="1">
      <alignment horizontal="center" vertical="center"/>
    </xf>
    <xf numFmtId="0" fontId="18" fillId="5" borderId="3" xfId="0" applyFont="1" applyFill="1" applyBorder="1" applyAlignment="1" applyProtection="1">
      <alignment horizontal="center" vertical="center"/>
    </xf>
    <xf numFmtId="0" fontId="30" fillId="8" borderId="53" xfId="0" applyFont="1" applyFill="1" applyBorder="1" applyAlignment="1" applyProtection="1">
      <alignment horizontal="left" vertical="center" wrapText="1"/>
      <protection hidden="1"/>
    </xf>
    <xf numFmtId="0" fontId="30" fillId="8" borderId="31" xfId="0" applyFont="1" applyFill="1" applyBorder="1" applyAlignment="1" applyProtection="1">
      <alignment horizontal="left" vertical="center" wrapText="1"/>
      <protection hidden="1"/>
    </xf>
    <xf numFmtId="0" fontId="30" fillId="0" borderId="53" xfId="0" applyFont="1" applyBorder="1" applyAlignment="1" applyProtection="1">
      <alignment horizontal="left" vertical="center" wrapText="1"/>
      <protection hidden="1"/>
    </xf>
    <xf numFmtId="0" fontId="30" fillId="0" borderId="31" xfId="0" applyFont="1" applyBorder="1" applyAlignment="1" applyProtection="1">
      <alignment horizontal="left" vertical="center" wrapText="1"/>
      <protection hidden="1"/>
    </xf>
    <xf numFmtId="0" fontId="30" fillId="8" borderId="56" xfId="0" applyFont="1" applyFill="1" applyBorder="1" applyAlignment="1" applyProtection="1">
      <alignment horizontal="left" vertical="center" wrapText="1"/>
      <protection hidden="1"/>
    </xf>
    <xf numFmtId="0" fontId="30" fillId="8" borderId="36" xfId="0" applyFont="1" applyFill="1" applyBorder="1" applyAlignment="1" applyProtection="1">
      <alignment horizontal="left" vertical="center" wrapText="1"/>
      <protection hidden="1"/>
    </xf>
    <xf numFmtId="164" fontId="34" fillId="9" borderId="4" xfId="0" applyNumberFormat="1" applyFont="1" applyFill="1" applyBorder="1" applyAlignment="1" applyProtection="1">
      <alignment horizontal="center" vertical="center" wrapText="1"/>
      <protection hidden="1"/>
    </xf>
    <xf numFmtId="164" fontId="34" fillId="9" borderId="2" xfId="0" applyNumberFormat="1" applyFont="1" applyFill="1" applyBorder="1" applyAlignment="1" applyProtection="1">
      <alignment horizontal="center" vertical="center" wrapText="1"/>
      <protection hidden="1"/>
    </xf>
    <xf numFmtId="164" fontId="34" fillId="9" borderId="26" xfId="0" applyNumberFormat="1" applyFont="1" applyFill="1" applyBorder="1" applyAlignment="1" applyProtection="1">
      <alignment horizontal="center" vertical="center" wrapText="1"/>
      <protection hidden="1"/>
    </xf>
    <xf numFmtId="164" fontId="34" fillId="9" borderId="3" xfId="0" applyNumberFormat="1" applyFont="1" applyFill="1" applyBorder="1" applyAlignment="1" applyProtection="1">
      <alignment horizontal="center" vertical="center" wrapText="1"/>
      <protection hidden="1"/>
    </xf>
    <xf numFmtId="0" fontId="30" fillId="8" borderId="32" xfId="0" applyFont="1" applyFill="1" applyBorder="1" applyAlignment="1" applyProtection="1">
      <alignment horizontal="left" vertical="center" wrapText="1"/>
      <protection hidden="1"/>
    </xf>
    <xf numFmtId="0" fontId="30" fillId="8" borderId="60" xfId="0" applyFont="1" applyFill="1" applyBorder="1" applyAlignment="1" applyProtection="1">
      <alignment horizontal="left" vertical="center" wrapText="1"/>
      <protection hidden="1"/>
    </xf>
    <xf numFmtId="0" fontId="30" fillId="8" borderId="52" xfId="0" applyFont="1" applyFill="1" applyBorder="1" applyAlignment="1" applyProtection="1">
      <alignment horizontal="left" vertical="center" wrapText="1"/>
      <protection hidden="1"/>
    </xf>
    <xf numFmtId="0" fontId="30" fillId="0" borderId="32" xfId="0" applyFont="1" applyBorder="1" applyAlignment="1" applyProtection="1">
      <alignment horizontal="left" vertical="center" wrapText="1"/>
      <protection hidden="1"/>
    </xf>
    <xf numFmtId="0" fontId="30" fillId="0" borderId="60" xfId="0" applyFont="1" applyBorder="1" applyAlignment="1" applyProtection="1">
      <alignment horizontal="left" vertical="center" wrapText="1"/>
      <protection hidden="1"/>
    </xf>
    <xf numFmtId="0" fontId="30" fillId="0" borderId="52" xfId="0" applyFont="1" applyBorder="1" applyAlignment="1" applyProtection="1">
      <alignment horizontal="left" vertical="center" wrapText="1"/>
      <protection hidden="1"/>
    </xf>
    <xf numFmtId="0" fontId="30" fillId="8" borderId="35" xfId="0" applyFont="1" applyFill="1" applyBorder="1" applyAlignment="1" applyProtection="1">
      <alignment horizontal="left" vertical="center" wrapText="1"/>
      <protection hidden="1"/>
    </xf>
    <xf numFmtId="0" fontId="30" fillId="8" borderId="43" xfId="0" applyFont="1" applyFill="1" applyBorder="1" applyAlignment="1" applyProtection="1">
      <alignment horizontal="left" vertical="center" wrapText="1"/>
      <protection hidden="1"/>
    </xf>
    <xf numFmtId="0" fontId="30" fillId="8" borderId="55" xfId="0" applyFont="1" applyFill="1" applyBorder="1" applyAlignment="1" applyProtection="1">
      <alignment horizontal="left" vertical="center" wrapText="1"/>
      <protection hidden="1"/>
    </xf>
    <xf numFmtId="0" fontId="30" fillId="0" borderId="66" xfId="0" applyFont="1" applyBorder="1" applyAlignment="1" applyProtection="1">
      <alignment horizontal="left" vertical="center" wrapText="1"/>
      <protection hidden="1"/>
    </xf>
    <xf numFmtId="0" fontId="34" fillId="6" borderId="4" xfId="0" applyNumberFormat="1" applyFont="1" applyFill="1" applyBorder="1" applyAlignment="1" applyProtection="1">
      <alignment horizontal="center" vertical="center" wrapText="1"/>
      <protection hidden="1"/>
    </xf>
    <xf numFmtId="0" fontId="34" fillId="6" borderId="2" xfId="0" applyNumberFormat="1" applyFont="1" applyFill="1" applyBorder="1" applyAlignment="1" applyProtection="1">
      <alignment horizontal="center" vertical="center" wrapText="1"/>
      <protection hidden="1"/>
    </xf>
    <xf numFmtId="0" fontId="34" fillId="6" borderId="20" xfId="0" applyNumberFormat="1" applyFont="1" applyFill="1" applyBorder="1" applyAlignment="1" applyProtection="1">
      <alignment horizontal="center" vertical="center" wrapText="1"/>
      <protection hidden="1"/>
    </xf>
    <xf numFmtId="0" fontId="30" fillId="0" borderId="64" xfId="0" applyFont="1" applyBorder="1" applyAlignment="1" applyProtection="1">
      <alignment horizontal="left" vertical="center" wrapText="1"/>
      <protection hidden="1"/>
    </xf>
    <xf numFmtId="0" fontId="30" fillId="0" borderId="48" xfId="0" applyFont="1" applyBorder="1" applyAlignment="1" applyProtection="1">
      <alignment horizontal="left" vertical="center" wrapText="1"/>
      <protection hidden="1"/>
    </xf>
    <xf numFmtId="0" fontId="30" fillId="0" borderId="59" xfId="0" applyFont="1" applyBorder="1" applyAlignment="1" applyProtection="1">
      <alignment horizontal="left" vertical="center" wrapText="1"/>
      <protection hidden="1"/>
    </xf>
    <xf numFmtId="0" fontId="30" fillId="0" borderId="58" xfId="0" applyFont="1" applyBorder="1" applyAlignment="1" applyProtection="1">
      <alignment horizontal="left" vertical="center" wrapText="1"/>
      <protection hidden="1"/>
    </xf>
    <xf numFmtId="0" fontId="30" fillId="0" borderId="30" xfId="0" applyFont="1" applyBorder="1" applyAlignment="1" applyProtection="1">
      <alignment horizontal="left" vertical="center" wrapText="1"/>
      <protection hidden="1"/>
    </xf>
    <xf numFmtId="0" fontId="23" fillId="11" borderId="0" xfId="0" applyFont="1" applyFill="1" applyBorder="1" applyAlignment="1" applyProtection="1">
      <alignment horizontal="center" vertical="center"/>
      <protection hidden="1"/>
    </xf>
    <xf numFmtId="0" fontId="27" fillId="5" borderId="1" xfId="0" applyFont="1" applyFill="1" applyBorder="1" applyAlignment="1" applyProtection="1">
      <alignment horizontal="center" vertical="center"/>
      <protection hidden="1"/>
    </xf>
    <xf numFmtId="0" fontId="27" fillId="5" borderId="0" xfId="0" applyFont="1" applyFill="1" applyBorder="1" applyAlignment="1" applyProtection="1">
      <alignment horizontal="center" vertical="center"/>
      <protection hidden="1"/>
    </xf>
    <xf numFmtId="0" fontId="25" fillId="6" borderId="1" xfId="0" applyFont="1" applyFill="1" applyBorder="1" applyAlignment="1" applyProtection="1">
      <alignment horizontal="center" vertical="center"/>
      <protection hidden="1"/>
    </xf>
    <xf numFmtId="0" fontId="25" fillId="6" borderId="0" xfId="0" applyFont="1" applyFill="1" applyBorder="1" applyAlignment="1" applyProtection="1">
      <alignment horizontal="center" vertical="center"/>
      <protection hidden="1"/>
    </xf>
    <xf numFmtId="0" fontId="30" fillId="4" borderId="4" xfId="0" applyNumberFormat="1" applyFont="1" applyFill="1" applyBorder="1" applyAlignment="1" applyProtection="1">
      <alignment horizontal="left" vertical="center" wrapText="1"/>
      <protection hidden="1"/>
    </xf>
    <xf numFmtId="0" fontId="30" fillId="4" borderId="2" xfId="0" applyNumberFormat="1" applyFont="1" applyFill="1" applyBorder="1" applyAlignment="1" applyProtection="1">
      <alignment horizontal="left" vertical="center" wrapText="1"/>
      <protection hidden="1"/>
    </xf>
    <xf numFmtId="0" fontId="30" fillId="4" borderId="3" xfId="0" applyNumberFormat="1" applyFont="1" applyFill="1" applyBorder="1" applyAlignment="1" applyProtection="1">
      <alignment horizontal="left" vertical="center" wrapText="1"/>
      <protection hidden="1"/>
    </xf>
    <xf numFmtId="0" fontId="30" fillId="8" borderId="4" xfId="0" applyNumberFormat="1" applyFont="1" applyFill="1" applyBorder="1" applyAlignment="1" applyProtection="1">
      <alignment horizontal="left" vertical="center" wrapText="1"/>
      <protection hidden="1"/>
    </xf>
    <xf numFmtId="0" fontId="30" fillId="8" borderId="2" xfId="0" applyNumberFormat="1" applyFont="1" applyFill="1" applyBorder="1" applyAlignment="1" applyProtection="1">
      <alignment horizontal="left" vertical="center" wrapText="1"/>
      <protection hidden="1"/>
    </xf>
    <xf numFmtId="0" fontId="30" fillId="8" borderId="3" xfId="0" applyNumberFormat="1" applyFont="1" applyFill="1" applyBorder="1" applyAlignment="1" applyProtection="1">
      <alignment horizontal="left" vertical="center" wrapText="1"/>
      <protection hidden="1"/>
    </xf>
    <xf numFmtId="0" fontId="32" fillId="6" borderId="4" xfId="0" applyFont="1" applyFill="1" applyBorder="1" applyAlignment="1" applyProtection="1">
      <alignment horizontal="center" vertical="center" wrapText="1"/>
      <protection hidden="1"/>
    </xf>
    <xf numFmtId="0" fontId="32" fillId="6" borderId="2" xfId="0" applyFont="1" applyFill="1" applyBorder="1" applyAlignment="1" applyProtection="1">
      <alignment horizontal="center" vertical="center" wrapText="1"/>
      <protection hidden="1"/>
    </xf>
    <xf numFmtId="0" fontId="32" fillId="6" borderId="3" xfId="0" applyFont="1" applyFill="1" applyBorder="1" applyAlignment="1" applyProtection="1">
      <alignment horizontal="center" vertical="center" wrapText="1"/>
      <protection hidden="1"/>
    </xf>
    <xf numFmtId="17" fontId="32" fillId="6" borderId="4" xfId="0" applyNumberFormat="1" applyFont="1" applyFill="1" applyBorder="1" applyAlignment="1" applyProtection="1">
      <alignment horizontal="center" vertical="center" wrapText="1"/>
      <protection hidden="1"/>
    </xf>
    <xf numFmtId="0" fontId="34" fillId="6" borderId="3" xfId="0" applyNumberFormat="1" applyFont="1" applyFill="1" applyBorder="1" applyAlignment="1" applyProtection="1">
      <alignment horizontal="center" vertical="center" wrapText="1"/>
      <protection hidden="1"/>
    </xf>
    <xf numFmtId="15" fontId="30" fillId="8" borderId="64" xfId="0" applyNumberFormat="1" applyFont="1" applyFill="1" applyBorder="1" applyAlignment="1" applyProtection="1">
      <alignment horizontal="center" vertical="center" wrapText="1"/>
      <protection hidden="1"/>
    </xf>
    <xf numFmtId="15" fontId="30" fillId="8" borderId="59" xfId="0" applyNumberFormat="1" applyFont="1" applyFill="1" applyBorder="1" applyAlignment="1" applyProtection="1">
      <alignment horizontal="center" vertical="center" wrapText="1"/>
      <protection hidden="1"/>
    </xf>
    <xf numFmtId="15" fontId="30" fillId="8" borderId="58" xfId="0" applyNumberFormat="1" applyFont="1" applyFill="1" applyBorder="1" applyAlignment="1" applyProtection="1">
      <alignment horizontal="center" vertical="center" wrapText="1"/>
      <protection hidden="1"/>
    </xf>
    <xf numFmtId="15" fontId="30" fillId="8" borderId="30" xfId="0" applyNumberFormat="1" applyFont="1" applyFill="1" applyBorder="1" applyAlignment="1" applyProtection="1">
      <alignment horizontal="center" vertical="center" wrapText="1"/>
      <protection hidden="1"/>
    </xf>
    <xf numFmtId="15" fontId="30" fillId="8" borderId="53" xfId="0" applyNumberFormat="1" applyFont="1" applyFill="1" applyBorder="1" applyAlignment="1" applyProtection="1">
      <alignment horizontal="center" vertical="center" wrapText="1"/>
      <protection hidden="1"/>
    </xf>
    <xf numFmtId="15" fontId="30" fillId="8" borderId="31" xfId="0" applyNumberFormat="1" applyFont="1" applyFill="1" applyBorder="1" applyAlignment="1" applyProtection="1">
      <alignment horizontal="center" vertical="center" wrapText="1"/>
      <protection hidden="1"/>
    </xf>
    <xf numFmtId="15" fontId="30" fillId="8" borderId="32" xfId="0" applyNumberFormat="1" applyFont="1" applyFill="1" applyBorder="1" applyAlignment="1" applyProtection="1">
      <alignment horizontal="center" vertical="center" wrapText="1"/>
      <protection hidden="1"/>
    </xf>
    <xf numFmtId="15" fontId="30" fillId="8" borderId="52" xfId="0" applyNumberFormat="1" applyFont="1" applyFill="1" applyBorder="1" applyAlignment="1" applyProtection="1">
      <alignment horizontal="center" vertical="center" wrapText="1"/>
      <protection hidden="1"/>
    </xf>
    <xf numFmtId="0" fontId="34" fillId="6" borderId="26" xfId="0" applyNumberFormat="1" applyFont="1" applyFill="1" applyBorder="1" applyAlignment="1" applyProtection="1">
      <alignment horizontal="center" vertical="center" wrapText="1"/>
      <protection hidden="1"/>
    </xf>
    <xf numFmtId="15" fontId="30" fillId="4" borderId="53" xfId="0" applyNumberFormat="1" applyFont="1" applyFill="1" applyBorder="1" applyAlignment="1" applyProtection="1">
      <alignment horizontal="center" vertical="center" wrapText="1"/>
      <protection hidden="1"/>
    </xf>
    <xf numFmtId="15" fontId="30" fillId="4" borderId="31" xfId="0" applyNumberFormat="1" applyFont="1" applyFill="1" applyBorder="1" applyAlignment="1" applyProtection="1">
      <alignment horizontal="center" vertical="center" wrapText="1"/>
      <protection hidden="1"/>
    </xf>
    <xf numFmtId="15" fontId="30" fillId="4" borderId="32" xfId="0" applyNumberFormat="1" applyFont="1" applyFill="1" applyBorder="1" applyAlignment="1" applyProtection="1">
      <alignment horizontal="center" vertical="center" wrapText="1"/>
      <protection hidden="1"/>
    </xf>
    <xf numFmtId="15" fontId="30" fillId="4" borderId="52" xfId="0" applyNumberFormat="1" applyFont="1" applyFill="1" applyBorder="1" applyAlignment="1" applyProtection="1">
      <alignment horizontal="center" vertical="center" wrapText="1"/>
      <protection hidden="1"/>
    </xf>
    <xf numFmtId="15" fontId="30" fillId="8" borderId="35" xfId="0" applyNumberFormat="1" applyFont="1" applyFill="1" applyBorder="1" applyAlignment="1" applyProtection="1">
      <alignment horizontal="center" vertical="center" wrapText="1"/>
      <protection hidden="1"/>
    </xf>
    <xf numFmtId="15" fontId="30" fillId="8" borderId="55" xfId="0" applyNumberFormat="1" applyFont="1" applyFill="1" applyBorder="1" applyAlignment="1" applyProtection="1">
      <alignment horizontal="center" vertical="center" wrapText="1"/>
      <protection hidden="1"/>
    </xf>
    <xf numFmtId="0" fontId="30" fillId="8" borderId="40" xfId="0" applyNumberFormat="1" applyFont="1" applyFill="1" applyBorder="1" applyAlignment="1" applyProtection="1">
      <alignment horizontal="left" vertical="center" wrapText="1"/>
      <protection hidden="1"/>
    </xf>
    <xf numFmtId="0" fontId="30" fillId="8" borderId="41" xfId="0" applyNumberFormat="1" applyFont="1" applyFill="1" applyBorder="1" applyAlignment="1" applyProtection="1">
      <alignment horizontal="left" vertical="center" wrapText="1"/>
      <protection hidden="1"/>
    </xf>
    <xf numFmtId="0" fontId="30" fillId="8" borderId="42" xfId="0" applyNumberFormat="1" applyFont="1" applyFill="1" applyBorder="1" applyAlignment="1" applyProtection="1">
      <alignment horizontal="left" vertical="center" wrapText="1"/>
      <protection hidden="1"/>
    </xf>
    <xf numFmtId="0" fontId="30" fillId="4" borderId="40" xfId="0" applyNumberFormat="1" applyFont="1" applyFill="1" applyBorder="1" applyAlignment="1" applyProtection="1">
      <alignment horizontal="left" vertical="center" wrapText="1"/>
      <protection hidden="1"/>
    </xf>
    <xf numFmtId="0" fontId="30" fillId="4" borderId="41" xfId="0" applyNumberFormat="1" applyFont="1" applyFill="1" applyBorder="1" applyAlignment="1" applyProtection="1">
      <alignment horizontal="left" vertical="center" wrapText="1"/>
      <protection hidden="1"/>
    </xf>
    <xf numFmtId="0" fontId="30" fillId="4" borderId="42" xfId="0" applyNumberFormat="1" applyFont="1" applyFill="1" applyBorder="1" applyAlignment="1" applyProtection="1">
      <alignment horizontal="left" vertical="center" wrapText="1"/>
      <protection hidden="1"/>
    </xf>
    <xf numFmtId="0" fontId="33" fillId="6" borderId="37" xfId="0" applyFont="1" applyFill="1" applyBorder="1" applyAlignment="1" applyProtection="1">
      <alignment horizontal="center" vertical="center" wrapText="1"/>
      <protection hidden="1"/>
    </xf>
    <xf numFmtId="0" fontId="33" fillId="6" borderId="38" xfId="0" applyFont="1" applyFill="1" applyBorder="1" applyAlignment="1" applyProtection="1">
      <alignment horizontal="center" vertical="center" wrapText="1"/>
      <protection hidden="1"/>
    </xf>
    <xf numFmtId="0" fontId="33" fillId="6" borderId="39" xfId="0" applyFont="1" applyFill="1" applyBorder="1" applyAlignment="1" applyProtection="1">
      <alignment horizontal="center" vertical="center" wrapText="1"/>
      <protection hidden="1"/>
    </xf>
    <xf numFmtId="15" fontId="30" fillId="8" borderId="56" xfId="0" applyNumberFormat="1" applyFont="1" applyFill="1" applyBorder="1" applyAlignment="1" applyProtection="1">
      <alignment horizontal="center" vertical="center" wrapText="1"/>
      <protection hidden="1"/>
    </xf>
    <xf numFmtId="15" fontId="30" fillId="8" borderId="36" xfId="0" applyNumberFormat="1" applyFont="1" applyFill="1" applyBorder="1" applyAlignment="1" applyProtection="1">
      <alignment horizontal="center" vertical="center" wrapText="1"/>
      <protection hidden="1"/>
    </xf>
    <xf numFmtId="0" fontId="33" fillId="6" borderId="5" xfId="0" applyFont="1" applyFill="1" applyBorder="1" applyAlignment="1" applyProtection="1">
      <alignment horizontal="center" vertical="center" wrapText="1"/>
      <protection hidden="1"/>
    </xf>
    <xf numFmtId="0" fontId="33" fillId="6" borderId="6" xfId="0" applyFont="1" applyFill="1" applyBorder="1" applyAlignment="1" applyProtection="1">
      <alignment horizontal="center" vertical="center" wrapText="1"/>
      <protection hidden="1"/>
    </xf>
    <xf numFmtId="0" fontId="33" fillId="6" borderId="47" xfId="0" applyFont="1" applyFill="1" applyBorder="1" applyAlignment="1" applyProtection="1">
      <alignment horizontal="center" vertical="center" wrapText="1"/>
      <protection hidden="1"/>
    </xf>
    <xf numFmtId="17" fontId="34" fillId="9" borderId="22" xfId="0" applyNumberFormat="1" applyFont="1" applyFill="1" applyBorder="1" applyAlignment="1" applyProtection="1">
      <alignment horizontal="center" vertical="center" wrapText="1"/>
      <protection hidden="1"/>
    </xf>
    <xf numFmtId="17" fontId="34" fillId="9" borderId="62" xfId="0" applyNumberFormat="1" applyFont="1" applyFill="1" applyBorder="1" applyAlignment="1" applyProtection="1">
      <alignment horizontal="center" vertical="center" wrapText="1"/>
      <protection hidden="1"/>
    </xf>
    <xf numFmtId="17" fontId="34" fillId="9" borderId="25" xfId="0" applyNumberFormat="1" applyFont="1" applyFill="1" applyBorder="1" applyAlignment="1" applyProtection="1">
      <alignment horizontal="center" vertical="center" wrapText="1"/>
      <protection hidden="1"/>
    </xf>
    <xf numFmtId="17" fontId="34" fillId="9" borderId="8" xfId="0" applyNumberFormat="1" applyFont="1" applyFill="1" applyBorder="1" applyAlignment="1" applyProtection="1">
      <alignment horizontal="center" vertical="center" wrapText="1"/>
      <protection hidden="1"/>
    </xf>
    <xf numFmtId="17" fontId="34" fillId="9" borderId="24" xfId="0" applyNumberFormat="1" applyFont="1" applyFill="1" applyBorder="1" applyAlignment="1" applyProtection="1">
      <alignment horizontal="center" vertical="center" wrapText="1"/>
      <protection hidden="1"/>
    </xf>
    <xf numFmtId="17" fontId="34" fillId="9" borderId="7" xfId="0" applyNumberFormat="1" applyFont="1" applyFill="1" applyBorder="1" applyAlignment="1" applyProtection="1">
      <alignment horizontal="center" vertical="center" wrapText="1"/>
      <protection hidden="1"/>
    </xf>
    <xf numFmtId="17" fontId="32" fillId="9" borderId="24" xfId="0" applyNumberFormat="1" applyFont="1" applyFill="1" applyBorder="1" applyAlignment="1" applyProtection="1">
      <alignment horizontal="center" vertical="center" wrapText="1"/>
      <protection hidden="1"/>
    </xf>
    <xf numFmtId="0" fontId="32" fillId="9" borderId="7" xfId="0" applyFont="1" applyFill="1" applyBorder="1" applyAlignment="1" applyProtection="1">
      <alignment horizontal="center" vertical="center" wrapText="1"/>
      <protection hidden="1"/>
    </xf>
    <xf numFmtId="0" fontId="34" fillId="9" borderId="7" xfId="0" applyFont="1" applyFill="1" applyBorder="1" applyAlignment="1" applyProtection="1">
      <alignment horizontal="center" vertical="center" wrapText="1"/>
      <protection hidden="1"/>
    </xf>
    <xf numFmtId="0" fontId="34" fillId="9" borderId="8" xfId="0" applyFont="1" applyFill="1" applyBorder="1" applyAlignment="1" applyProtection="1">
      <alignment horizontal="center" vertical="center" wrapText="1"/>
      <protection hidden="1"/>
    </xf>
    <xf numFmtId="0" fontId="34" fillId="9" borderId="62" xfId="0" applyFont="1" applyFill="1" applyBorder="1" applyAlignment="1" applyProtection="1">
      <alignment horizontal="center" vertical="center" wrapText="1"/>
      <protection hidden="1"/>
    </xf>
    <xf numFmtId="0" fontId="34" fillId="6" borderId="37" xfId="0" applyFont="1" applyFill="1" applyBorder="1" applyAlignment="1" applyProtection="1">
      <alignment horizontal="center" vertical="center" wrapText="1"/>
      <protection hidden="1"/>
    </xf>
    <xf numFmtId="0" fontId="34" fillId="6" borderId="40" xfId="0" applyFont="1" applyFill="1" applyBorder="1" applyAlignment="1" applyProtection="1">
      <alignment horizontal="center" vertical="center" wrapText="1"/>
      <protection hidden="1"/>
    </xf>
    <xf numFmtId="0" fontId="34" fillId="6" borderId="38" xfId="0" applyFont="1" applyFill="1" applyBorder="1" applyAlignment="1" applyProtection="1">
      <alignment horizontal="center" vertical="center" wrapText="1"/>
      <protection hidden="1"/>
    </xf>
    <xf numFmtId="0" fontId="34" fillId="6" borderId="41" xfId="0" applyFont="1" applyFill="1" applyBorder="1" applyAlignment="1" applyProtection="1">
      <alignment horizontal="center" vertical="center" wrapText="1"/>
      <protection hidden="1"/>
    </xf>
    <xf numFmtId="0" fontId="36" fillId="6" borderId="38" xfId="0" applyFont="1" applyFill="1" applyBorder="1" applyAlignment="1" applyProtection="1">
      <alignment horizontal="center" vertical="center" wrapText="1"/>
      <protection hidden="1"/>
    </xf>
    <xf numFmtId="0" fontId="36" fillId="6" borderId="41" xfId="0" applyFont="1" applyFill="1" applyBorder="1" applyAlignment="1" applyProtection="1">
      <alignment horizontal="center" vertical="center" wrapText="1"/>
      <protection hidden="1"/>
    </xf>
    <xf numFmtId="0" fontId="34" fillId="6" borderId="39" xfId="0" applyFont="1" applyFill="1" applyBorder="1" applyAlignment="1" applyProtection="1">
      <alignment horizontal="center" vertical="center" wrapText="1"/>
      <protection hidden="1"/>
    </xf>
    <xf numFmtId="0" fontId="34" fillId="6" borderId="42" xfId="0" applyFont="1" applyFill="1" applyBorder="1" applyAlignment="1" applyProtection="1">
      <alignment horizontal="center" vertical="center" wrapText="1"/>
      <protection hidden="1"/>
    </xf>
    <xf numFmtId="17" fontId="38" fillId="9" borderId="24" xfId="0" applyNumberFormat="1" applyFont="1" applyFill="1" applyBorder="1" applyAlignment="1" applyProtection="1">
      <alignment horizontal="center" vertical="center" wrapText="1"/>
      <protection hidden="1"/>
    </xf>
    <xf numFmtId="17" fontId="38" fillId="9" borderId="7" xfId="0" applyNumberFormat="1" applyFont="1" applyFill="1" applyBorder="1" applyAlignment="1" applyProtection="1">
      <alignment horizontal="center" vertical="center" wrapText="1"/>
      <protection hidden="1"/>
    </xf>
    <xf numFmtId="17" fontId="27" fillId="9" borderId="33" xfId="0" applyNumberFormat="1" applyFont="1" applyFill="1" applyBorder="1" applyAlignment="1" applyProtection="1">
      <alignment horizontal="center" vertical="center" wrapText="1"/>
      <protection hidden="1"/>
    </xf>
    <xf numFmtId="17" fontId="27" fillId="9" borderId="34" xfId="0" applyNumberFormat="1" applyFont="1" applyFill="1" applyBorder="1" applyAlignment="1" applyProtection="1">
      <alignment horizontal="center" vertical="center" wrapText="1"/>
      <protection hidden="1"/>
    </xf>
    <xf numFmtId="17" fontId="37" fillId="9" borderId="24" xfId="0" applyNumberFormat="1" applyFont="1" applyFill="1" applyBorder="1" applyAlignment="1" applyProtection="1">
      <alignment horizontal="center" vertical="center" wrapText="1"/>
      <protection hidden="1"/>
    </xf>
    <xf numFmtId="17" fontId="37" fillId="9" borderId="7" xfId="0" applyNumberFormat="1" applyFont="1" applyFill="1" applyBorder="1" applyAlignment="1" applyProtection="1">
      <alignment horizontal="center" vertical="center" wrapText="1"/>
      <protection hidden="1"/>
    </xf>
    <xf numFmtId="17" fontId="32" fillId="9" borderId="7" xfId="0" applyNumberFormat="1" applyFont="1" applyFill="1" applyBorder="1" applyAlignment="1" applyProtection="1">
      <alignment horizontal="center" vertical="center" wrapText="1"/>
      <protection hidden="1"/>
    </xf>
    <xf numFmtId="164" fontId="34" fillId="9" borderId="4" xfId="0" applyNumberFormat="1" applyFont="1" applyFill="1" applyBorder="1" applyAlignment="1" applyProtection="1">
      <alignment horizontal="center" vertical="center"/>
      <protection hidden="1"/>
    </xf>
    <xf numFmtId="164" fontId="34" fillId="9" borderId="20" xfId="0" applyNumberFormat="1" applyFont="1" applyFill="1" applyBorder="1" applyAlignment="1" applyProtection="1">
      <alignment horizontal="center" vertical="center"/>
      <protection hidden="1"/>
    </xf>
    <xf numFmtId="164" fontId="30" fillId="9" borderId="4" xfId="0" applyNumberFormat="1" applyFont="1" applyFill="1" applyBorder="1" applyAlignment="1" applyProtection="1">
      <alignment horizontal="center" vertical="center"/>
      <protection hidden="1"/>
    </xf>
    <xf numFmtId="164" fontId="30" fillId="9" borderId="20" xfId="0" applyNumberFormat="1" applyFont="1" applyFill="1" applyBorder="1" applyAlignment="1" applyProtection="1">
      <alignment horizontal="center" vertical="center"/>
      <protection hidden="1"/>
    </xf>
    <xf numFmtId="0" fontId="34" fillId="6" borderId="68" xfId="0" applyNumberFormat="1" applyFont="1" applyFill="1" applyBorder="1" applyAlignment="1" applyProtection="1">
      <alignment horizontal="center" vertical="center" wrapText="1"/>
      <protection hidden="1"/>
    </xf>
    <xf numFmtId="0" fontId="34" fillId="6" borderId="67" xfId="0" applyNumberFormat="1" applyFont="1" applyFill="1" applyBorder="1" applyAlignment="1" applyProtection="1">
      <alignment horizontal="center" vertical="center" wrapText="1"/>
      <protection hidden="1"/>
    </xf>
    <xf numFmtId="15" fontId="34" fillId="9" borderId="33" xfId="0" applyNumberFormat="1" applyFont="1" applyFill="1" applyBorder="1" applyAlignment="1" applyProtection="1">
      <alignment horizontal="center" vertical="center"/>
      <protection hidden="1"/>
    </xf>
    <xf numFmtId="15" fontId="34" fillId="9" borderId="34" xfId="0" applyNumberFormat="1" applyFont="1" applyFill="1" applyBorder="1" applyAlignment="1" applyProtection="1">
      <alignment horizontal="center" vertical="center"/>
      <protection hidden="1"/>
    </xf>
    <xf numFmtId="0" fontId="34" fillId="6" borderId="67" xfId="0" quotePrefix="1" applyNumberFormat="1" applyFont="1" applyFill="1" applyBorder="1" applyAlignment="1" applyProtection="1">
      <alignment horizontal="center" vertical="center" wrapText="1"/>
      <protection hidden="1"/>
    </xf>
    <xf numFmtId="0" fontId="34" fillId="6" borderId="69" xfId="0" quotePrefix="1" applyNumberFormat="1" applyFont="1" applyFill="1" applyBorder="1" applyAlignment="1" applyProtection="1">
      <alignment horizontal="center" vertical="center" wrapText="1"/>
      <protection hidden="1"/>
    </xf>
    <xf numFmtId="0" fontId="34" fillId="6" borderId="5" xfId="0" applyNumberFormat="1" applyFont="1" applyFill="1" applyBorder="1" applyAlignment="1" applyProtection="1">
      <alignment horizontal="center" vertical="center" wrapText="1"/>
      <protection hidden="1"/>
    </xf>
    <xf numFmtId="0" fontId="34" fillId="6" borderId="6" xfId="0" applyNumberFormat="1" applyFont="1" applyFill="1" applyBorder="1" applyAlignment="1" applyProtection="1">
      <alignment horizontal="center" vertical="center" wrapText="1"/>
      <protection hidden="1"/>
    </xf>
    <xf numFmtId="0" fontId="34" fillId="6" borderId="47" xfId="0" applyNumberFormat="1" applyFont="1" applyFill="1" applyBorder="1" applyAlignment="1" applyProtection="1">
      <alignment horizontal="center" vertical="center" wrapText="1"/>
      <protection hidden="1"/>
    </xf>
    <xf numFmtId="0" fontId="34" fillId="6" borderId="5" xfId="0" quotePrefix="1" applyNumberFormat="1" applyFont="1" applyFill="1" applyBorder="1" applyAlignment="1" applyProtection="1">
      <alignment horizontal="center" vertical="center" wrapText="1"/>
      <protection hidden="1"/>
    </xf>
    <xf numFmtId="0" fontId="34" fillId="6" borderId="6" xfId="0" quotePrefix="1" applyNumberFormat="1" applyFont="1" applyFill="1" applyBorder="1" applyAlignment="1" applyProtection="1">
      <alignment horizontal="center" vertical="center" wrapText="1"/>
      <protection hidden="1"/>
    </xf>
    <xf numFmtId="0" fontId="34" fillId="6" borderId="22" xfId="0" applyNumberFormat="1" applyFont="1" applyFill="1" applyBorder="1" applyAlignment="1" applyProtection="1">
      <alignment horizontal="center" vertical="center" wrapText="1"/>
      <protection hidden="1"/>
    </xf>
    <xf numFmtId="0" fontId="34" fillId="6" borderId="24" xfId="0" applyNumberFormat="1" applyFont="1" applyFill="1" applyBorder="1" applyAlignment="1" applyProtection="1">
      <alignment horizontal="center" vertical="center" wrapText="1"/>
      <protection hidden="1"/>
    </xf>
    <xf numFmtId="0" fontId="34" fillId="6" borderId="25" xfId="0" applyNumberFormat="1" applyFont="1" applyFill="1" applyBorder="1" applyAlignment="1" applyProtection="1">
      <alignment horizontal="center" vertical="center" wrapText="1"/>
      <protection hidden="1"/>
    </xf>
    <xf numFmtId="0" fontId="34" fillId="6" borderId="21" xfId="0" applyNumberFormat="1" applyFont="1" applyFill="1" applyBorder="1" applyAlignment="1" applyProtection="1">
      <alignment horizontal="center" vertical="center" wrapText="1"/>
      <protection hidden="1"/>
    </xf>
    <xf numFmtId="0" fontId="34" fillId="6" borderId="12" xfId="0" applyNumberFormat="1" applyFont="1" applyFill="1" applyBorder="1" applyAlignment="1" applyProtection="1">
      <alignment horizontal="center" vertical="center" wrapText="1"/>
      <protection hidden="1"/>
    </xf>
    <xf numFmtId="0" fontId="34" fillId="9" borderId="5" xfId="0" applyFont="1" applyFill="1" applyBorder="1" applyAlignment="1" applyProtection="1">
      <alignment horizontal="center" vertical="center" wrapText="1"/>
      <protection hidden="1"/>
    </xf>
    <xf numFmtId="0" fontId="34" fillId="9" borderId="6" xfId="0" applyFont="1" applyFill="1" applyBorder="1" applyAlignment="1" applyProtection="1">
      <alignment horizontal="center" vertical="center" wrapText="1"/>
      <protection hidden="1"/>
    </xf>
    <xf numFmtId="0" fontId="34" fillId="9" borderId="47" xfId="0" applyFont="1" applyFill="1" applyBorder="1" applyAlignment="1" applyProtection="1">
      <alignment horizontal="center" vertical="center" wrapText="1"/>
      <protection hidden="1"/>
    </xf>
    <xf numFmtId="0" fontId="34" fillId="9" borderId="4" xfId="0" applyFont="1" applyFill="1" applyBorder="1" applyAlignment="1" applyProtection="1">
      <alignment horizontal="center" vertical="center" wrapText="1"/>
      <protection hidden="1"/>
    </xf>
    <xf numFmtId="0" fontId="34" fillId="9" borderId="2" xfId="0" applyFont="1" applyFill="1" applyBorder="1" applyAlignment="1" applyProtection="1">
      <alignment horizontal="center" vertical="center" wrapText="1"/>
      <protection hidden="1"/>
    </xf>
    <xf numFmtId="0" fontId="34" fillId="9" borderId="3" xfId="0" applyFont="1" applyFill="1" applyBorder="1" applyAlignment="1" applyProtection="1">
      <alignment horizontal="center" vertical="center" wrapText="1"/>
      <protection hidden="1"/>
    </xf>
    <xf numFmtId="17" fontId="32" fillId="9" borderId="65" xfId="0" applyNumberFormat="1" applyFont="1" applyFill="1" applyBorder="1" applyAlignment="1" applyProtection="1">
      <alignment horizontal="center" vertical="center" wrapText="1"/>
      <protection hidden="1"/>
    </xf>
    <xf numFmtId="17" fontId="32" fillId="9" borderId="9" xfId="0" applyNumberFormat="1" applyFont="1" applyFill="1" applyBorder="1" applyAlignment="1" applyProtection="1">
      <alignment horizontal="center" vertical="center" wrapText="1"/>
      <protection hidden="1"/>
    </xf>
    <xf numFmtId="0" fontId="34" fillId="9" borderId="5" xfId="0" applyNumberFormat="1" applyFont="1" applyFill="1" applyBorder="1" applyAlignment="1" applyProtection="1">
      <alignment horizontal="center" vertical="center" wrapText="1"/>
      <protection hidden="1"/>
    </xf>
    <xf numFmtId="0" fontId="34" fillId="9" borderId="6" xfId="0" applyNumberFormat="1" applyFont="1" applyFill="1" applyBorder="1" applyAlignment="1" applyProtection="1">
      <alignment horizontal="center" vertical="center" wrapText="1"/>
      <protection hidden="1"/>
    </xf>
    <xf numFmtId="0" fontId="34" fillId="9" borderId="47" xfId="0" applyNumberFormat="1" applyFont="1" applyFill="1" applyBorder="1" applyAlignment="1" applyProtection="1">
      <alignment horizontal="center" vertical="center" wrapText="1"/>
      <protection hidden="1"/>
    </xf>
    <xf numFmtId="0" fontId="34" fillId="9" borderId="4" xfId="0" applyNumberFormat="1" applyFont="1" applyFill="1" applyBorder="1" applyAlignment="1" applyProtection="1">
      <alignment horizontal="center" vertical="center" wrapText="1"/>
      <protection hidden="1"/>
    </xf>
    <xf numFmtId="0" fontId="34" fillId="9" borderId="2" xfId="0" applyNumberFormat="1" applyFont="1" applyFill="1" applyBorder="1" applyAlignment="1" applyProtection="1">
      <alignment horizontal="center" vertical="center" wrapText="1"/>
      <protection hidden="1"/>
    </xf>
    <xf numFmtId="0" fontId="34" fillId="9" borderId="3" xfId="0" applyNumberFormat="1" applyFont="1" applyFill="1" applyBorder="1" applyAlignment="1" applyProtection="1">
      <alignment horizontal="center" vertical="center" wrapText="1"/>
      <protection hidden="1"/>
    </xf>
    <xf numFmtId="17" fontId="27" fillId="9" borderId="13" xfId="0" applyNumberFormat="1" applyFont="1" applyFill="1" applyBorder="1" applyAlignment="1" applyProtection="1">
      <alignment horizontal="center" vertical="center" wrapText="1"/>
      <protection hidden="1"/>
    </xf>
    <xf numFmtId="17" fontId="27" fillId="9" borderId="15" xfId="0" applyNumberFormat="1" applyFont="1" applyFill="1" applyBorder="1" applyAlignment="1" applyProtection="1">
      <alignment horizontal="center" vertical="center" wrapText="1"/>
      <protection hidden="1"/>
    </xf>
    <xf numFmtId="17" fontId="36" fillId="9" borderId="24" xfId="0" applyNumberFormat="1" applyFont="1" applyFill="1" applyBorder="1" applyAlignment="1" applyProtection="1">
      <alignment horizontal="center" vertical="center" wrapText="1"/>
      <protection hidden="1"/>
    </xf>
    <xf numFmtId="0" fontId="36" fillId="9" borderId="7" xfId="0" applyFont="1" applyFill="1" applyBorder="1" applyAlignment="1" applyProtection="1">
      <alignment horizontal="center" vertical="center" wrapText="1"/>
      <protection hidden="1"/>
    </xf>
    <xf numFmtId="17" fontId="34" fillId="9" borderId="33" xfId="0" applyNumberFormat="1" applyFont="1" applyFill="1" applyBorder="1" applyAlignment="1" applyProtection="1">
      <alignment horizontal="center" vertical="center" wrapText="1"/>
      <protection hidden="1"/>
    </xf>
    <xf numFmtId="17" fontId="34" fillId="9" borderId="34" xfId="0" applyNumberFormat="1" applyFont="1" applyFill="1" applyBorder="1" applyAlignment="1" applyProtection="1">
      <alignment horizontal="center" vertical="center" wrapText="1"/>
      <protection hidden="1"/>
    </xf>
    <xf numFmtId="0" fontId="5" fillId="0" borderId="0" xfId="2" applyFont="1" applyAlignment="1">
      <alignment horizontal="center"/>
    </xf>
  </cellXfs>
  <cellStyles count="4">
    <cellStyle name="Hyperlink" xfId="1" builtinId="8"/>
    <cellStyle name="Normal" xfId="0" builtinId="0"/>
    <cellStyle name="Normal 2" xfId="2"/>
    <cellStyle name="Normal 3" xfId="3"/>
  </cellStyles>
  <dxfs count="136">
    <dxf>
      <numFmt numFmtId="30" formatCode="@"/>
    </dxf>
    <dxf>
      <numFmt numFmtId="30" formatCode="@"/>
    </dxf>
    <dxf>
      <numFmt numFmtId="30" formatCode="@"/>
    </dxf>
    <dxf>
      <border diagonalUp="0" diagonalDown="0" outline="0">
        <left style="hair">
          <color auto="1"/>
        </left>
        <right style="hair">
          <color indexed="64"/>
        </right>
        <top style="hair">
          <color auto="1"/>
        </top>
        <bottom style="hair">
          <color indexed="64"/>
        </bottom>
      </border>
    </dxf>
    <dxf>
      <border diagonalUp="0" diagonalDown="0" outline="0">
        <left style="thin">
          <color indexed="64"/>
        </left>
        <right style="thin">
          <color indexed="64"/>
        </right>
        <top/>
        <bottom/>
      </border>
    </dxf>
    <dxf>
      <border diagonalUp="0" diagonalDown="0" outline="0">
        <left style="hair">
          <color theme="8"/>
        </left>
        <right style="hair">
          <color theme="8"/>
        </right>
        <top style="hair">
          <color theme="8"/>
        </top>
        <bottom style="hair">
          <color theme="8"/>
        </bottom>
      </border>
    </dxf>
    <dxf>
      <border diagonalUp="0" diagonalDown="0" outline="0">
        <left style="hair">
          <color theme="8"/>
        </left>
        <right style="hair">
          <color theme="8"/>
        </right>
        <top style="hair">
          <color theme="8"/>
        </top>
        <bottom style="hair">
          <color theme="8"/>
        </bottom>
      </border>
    </dxf>
    <dxf>
      <border diagonalUp="0" diagonalDown="0" outline="0">
        <left style="hair">
          <color theme="8"/>
        </left>
        <right style="hair">
          <color theme="8"/>
        </right>
        <top style="hair">
          <color theme="8"/>
        </top>
        <bottom style="hair">
          <color theme="8"/>
        </bottom>
      </border>
    </dxf>
    <dxf>
      <border diagonalUp="0" diagonalDown="0" outline="0">
        <left style="hair">
          <color theme="8"/>
        </left>
        <right style="hair">
          <color theme="8"/>
        </right>
        <top style="hair">
          <color theme="8"/>
        </top>
        <bottom style="hair">
          <color theme="8"/>
        </bottom>
      </border>
    </dxf>
    <dxf>
      <border diagonalUp="0" diagonalDown="0" outline="0">
        <left style="hair">
          <color theme="8"/>
        </left>
        <right style="hair">
          <color theme="8"/>
        </right>
        <top style="hair">
          <color theme="8"/>
        </top>
        <bottom style="hair">
          <color theme="8"/>
        </bottom>
      </border>
    </dxf>
    <dxf>
      <numFmt numFmtId="30" formatCode="@"/>
      <border diagonalUp="0" diagonalDown="0" outline="0">
        <left style="hair">
          <color theme="8"/>
        </left>
        <right style="hair">
          <color theme="8"/>
        </right>
        <top style="hair">
          <color theme="8"/>
        </top>
        <bottom style="hair">
          <color theme="8"/>
        </bottom>
      </border>
    </dxf>
    <dxf>
      <border outline="0">
        <right style="hair">
          <color theme="8"/>
        </right>
      </border>
    </dxf>
    <dxf>
      <font>
        <color theme="0"/>
      </font>
      <fill>
        <patternFill>
          <bgColor theme="0"/>
        </patternFill>
      </fill>
    </dxf>
    <dxf>
      <font>
        <color theme="0" tint="-0.24994659260841701"/>
      </font>
      <fill>
        <patternFill>
          <bgColor theme="0" tint="-0.24994659260841701"/>
        </patternFill>
      </fill>
    </dxf>
    <dxf>
      <fill>
        <patternFill>
          <bgColor theme="7" tint="0.79998168889431442"/>
        </patternFill>
      </fill>
    </dxf>
    <dxf>
      <fill>
        <patternFill>
          <bgColor theme="4" tint="0.79998168889431442"/>
        </patternFill>
      </fill>
    </dxf>
    <dxf>
      <font>
        <color theme="0" tint="-0.14996795556505021"/>
      </font>
      <fill>
        <patternFill>
          <bgColor theme="0" tint="-0.14996795556505021"/>
        </patternFill>
      </fill>
    </dxf>
    <dxf>
      <font>
        <color theme="0" tint="-0.14996795556505021"/>
      </font>
      <fill>
        <patternFill>
          <bgColor theme="0" tint="-0.14996795556505021"/>
        </patternFill>
      </fill>
    </dxf>
    <dxf>
      <font>
        <color theme="0" tint="-0.14996795556505021"/>
      </font>
      <fill>
        <patternFill>
          <bgColor theme="0" tint="-0.14996795556505021"/>
        </patternFill>
      </fill>
    </dxf>
    <dxf>
      <fill>
        <patternFill>
          <bgColor theme="4" tint="0.79998168889431442"/>
        </patternFill>
      </fill>
    </dxf>
    <dxf>
      <fill>
        <patternFill>
          <bgColor theme="7" tint="0.79998168889431442"/>
        </patternFill>
      </fill>
    </dxf>
    <dxf>
      <fill>
        <patternFill>
          <bgColor theme="4" tint="0.79998168889431442"/>
        </patternFill>
      </fill>
    </dxf>
    <dxf>
      <fill>
        <patternFill>
          <bgColor theme="7" tint="0.79998168889431442"/>
        </patternFill>
      </fill>
    </dxf>
    <dxf>
      <fill>
        <patternFill>
          <bgColor theme="4" tint="0.79998168889431442"/>
        </patternFill>
      </fill>
    </dxf>
    <dxf>
      <fill>
        <patternFill>
          <bgColor theme="7" tint="0.79998168889431442"/>
        </patternFill>
      </fill>
    </dxf>
    <dxf>
      <font>
        <color theme="0" tint="-0.24994659260841701"/>
      </font>
      <fill>
        <patternFill>
          <bgColor theme="0" tint="-0.24994659260841701"/>
        </patternFill>
      </fill>
    </dxf>
    <dxf>
      <font>
        <color theme="0" tint="-0.24994659260841701"/>
      </font>
      <fill>
        <patternFill>
          <bgColor theme="0" tint="-0.24994659260841701"/>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theme="7" tint="0.79998168889431442"/>
        </patternFill>
      </fill>
    </dxf>
    <dxf>
      <fill>
        <patternFill>
          <bgColor theme="4" tint="0.79998168889431442"/>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ont>
        <color theme="0" tint="-0.24994659260841701"/>
      </font>
      <fill>
        <patternFill>
          <bgColor theme="0" tint="-0.24994659260841701"/>
        </patternFill>
      </fill>
    </dxf>
    <dxf>
      <fill>
        <patternFill>
          <bgColor rgb="FFFFC000"/>
        </patternFill>
      </fill>
    </dxf>
    <dxf>
      <fill>
        <patternFill>
          <bgColor theme="7" tint="0.79998168889431442"/>
        </patternFill>
      </fill>
    </dxf>
    <dxf>
      <fill>
        <patternFill>
          <bgColor theme="4" tint="0.79998168889431442"/>
        </patternFill>
      </fill>
    </dxf>
    <dxf>
      <font>
        <color theme="0" tint="-0.24994659260841701"/>
      </font>
      <fill>
        <patternFill>
          <bgColor theme="0" tint="-0.24994659260841701"/>
        </patternFill>
      </fill>
    </dxf>
    <dxf>
      <fill>
        <patternFill>
          <bgColor rgb="FFFFC000"/>
        </patternFill>
      </fill>
    </dxf>
    <dxf>
      <fill>
        <patternFill>
          <bgColor theme="7" tint="0.79998168889431442"/>
        </patternFill>
      </fill>
    </dxf>
    <dxf>
      <fill>
        <patternFill>
          <bgColor theme="4" tint="0.79998168889431442"/>
        </patternFill>
      </fill>
    </dxf>
    <dxf>
      <font>
        <b val="0"/>
        <i val="0"/>
        <strike val="0"/>
        <condense val="0"/>
        <extend val="0"/>
        <outline val="0"/>
        <shadow val="0"/>
        <u val="none"/>
        <vertAlign val="baseline"/>
        <sz val="12"/>
        <color theme="0"/>
        <name val="Calibri"/>
        <scheme val="minor"/>
      </font>
      <fill>
        <patternFill patternType="solid">
          <fgColor indexed="64"/>
          <bgColor theme="0"/>
        </patternFill>
      </fill>
      <protection locked="1" hidden="0"/>
    </dxf>
    <dxf>
      <font>
        <b val="0"/>
        <i val="0"/>
        <strike val="0"/>
        <condense val="0"/>
        <extend val="0"/>
        <outline val="0"/>
        <shadow val="0"/>
        <u val="none"/>
        <vertAlign val="baseline"/>
        <sz val="12"/>
        <color theme="0"/>
        <name val="Calibri"/>
        <scheme val="minor"/>
      </font>
      <fill>
        <patternFill patternType="solid">
          <fgColor indexed="64"/>
          <bgColor theme="0"/>
        </patternFill>
      </fill>
      <border diagonalUp="0" diagonalDown="0" outline="0">
        <left style="hair">
          <color theme="8"/>
        </left>
        <right/>
        <top style="hair">
          <color theme="8"/>
        </top>
        <bottom style="hair">
          <color theme="8"/>
        </bottom>
      </border>
      <protection locked="1" hidden="0"/>
    </dxf>
    <dxf>
      <font>
        <b val="0"/>
        <i val="0"/>
        <strike val="0"/>
        <condense val="0"/>
        <extend val="0"/>
        <outline val="0"/>
        <shadow val="0"/>
        <u val="none"/>
        <vertAlign val="baseline"/>
        <sz val="12"/>
        <color theme="0"/>
        <name val="Calibri"/>
        <scheme val="minor"/>
      </font>
      <fill>
        <patternFill patternType="solid">
          <fgColor indexed="64"/>
          <bgColor theme="0"/>
        </patternFill>
      </fill>
      <protection locked="1" hidden="0"/>
    </dxf>
    <dxf>
      <font>
        <b val="0"/>
        <i val="0"/>
        <strike val="0"/>
        <condense val="0"/>
        <extend val="0"/>
        <outline val="0"/>
        <shadow val="0"/>
        <u val="none"/>
        <vertAlign val="baseline"/>
        <sz val="12"/>
        <color theme="0"/>
        <name val="Calibri"/>
        <scheme val="minor"/>
      </font>
      <fill>
        <patternFill patternType="solid">
          <fgColor indexed="64"/>
          <bgColor theme="0"/>
        </patternFill>
      </fill>
      <border diagonalUp="0" diagonalDown="0" outline="0">
        <left style="hair">
          <color theme="8"/>
        </left>
        <right style="hair">
          <color theme="8"/>
        </right>
        <top style="hair">
          <color theme="8"/>
        </top>
        <bottom style="hair">
          <color theme="8"/>
        </bottom>
      </border>
      <protection locked="1" hidden="0"/>
    </dxf>
    <dxf>
      <font>
        <b val="0"/>
        <i val="0"/>
        <strike val="0"/>
        <condense val="0"/>
        <extend val="0"/>
        <outline val="0"/>
        <shadow val="0"/>
        <u val="none"/>
        <vertAlign val="baseline"/>
        <sz val="12"/>
        <color theme="0"/>
        <name val="Calibri"/>
        <scheme val="minor"/>
      </font>
      <fill>
        <patternFill patternType="solid">
          <fgColor indexed="64"/>
          <bgColor theme="0"/>
        </patternFill>
      </fill>
      <protection locked="1" hidden="0"/>
    </dxf>
    <dxf>
      <font>
        <b val="0"/>
        <i val="0"/>
        <strike val="0"/>
        <condense val="0"/>
        <extend val="0"/>
        <outline val="0"/>
        <shadow val="0"/>
        <u val="none"/>
        <vertAlign val="baseline"/>
        <sz val="12"/>
        <color theme="0"/>
        <name val="Calibri"/>
        <scheme val="minor"/>
      </font>
      <fill>
        <patternFill patternType="solid">
          <fgColor indexed="64"/>
          <bgColor theme="0"/>
        </patternFill>
      </fill>
      <border diagonalUp="0" diagonalDown="0" outline="0">
        <left style="hair">
          <color theme="8"/>
        </left>
        <right style="hair">
          <color theme="8"/>
        </right>
        <top style="hair">
          <color theme="8"/>
        </top>
        <bottom style="hair">
          <color theme="8"/>
        </bottom>
      </border>
      <protection locked="1" hidden="0"/>
    </dxf>
    <dxf>
      <font>
        <b val="0"/>
        <i val="0"/>
        <strike val="0"/>
        <condense val="0"/>
        <extend val="0"/>
        <outline val="0"/>
        <shadow val="0"/>
        <u val="none"/>
        <vertAlign val="baseline"/>
        <sz val="12"/>
        <color auto="1"/>
        <name val="Calibri"/>
        <scheme val="minor"/>
      </font>
      <numFmt numFmtId="30" formatCode="@"/>
      <fill>
        <patternFill patternType="solid">
          <fgColor indexed="64"/>
          <bgColor theme="0"/>
        </patternFill>
      </fill>
      <border diagonalUp="0" diagonalDown="0" outline="0">
        <left style="hair">
          <color theme="8"/>
        </left>
        <right style="hair">
          <color theme="8"/>
        </right>
        <top style="hair">
          <color theme="8"/>
        </top>
        <bottom style="hair">
          <color theme="8"/>
        </bottom>
      </border>
      <protection locked="0" hidden="0"/>
    </dxf>
    <dxf>
      <font>
        <b val="0"/>
        <i val="0"/>
        <strike val="0"/>
        <condense val="0"/>
        <extend val="0"/>
        <outline val="0"/>
        <shadow val="0"/>
        <u val="none"/>
        <vertAlign val="baseline"/>
        <sz val="12"/>
        <color auto="1"/>
        <name val="Calibri"/>
        <scheme val="minor"/>
      </font>
      <fill>
        <patternFill patternType="solid">
          <fgColor indexed="64"/>
          <bgColor theme="0"/>
        </patternFill>
      </fill>
      <border diagonalUp="0" diagonalDown="0" outline="0">
        <left style="hair">
          <color theme="8"/>
        </left>
        <right style="hair">
          <color theme="8"/>
        </right>
        <top style="hair">
          <color theme="8"/>
        </top>
        <bottom style="hair">
          <color theme="8"/>
        </bottom>
      </border>
      <protection locked="0" hidden="0"/>
    </dxf>
    <dxf>
      <font>
        <b val="0"/>
        <i val="0"/>
        <strike val="0"/>
        <condense val="0"/>
        <extend val="0"/>
        <outline val="0"/>
        <shadow val="0"/>
        <u val="none"/>
        <vertAlign val="baseline"/>
        <sz val="12"/>
        <color auto="1"/>
        <name val="Calibri"/>
        <scheme val="minor"/>
      </font>
      <fill>
        <patternFill patternType="solid">
          <fgColor indexed="64"/>
          <bgColor theme="0"/>
        </patternFill>
      </fill>
      <border diagonalUp="0" diagonalDown="0" outline="0">
        <left style="hair">
          <color theme="8"/>
        </left>
        <right style="hair">
          <color theme="8"/>
        </right>
        <top style="hair">
          <color theme="8"/>
        </top>
        <bottom style="hair">
          <color theme="8"/>
        </bottom>
      </border>
      <protection locked="0" hidden="0"/>
    </dxf>
    <dxf>
      <font>
        <b val="0"/>
        <i val="0"/>
        <strike val="0"/>
        <condense val="0"/>
        <extend val="0"/>
        <outline val="0"/>
        <shadow val="0"/>
        <u val="none"/>
        <vertAlign val="baseline"/>
        <sz val="12"/>
        <color auto="1"/>
        <name val="Calibri"/>
        <scheme val="minor"/>
      </font>
      <fill>
        <patternFill patternType="solid">
          <fgColor indexed="64"/>
          <bgColor theme="0"/>
        </patternFill>
      </fill>
      <border diagonalUp="0" diagonalDown="0" outline="0">
        <left style="hair">
          <color theme="8"/>
        </left>
        <right style="hair">
          <color theme="8"/>
        </right>
        <top style="hair">
          <color theme="8"/>
        </top>
        <bottom style="hair">
          <color theme="8"/>
        </bottom>
      </border>
      <protection locked="0" hidden="0"/>
    </dxf>
    <dxf>
      <font>
        <b val="0"/>
        <i val="0"/>
        <strike val="0"/>
        <condense val="0"/>
        <extend val="0"/>
        <outline val="0"/>
        <shadow val="0"/>
        <u val="none"/>
        <vertAlign val="baseline"/>
        <sz val="12"/>
        <color auto="1"/>
        <name val="Calibri"/>
        <scheme val="minor"/>
      </font>
      <fill>
        <patternFill patternType="solid">
          <fgColor indexed="64"/>
          <bgColor theme="0"/>
        </patternFill>
      </fill>
      <border diagonalUp="0" diagonalDown="0" outline="0">
        <left style="hair">
          <color theme="8"/>
        </left>
        <right style="hair">
          <color theme="8"/>
        </right>
        <top style="hair">
          <color theme="8"/>
        </top>
        <bottom style="hair">
          <color theme="8"/>
        </bottom>
      </border>
      <protection locked="0" hidden="0"/>
    </dxf>
    <dxf>
      <font>
        <b val="0"/>
        <i val="0"/>
        <strike val="0"/>
        <condense val="0"/>
        <extend val="0"/>
        <outline val="0"/>
        <shadow val="0"/>
        <u val="none"/>
        <vertAlign val="baseline"/>
        <sz val="12"/>
        <color auto="1"/>
        <name val="Calibri"/>
        <scheme val="minor"/>
      </font>
      <fill>
        <patternFill patternType="solid">
          <fgColor indexed="64"/>
          <bgColor theme="0"/>
        </patternFill>
      </fill>
      <border diagonalUp="0" diagonalDown="0" outline="0">
        <left style="hair">
          <color theme="8"/>
        </left>
        <right style="hair">
          <color theme="8"/>
        </right>
        <top style="hair">
          <color theme="8"/>
        </top>
        <bottom style="hair">
          <color theme="8"/>
        </bottom>
      </border>
      <protection locked="0" hidden="0"/>
    </dxf>
    <dxf>
      <font>
        <b val="0"/>
        <i val="0"/>
        <strike val="0"/>
        <condense val="0"/>
        <extend val="0"/>
        <outline val="0"/>
        <shadow val="0"/>
        <u val="none"/>
        <vertAlign val="baseline"/>
        <sz val="12"/>
        <color auto="1"/>
        <name val="Calibri"/>
        <scheme val="minor"/>
      </font>
      <fill>
        <patternFill patternType="solid">
          <fgColor indexed="64"/>
          <bgColor theme="0"/>
        </patternFill>
      </fill>
      <border diagonalUp="0" diagonalDown="0" outline="0">
        <left style="hair">
          <color theme="8"/>
        </left>
        <right style="hair">
          <color theme="8"/>
        </right>
        <top style="hair">
          <color theme="8"/>
        </top>
        <bottom style="hair">
          <color theme="8"/>
        </bottom>
      </border>
      <protection locked="0" hidden="0"/>
    </dxf>
    <dxf>
      <font>
        <b val="0"/>
        <i val="0"/>
        <strike val="0"/>
        <condense val="0"/>
        <extend val="0"/>
        <outline val="0"/>
        <shadow val="0"/>
        <u val="none"/>
        <vertAlign val="baseline"/>
        <sz val="12"/>
        <color auto="1"/>
        <name val="Calibri"/>
        <scheme val="minor"/>
      </font>
      <fill>
        <patternFill patternType="solid">
          <fgColor indexed="64"/>
          <bgColor theme="0"/>
        </patternFill>
      </fill>
      <border diagonalUp="0" diagonalDown="0" outline="0">
        <left style="hair">
          <color theme="8"/>
        </left>
        <right style="hair">
          <color theme="8"/>
        </right>
        <top style="hair">
          <color theme="8"/>
        </top>
        <bottom style="hair">
          <color theme="8"/>
        </bottom>
      </border>
      <protection locked="0" hidden="0"/>
    </dxf>
    <dxf>
      <font>
        <b val="0"/>
        <i val="0"/>
        <strike val="0"/>
        <condense val="0"/>
        <extend val="0"/>
        <outline val="0"/>
        <shadow val="0"/>
        <u val="none"/>
        <vertAlign val="baseline"/>
        <sz val="12"/>
        <color auto="1"/>
        <name val="Calibri"/>
        <scheme val="minor"/>
      </font>
      <fill>
        <patternFill patternType="solid">
          <fgColor indexed="64"/>
          <bgColor theme="0"/>
        </patternFill>
      </fill>
      <border diagonalUp="0" diagonalDown="0" outline="0">
        <left style="hair">
          <color theme="8"/>
        </left>
        <right style="hair">
          <color theme="8"/>
        </right>
        <top style="hair">
          <color theme="8"/>
        </top>
        <bottom style="hair">
          <color theme="8"/>
        </bottom>
      </border>
      <protection locked="0" hidden="0"/>
    </dxf>
    <dxf>
      <font>
        <b val="0"/>
        <i val="0"/>
        <strike val="0"/>
        <condense val="0"/>
        <extend val="0"/>
        <outline val="0"/>
        <shadow val="0"/>
        <u val="none"/>
        <vertAlign val="baseline"/>
        <sz val="12"/>
        <color auto="1"/>
        <name val="Calibri"/>
        <scheme val="minor"/>
      </font>
      <fill>
        <patternFill patternType="solid">
          <fgColor indexed="64"/>
          <bgColor theme="0"/>
        </patternFill>
      </fill>
      <border diagonalUp="0" diagonalDown="0" outline="0">
        <left style="hair">
          <color theme="8"/>
        </left>
        <right style="hair">
          <color theme="8"/>
        </right>
        <top style="hair">
          <color theme="8"/>
        </top>
        <bottom style="hair">
          <color theme="8"/>
        </bottom>
      </border>
      <protection locked="0" hidden="0"/>
    </dxf>
    <dxf>
      <font>
        <b val="0"/>
        <i val="0"/>
        <strike val="0"/>
        <condense val="0"/>
        <extend val="0"/>
        <outline val="0"/>
        <shadow val="0"/>
        <u val="none"/>
        <vertAlign val="baseline"/>
        <sz val="12"/>
        <color auto="1"/>
        <name val="Calibri"/>
        <scheme val="minor"/>
      </font>
      <fill>
        <patternFill patternType="solid">
          <fgColor indexed="64"/>
          <bgColor theme="0"/>
        </patternFill>
      </fill>
      <border diagonalUp="0" diagonalDown="0" outline="0">
        <left style="hair">
          <color theme="8"/>
        </left>
        <right style="hair">
          <color theme="8"/>
        </right>
        <top style="hair">
          <color theme="8"/>
        </top>
        <bottom style="hair">
          <color theme="8"/>
        </bottom>
      </border>
      <protection locked="0" hidden="0"/>
    </dxf>
    <dxf>
      <font>
        <b val="0"/>
        <i val="0"/>
        <strike val="0"/>
        <condense val="0"/>
        <extend val="0"/>
        <outline val="0"/>
        <shadow val="0"/>
        <u val="none"/>
        <vertAlign val="baseline"/>
        <sz val="12"/>
        <color auto="1"/>
        <name val="Calibri"/>
        <scheme val="minor"/>
      </font>
      <fill>
        <patternFill patternType="solid">
          <fgColor indexed="64"/>
          <bgColor theme="0"/>
        </patternFill>
      </fill>
      <border diagonalUp="0" diagonalDown="0" outline="0">
        <left style="hair">
          <color theme="8"/>
        </left>
        <right style="hair">
          <color theme="8"/>
        </right>
        <top style="hair">
          <color theme="8"/>
        </top>
        <bottom style="hair">
          <color theme="8"/>
        </bottom>
      </border>
      <protection locked="0" hidden="0"/>
    </dxf>
    <dxf>
      <font>
        <b val="0"/>
        <i val="0"/>
        <strike val="0"/>
        <condense val="0"/>
        <extend val="0"/>
        <outline val="0"/>
        <shadow val="0"/>
        <u val="none"/>
        <vertAlign val="baseline"/>
        <sz val="12"/>
        <color auto="1"/>
        <name val="Calibri"/>
        <scheme val="minor"/>
      </font>
      <fill>
        <patternFill patternType="solid">
          <fgColor indexed="64"/>
          <bgColor theme="0"/>
        </patternFill>
      </fill>
      <border diagonalUp="0" diagonalDown="0" outline="0">
        <left style="hair">
          <color theme="8"/>
        </left>
        <right style="hair">
          <color theme="8"/>
        </right>
        <top style="hair">
          <color theme="8"/>
        </top>
        <bottom style="hair">
          <color theme="8"/>
        </bottom>
      </border>
      <protection locked="0" hidden="0"/>
    </dxf>
    <dxf>
      <font>
        <b val="0"/>
        <i val="0"/>
        <strike val="0"/>
        <condense val="0"/>
        <extend val="0"/>
        <outline val="0"/>
        <shadow val="0"/>
        <u val="none"/>
        <vertAlign val="baseline"/>
        <sz val="12"/>
        <color auto="1"/>
        <name val="Calibri"/>
        <scheme val="minor"/>
      </font>
      <fill>
        <patternFill patternType="solid">
          <fgColor indexed="64"/>
          <bgColor theme="0"/>
        </patternFill>
      </fill>
      <border diagonalUp="0" diagonalDown="0" outline="0">
        <left style="hair">
          <color theme="8"/>
        </left>
        <right style="hair">
          <color theme="8"/>
        </right>
        <top style="hair">
          <color theme="8"/>
        </top>
        <bottom style="hair">
          <color theme="8"/>
        </bottom>
      </border>
      <protection locked="0" hidden="0"/>
    </dxf>
    <dxf>
      <font>
        <b val="0"/>
        <i val="0"/>
        <strike val="0"/>
        <condense val="0"/>
        <extend val="0"/>
        <outline val="0"/>
        <shadow val="0"/>
        <u val="none"/>
        <vertAlign val="baseline"/>
        <sz val="12"/>
        <color auto="1"/>
        <name val="Calibri"/>
        <scheme val="minor"/>
      </font>
      <fill>
        <patternFill patternType="solid">
          <fgColor indexed="64"/>
          <bgColor theme="0"/>
        </patternFill>
      </fill>
      <border diagonalUp="0" diagonalDown="0" outline="0">
        <left style="hair">
          <color theme="8"/>
        </left>
        <right style="hair">
          <color theme="8"/>
        </right>
        <top style="hair">
          <color theme="8"/>
        </top>
        <bottom style="hair">
          <color theme="8"/>
        </bottom>
      </border>
      <protection locked="0" hidden="0"/>
    </dxf>
    <dxf>
      <font>
        <b val="0"/>
        <i val="0"/>
        <strike val="0"/>
        <condense val="0"/>
        <extend val="0"/>
        <outline val="0"/>
        <shadow val="0"/>
        <u val="none"/>
        <vertAlign val="baseline"/>
        <sz val="12"/>
        <color auto="1"/>
        <name val="Calibri"/>
        <scheme val="minor"/>
      </font>
      <fill>
        <patternFill patternType="solid">
          <fgColor indexed="64"/>
          <bgColor theme="0"/>
        </patternFill>
      </fill>
      <border diagonalUp="0" diagonalDown="0" outline="0">
        <left/>
        <right style="hair">
          <color theme="8"/>
        </right>
        <top style="hair">
          <color theme="8"/>
        </top>
        <bottom style="hair">
          <color theme="8"/>
        </bottom>
      </border>
      <protection locked="0" hidden="0"/>
    </dxf>
    <dxf>
      <font>
        <b val="0"/>
        <i val="0"/>
        <strike val="0"/>
        <condense val="0"/>
        <extend val="0"/>
        <outline val="0"/>
        <shadow val="0"/>
        <u val="none"/>
        <vertAlign val="baseline"/>
        <sz val="12"/>
        <color theme="0"/>
        <name val="Calibri"/>
        <scheme val="minor"/>
      </font>
      <fill>
        <patternFill patternType="solid">
          <fgColor indexed="64"/>
          <bgColor theme="0"/>
        </patternFill>
      </fill>
      <protection locked="1" hidden="0"/>
    </dxf>
    <dxf>
      <border diagonalUp="0" diagonalDown="0" outline="0">
        <left style="hair">
          <color theme="8"/>
        </left>
        <right style="hair">
          <color theme="8"/>
        </right>
        <top/>
        <bottom/>
      </border>
    </dxf>
    <dxf>
      <fill>
        <patternFill>
          <bgColor rgb="FFFF0000"/>
        </patternFill>
      </fill>
    </dxf>
    <dxf>
      <fill>
        <patternFill>
          <bgColor rgb="FFFFC000"/>
        </patternFill>
      </fill>
    </dxf>
    <dxf>
      <fill>
        <patternFill>
          <bgColor rgb="FFFF0000"/>
        </patternFill>
      </fill>
    </dxf>
    <dxf>
      <fill>
        <patternFill>
          <bgColor rgb="FFFF0000"/>
        </patternFill>
      </fill>
    </dxf>
    <dxf>
      <font>
        <color theme="0" tint="-0.24994659260841701"/>
      </font>
      <fill>
        <patternFill>
          <bgColor theme="0" tint="-0.24994659260841701"/>
        </patternFill>
      </fill>
    </dxf>
  </dxfs>
  <tableStyles count="0" defaultTableStyle="TableStyleMedium9" defaultPivotStyle="PivotStyleMedium7"/>
  <colors>
    <mruColors>
      <color rgb="FFDAEEF3"/>
      <color rgb="FFA9D08E"/>
      <color rgb="FFE2EFD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customXml" Target="../customXml/item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 Id="rId22" Type="http://schemas.openxmlformats.org/officeDocument/2006/relationships/customXml" Target="../customXml/item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6</xdr:col>
          <xdr:colOff>171450</xdr:colOff>
          <xdr:row>2</xdr:row>
          <xdr:rowOff>114300</xdr:rowOff>
        </xdr:to>
        <xdr:sp macro="" textlink="">
          <xdr:nvSpPr>
            <xdr:cNvPr id="11265" name="Apttus_App" hidden="1">
              <a:extLst>
                <a:ext uri="{63B3BB69-23CF-44E3-9099-C40C66FF867C}">
                  <a14:compatExt spid="_x0000_s11265"/>
                </a:ext>
                <a:ext uri="{FF2B5EF4-FFF2-40B4-BE49-F238E27FC236}">
                  <a16:creationId xmlns:a16="http://schemas.microsoft.com/office/drawing/2014/main" id="{00000000-0008-0000-0B00-000001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552450</xdr:colOff>
          <xdr:row>2</xdr:row>
          <xdr:rowOff>114300</xdr:rowOff>
        </xdr:to>
        <xdr:sp macro="" textlink="">
          <xdr:nvSpPr>
            <xdr:cNvPr id="11266" name="Apttus_AppData" hidden="1">
              <a:extLst>
                <a:ext uri="{63B3BB69-23CF-44E3-9099-C40C66FF867C}">
                  <a14:compatExt spid="_x0000_s11266"/>
                </a:ext>
                <a:ext uri="{FF2B5EF4-FFF2-40B4-BE49-F238E27FC236}">
                  <a16:creationId xmlns:a16="http://schemas.microsoft.com/office/drawing/2014/main" id="{00000000-0008-0000-0B00-000002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xdr:col>
          <xdr:colOff>333375</xdr:colOff>
          <xdr:row>2</xdr:row>
          <xdr:rowOff>114300</xdr:rowOff>
        </xdr:to>
        <xdr:sp macro="" textlink="">
          <xdr:nvSpPr>
            <xdr:cNvPr id="11267" name="Apttus_AppDataTracker" hidden="1">
              <a:extLst>
                <a:ext uri="{63B3BB69-23CF-44E3-9099-C40C66FF867C}">
                  <a14:compatExt spid="_x0000_s11267"/>
                </a:ext>
                <a:ext uri="{FF2B5EF4-FFF2-40B4-BE49-F238E27FC236}">
                  <a16:creationId xmlns:a16="http://schemas.microsoft.com/office/drawing/2014/main" id="{00000000-0008-0000-0B00-0000032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josep\Downloads\Moz%20PF%202017.05.9%2016.15_RH_10.05.201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 Section A"/>
      <sheetName val="Impact Indicators - Section B"/>
      <sheetName val="Outcome Indicators - Section C"/>
      <sheetName val="Coverage Indicators - Section D"/>
      <sheetName val=" Disaggregation - Section E"/>
      <sheetName val="WPTM - Section F"/>
      <sheetName val="Print View"/>
      <sheetName val="PF Tracker"/>
      <sheetName val="Reference Records"/>
      <sheetName val="Disaggregation Records"/>
      <sheetName val="Account Role"/>
      <sheetName val="apttusmetadata"/>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tables/table1.xml><?xml version="1.0" encoding="utf-8"?>
<table xmlns="http://schemas.openxmlformats.org/spreadsheetml/2006/main" id="4" name="WPTM_Intervention" displayName="WPTM_Intervention" ref="E126:W177" totalsRowShown="0" headerRowDxfId="130" dataDxfId="129">
  <autoFilter ref="E126:W177">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autoFilter>
  <tableColumns count="19">
    <tableColumn id="7" name="Modules" dataDxfId="128"/>
    <tableColumn id="8" name="Column4" dataDxfId="127"/>
    <tableColumn id="9" name="Column5" dataDxfId="126"/>
    <tableColumn id="10" name="Column6" dataDxfId="125"/>
    <tableColumn id="11" name="Column7" dataDxfId="124"/>
    <tableColumn id="12" name="Column8" dataDxfId="123"/>
    <tableColumn id="13" name="Standard Intervention" dataDxfId="122"/>
    <tableColumn id="14" name="Column9" dataDxfId="121"/>
    <tableColumn id="15" name="Column10" dataDxfId="120"/>
    <tableColumn id="16" name="Column11" dataDxfId="119"/>
    <tableColumn id="17" name="Column12" dataDxfId="118"/>
    <tableColumn id="18" name="Column13" dataDxfId="117"/>
    <tableColumn id="19" name="Column14" dataDxfId="116"/>
    <tableColumn id="20" name="Column15" dataDxfId="115"/>
    <tableColumn id="21" name="Column16" dataDxfId="114"/>
    <tableColumn id="22" name="Custom Intervention (description)" dataDxfId="113"/>
    <tableColumn id="23" name="Column17" dataDxfId="112" totalsRowDxfId="111">
      <calculatedColumnFormula>IFERROR(IF(VLOOKUP(K127,'Reference Records'!$C$131:$D$166,2,FALSE)=0,"",VLOOKUP(K127,'Reference Records'!$C$131:$D$166,2,FALSE)),"")</calculatedColumnFormula>
    </tableColumn>
    <tableColumn id="1" name="Module Name" dataDxfId="110" totalsRowDxfId="109">
      <calculatedColumnFormula>IFERROR(IF(VLOOKUP(E127,'Reference Records'!$C$131:$D$166,2,FALSE)=0,"",VLOOKUP(E127,'Reference Records'!$C$131:$D$166,2,FALSE)),"")</calculatedColumnFormula>
    </tableColumn>
    <tableColumn id="2" name="Concatenation of Names" dataDxfId="108" totalsRowDxfId="107">
      <calculatedColumnFormula>K127&amp;T127</calculatedColumnFormula>
    </tableColumn>
  </tableColumns>
  <tableStyleInfo name="TableStyleMedium9" showFirstColumn="0" showLastColumn="0" showRowStripes="0" showColumnStripes="0"/>
</table>
</file>

<file path=xl/tables/table2.xml><?xml version="1.0" encoding="utf-8"?>
<table xmlns="http://schemas.openxmlformats.org/spreadsheetml/2006/main" id="1" name="Module" displayName="Module" ref="B130:H165" totalsRowShown="0" headerRowCellStyle="Normal 2" dataCellStyle="Normal 2">
  <autoFilter ref="B130:H165"/>
  <tableColumns count="7">
    <tableColumn id="1" name="Name" dataDxfId="11" dataCellStyle="Normal 2">
      <calculatedColumnFormula array="1">IFERROR(INDEX($C$131:$C$166, MATCH(0, COUNTIF($B$130:B130, $C$131:$C$166&amp;"") + IF($C$131:$C$166="",1,0), 0)), "")</calculatedColumnFormula>
    </tableColumn>
    <tableColumn id="2" name="Module Name" dataDxfId="10"/>
    <tableColumn id="3" name="Module-Coverage-Intervention Reference (Name)" dataDxfId="9" dataCellStyle="Normal 2"/>
    <tableColumn id="4" name="Component (Name)" dataDxfId="8" dataCellStyle="Normal 2"/>
    <tableColumn id="5" name="Column1" dataDxfId="7" dataCellStyle="Normal 2"/>
    <tableColumn id="6" name="Record ID" dataDxfId="6" dataCellStyle="Normal 2"/>
    <tableColumn id="7" name="Reference Record Id" dataDxfId="5" dataCellStyle="Normal 2"/>
  </tableColumns>
  <tableStyleInfo name="TableStyleLight9" showFirstColumn="0" showLastColumn="0" showRowStripes="1" showColumnStripes="0"/>
</table>
</file>

<file path=xl/tables/table3.xml><?xml version="1.0" encoding="utf-8"?>
<table xmlns="http://schemas.openxmlformats.org/spreadsheetml/2006/main" id="2" name="Intervention" displayName="Intervention" ref="A168:I334" totalsRowShown="0" headerRowCellStyle="Normal 2" dataCellStyle="Normal 2">
  <autoFilter ref="A168:I334"/>
  <tableColumns count="9">
    <tableColumn id="1" name="Module" dataCellStyle="Normal 2"/>
    <tableColumn id="2" name="Name ID" dataCellStyle="Normal 2"/>
    <tableColumn id="3" name="Intervention"/>
    <tableColumn id="4" name="Disaggregation Categories" dataCellStyle="Normal 2"/>
    <tableColumn id="5" name="Record ID" dataCellStyle="Normal 2"/>
    <tableColumn id="6" name="Column1" dataCellStyle="Normal 2"/>
    <tableColumn id="7" name="Column2" dataCellStyle="Normal 2"/>
    <tableColumn id="8" name="Column3" dataCellStyle="Normal 2"/>
    <tableColumn id="9" name="Column4" dataCellStyle="Normal 2"/>
  </tableColumns>
  <tableStyleInfo name="TableStyleLight9" showFirstColumn="0" showLastColumn="0" showRowStripes="1" showColumnStripes="0"/>
</table>
</file>

<file path=xl/tables/table4.xml><?xml version="1.0" encoding="utf-8"?>
<table xmlns="http://schemas.openxmlformats.org/spreadsheetml/2006/main" id="3" name="Coverage" displayName="Coverage" ref="A59:G127" totalsRowShown="0" headerRowDxfId="4" tableBorderDxfId="3" headerRowCellStyle="Normal 2" dataCellStyle="Normal 2">
  <autoFilter ref="A59:G127"/>
  <tableColumns count="7">
    <tableColumn id="1" name="Module" dataCellStyle="Normal 2"/>
    <tableColumn id="2" name="Name ID" dataDxfId="2" dataCellStyle="Normal 2"/>
    <tableColumn id="3" name="Name" dataDxfId="1" dataCellStyle="Normal 2"/>
    <tableColumn id="4" name="Disaggregation Categories" dataDxfId="0" dataCellStyle="Normal 2"/>
    <tableColumn id="5" name="Column1" dataCellStyle="Normal 2"/>
    <tableColumn id="6" name="Column2" dataCellStyle="Normal 2"/>
    <tableColumn id="7" name="Record ID" dataCellStyle="Normal 2"/>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printerSettings" Target="../printerSettings/printerSettings9.bin"/><Relationship Id="rId4"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8" Type="http://schemas.openxmlformats.org/officeDocument/2006/relationships/oleObject" Target="../embeddings/oleObject3.bin"/><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12.bin"/><Relationship Id="rId6" Type="http://schemas.openxmlformats.org/officeDocument/2006/relationships/oleObject" Target="../embeddings/oleObject2.bin"/><Relationship Id="rId5" Type="http://schemas.openxmlformats.org/officeDocument/2006/relationships/image" Target="../media/image1.emf"/><Relationship Id="rId4" Type="http://schemas.openxmlformats.org/officeDocument/2006/relationships/oleObject" Target="../embeddings/oleObject1.bin"/><Relationship Id="rId9" Type="http://schemas.openxmlformats.org/officeDocument/2006/relationships/image" Target="../media/image3.emf"/></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AX186"/>
  <sheetViews>
    <sheetView showGridLines="0" view="pageBreakPreview" zoomScaleNormal="80" zoomScaleSheetLayoutView="100" workbookViewId="0">
      <selection activeCell="K9" sqref="K9:K10"/>
    </sheetView>
  </sheetViews>
  <sheetFormatPr defaultColWidth="11" defaultRowHeight="15.75" x14ac:dyDescent="0.25"/>
  <cols>
    <col min="1" max="1" width="32" style="6" customWidth="1"/>
    <col min="2" max="2" width="52.25" style="6" hidden="1" customWidth="1"/>
    <col min="3" max="3" width="54.625" style="6" hidden="1" customWidth="1"/>
    <col min="4" max="4" width="0.25" style="6" customWidth="1"/>
    <col min="5" max="5" width="34.25" style="6" customWidth="1"/>
    <col min="6" max="6" width="29.75" style="6" hidden="1" customWidth="1"/>
    <col min="7" max="7" width="31.25" style="6" hidden="1" customWidth="1"/>
    <col min="8" max="8" width="26.25" style="6" hidden="1" customWidth="1"/>
    <col min="9" max="9" width="1" style="6" hidden="1" customWidth="1"/>
    <col min="10" max="10" width="0.25" style="6" customWidth="1"/>
    <col min="11" max="11" width="41.125" style="6" customWidth="1"/>
    <col min="12" max="12" width="12.75" style="6" hidden="1" customWidth="1"/>
    <col min="13" max="13" width="17.125" style="6" hidden="1" customWidth="1"/>
    <col min="14" max="14" width="19.5" style="6" hidden="1" customWidth="1"/>
    <col min="15" max="15" width="15.25" style="6" hidden="1" customWidth="1"/>
    <col min="16" max="16" width="18.75" style="6" hidden="1" customWidth="1"/>
    <col min="17" max="17" width="17.5" style="6" hidden="1" customWidth="1"/>
    <col min="18" max="19" width="0.25" style="6" hidden="1" customWidth="1"/>
    <col min="20" max="20" width="40.25" style="6" customWidth="1"/>
    <col min="21" max="21" width="11.25" style="6" hidden="1" customWidth="1"/>
    <col min="22" max="22" width="25.25" style="79" hidden="1" customWidth="1"/>
    <col min="23" max="23" width="23.625" style="79" hidden="1" customWidth="1"/>
    <col min="24" max="24" width="18.25" style="79" hidden="1" customWidth="1"/>
    <col min="25" max="25" width="18.75" style="79" hidden="1" customWidth="1"/>
    <col min="26" max="26" width="19.5" style="79" hidden="1" customWidth="1"/>
    <col min="27" max="27" width="18.5" style="6" hidden="1" customWidth="1"/>
    <col min="28" max="28" width="18" style="6" hidden="1" customWidth="1"/>
    <col min="29" max="29" width="0.25" style="6" hidden="1" customWidth="1"/>
    <col min="30" max="30" width="52.625" style="6" customWidth="1"/>
    <col min="31" max="31" width="26.625" style="6" customWidth="1"/>
    <col min="32" max="32" width="20.25" style="6" customWidth="1"/>
    <col min="33" max="33" width="24.75" style="6" customWidth="1"/>
    <col min="34" max="40" width="11" style="6" customWidth="1"/>
    <col min="41" max="41" width="11" style="9" customWidth="1"/>
    <col min="42" max="42" width="16.25" style="9" customWidth="1"/>
    <col min="43" max="43" width="11" style="9" customWidth="1"/>
    <col min="44" max="50" width="11" style="9"/>
    <col min="51" max="16384" width="11" style="6"/>
  </cols>
  <sheetData>
    <row r="1" spans="1:50" ht="16.5" thickBot="1" x14ac:dyDescent="0.3">
      <c r="A1" s="455" t="s">
        <v>198</v>
      </c>
      <c r="B1" s="456"/>
      <c r="C1" s="456"/>
      <c r="D1" s="456"/>
      <c r="E1" s="456"/>
      <c r="F1" s="456"/>
      <c r="G1" s="456"/>
      <c r="H1" s="456"/>
      <c r="I1" s="456"/>
      <c r="J1" s="456"/>
      <c r="K1" s="456"/>
      <c r="L1" s="456"/>
      <c r="M1" s="456"/>
      <c r="N1" s="456"/>
      <c r="O1" s="456"/>
      <c r="P1" s="456"/>
      <c r="Q1" s="456"/>
      <c r="R1" s="456"/>
      <c r="S1" s="456"/>
      <c r="T1" s="456"/>
    </row>
    <row r="2" spans="1:50" s="28" customFormat="1" ht="27" customHeight="1" thickBot="1" x14ac:dyDescent="0.3">
      <c r="A2" s="452" t="s">
        <v>47</v>
      </c>
      <c r="B2" s="453"/>
      <c r="C2" s="453"/>
      <c r="D2" s="453"/>
      <c r="E2" s="453"/>
      <c r="F2" s="453"/>
      <c r="G2" s="453"/>
      <c r="H2" s="453"/>
      <c r="I2" s="453"/>
      <c r="J2" s="453"/>
      <c r="K2" s="453"/>
      <c r="L2" s="453"/>
      <c r="M2" s="453"/>
      <c r="N2" s="453"/>
      <c r="O2" s="453"/>
      <c r="P2" s="453"/>
      <c r="Q2" s="453"/>
      <c r="R2" s="453"/>
      <c r="S2" s="453"/>
      <c r="T2" s="457"/>
      <c r="V2" s="29"/>
      <c r="W2" s="29"/>
      <c r="X2" s="29"/>
      <c r="Y2" s="29"/>
      <c r="Z2" s="29"/>
      <c r="AO2" s="30"/>
      <c r="AP2" s="30"/>
      <c r="AQ2" s="30"/>
      <c r="AR2" s="30"/>
      <c r="AS2" s="30"/>
      <c r="AT2" s="30"/>
      <c r="AU2" s="30"/>
      <c r="AV2" s="30"/>
      <c r="AW2" s="30"/>
      <c r="AX2" s="30"/>
    </row>
    <row r="3" spans="1:50" ht="16.5" thickBot="1" x14ac:dyDescent="0.3"/>
    <row r="4" spans="1:50" ht="19.5" customHeight="1" thickBot="1" x14ac:dyDescent="0.3">
      <c r="F4" s="79"/>
      <c r="G4" s="79"/>
      <c r="H4" s="79"/>
      <c r="I4" s="79"/>
      <c r="J4" s="79"/>
      <c r="K4" s="80"/>
      <c r="L4" s="81"/>
      <c r="M4" s="81"/>
      <c r="N4" s="81"/>
      <c r="O4" s="81"/>
      <c r="P4" s="81"/>
      <c r="Q4" s="81"/>
      <c r="R4" s="81"/>
      <c r="S4" s="81"/>
      <c r="T4" s="81"/>
      <c r="V4" s="459"/>
      <c r="W4" s="459"/>
    </row>
    <row r="5" spans="1:50" ht="16.5" thickBot="1" x14ac:dyDescent="0.3">
      <c r="A5" s="82" t="s">
        <v>141</v>
      </c>
      <c r="B5" s="83"/>
      <c r="C5" s="83"/>
      <c r="D5" s="84"/>
      <c r="E5" s="85" t="str">
        <f>IF('Reference Records'!$B$338&lt;&gt;"",'Reference Records'!$B$338,'Reference Records'!$B$339)</f>
        <v>Mozambique</v>
      </c>
      <c r="F5" s="86"/>
      <c r="G5" s="86"/>
      <c r="H5" s="86"/>
      <c r="I5" s="86"/>
      <c r="J5" s="86"/>
      <c r="K5" s="80"/>
      <c r="L5" s="81"/>
      <c r="M5" s="81"/>
      <c r="N5" s="81"/>
      <c r="O5" s="81"/>
      <c r="P5" s="81"/>
      <c r="Q5" s="81"/>
      <c r="R5" s="81"/>
      <c r="S5" s="81"/>
      <c r="T5" s="81"/>
      <c r="V5" s="459"/>
      <c r="W5" s="459"/>
    </row>
    <row r="6" spans="1:50" ht="16.5" thickBot="1" x14ac:dyDescent="0.3">
      <c r="A6" s="82" t="s">
        <v>45</v>
      </c>
      <c r="B6" s="83"/>
      <c r="C6" s="83"/>
      <c r="D6" s="84"/>
      <c r="E6" s="309" t="s">
        <v>280</v>
      </c>
      <c r="F6" s="86"/>
      <c r="G6" s="86"/>
      <c r="H6" s="86"/>
      <c r="I6" s="86"/>
      <c r="J6" s="86"/>
      <c r="K6" s="80"/>
      <c r="L6" s="81"/>
      <c r="M6" s="81"/>
      <c r="N6" s="81"/>
      <c r="O6" s="81"/>
      <c r="P6" s="81"/>
      <c r="Q6" s="81"/>
      <c r="R6" s="81"/>
      <c r="S6" s="81"/>
      <c r="T6" s="81"/>
      <c r="V6" s="87"/>
      <c r="W6" s="87"/>
    </row>
    <row r="7" spans="1:50" ht="31.5" customHeight="1" thickBot="1" x14ac:dyDescent="0.3">
      <c r="A7" s="88" t="s">
        <v>73</v>
      </c>
      <c r="B7" s="83"/>
      <c r="C7" s="83"/>
      <c r="D7" s="84"/>
      <c r="E7" s="89">
        <v>43101</v>
      </c>
      <c r="F7" s="90"/>
      <c r="G7" s="90"/>
      <c r="H7" s="90"/>
      <c r="I7" s="90"/>
      <c r="J7" s="90"/>
      <c r="K7" s="80"/>
      <c r="L7" s="81"/>
      <c r="M7" s="81"/>
      <c r="N7" s="81"/>
      <c r="O7" s="81"/>
      <c r="P7" s="81"/>
      <c r="Q7" s="81"/>
      <c r="R7" s="81"/>
      <c r="S7" s="81"/>
      <c r="T7" s="81"/>
      <c r="V7" s="87" t="s">
        <v>50</v>
      </c>
      <c r="W7" s="87"/>
    </row>
    <row r="8" spans="1:50" ht="31.5" customHeight="1" thickBot="1" x14ac:dyDescent="0.3">
      <c r="A8" s="88" t="s">
        <v>140</v>
      </c>
      <c r="B8" s="83" t="s">
        <v>194</v>
      </c>
      <c r="C8" s="311">
        <v>12</v>
      </c>
      <c r="D8" s="84"/>
      <c r="E8" s="91">
        <v>44196</v>
      </c>
      <c r="F8" s="90"/>
      <c r="G8" s="90"/>
      <c r="H8" s="90"/>
      <c r="I8" s="90"/>
      <c r="J8" s="90"/>
      <c r="K8" s="80"/>
      <c r="L8" s="81"/>
      <c r="M8" s="81"/>
      <c r="N8" s="81"/>
      <c r="O8" s="81"/>
      <c r="P8" s="81"/>
      <c r="Q8" s="81"/>
      <c r="R8" s="81"/>
      <c r="S8" s="81"/>
      <c r="T8" s="81"/>
      <c r="V8" s="87"/>
      <c r="W8" s="87"/>
    </row>
    <row r="9" spans="1:50" ht="32.25" customHeight="1" thickBot="1" x14ac:dyDescent="0.3">
      <c r="A9" s="88" t="s">
        <v>217</v>
      </c>
      <c r="E9" s="89">
        <v>43101</v>
      </c>
      <c r="F9" s="92"/>
      <c r="G9" s="92"/>
      <c r="H9" s="92"/>
      <c r="I9" s="92"/>
      <c r="J9" s="92"/>
      <c r="K9" s="460" t="str">
        <f>IF(E8&gt;E10,"Please note, the Implementation Period End Date is longer than the Allocation Utilisation Period End Date"," ")</f>
        <v xml:space="preserve"> </v>
      </c>
      <c r="L9" s="81"/>
      <c r="M9" s="81"/>
      <c r="N9" s="81"/>
      <c r="O9" s="81"/>
      <c r="P9" s="81"/>
      <c r="Q9" s="81"/>
      <c r="R9" s="81"/>
      <c r="S9" s="81"/>
      <c r="T9" s="81"/>
      <c r="W9" s="87"/>
      <c r="X9" s="87"/>
    </row>
    <row r="10" spans="1:50" ht="32.25" customHeight="1" thickBot="1" x14ac:dyDescent="0.3">
      <c r="A10" s="88" t="s">
        <v>218</v>
      </c>
      <c r="E10" s="91">
        <v>44196</v>
      </c>
      <c r="F10" s="92"/>
      <c r="G10" s="92"/>
      <c r="H10" s="92"/>
      <c r="I10" s="92"/>
      <c r="J10" s="92"/>
      <c r="K10" s="460"/>
      <c r="L10" s="81"/>
      <c r="M10" s="81"/>
      <c r="N10" s="81"/>
      <c r="O10" s="81"/>
      <c r="P10" s="81"/>
      <c r="Q10" s="81"/>
      <c r="R10" s="81"/>
      <c r="S10" s="81"/>
      <c r="T10" s="81"/>
    </row>
    <row r="11" spans="1:50" ht="19.5" customHeight="1" thickBot="1" x14ac:dyDescent="0.3">
      <c r="A11" s="93"/>
      <c r="B11" s="93"/>
      <c r="C11" s="93"/>
      <c r="D11" s="93"/>
      <c r="E11" s="93"/>
      <c r="F11" s="93"/>
      <c r="G11" s="93"/>
      <c r="H11" s="93"/>
      <c r="I11" s="93"/>
      <c r="J11" s="93"/>
      <c r="K11" s="81"/>
      <c r="L11" s="81"/>
      <c r="M11" s="81"/>
      <c r="N11" s="81"/>
      <c r="O11" s="81"/>
      <c r="P11" s="81"/>
      <c r="Q11" s="81"/>
      <c r="R11" s="81"/>
      <c r="S11" s="81"/>
      <c r="T11" s="94"/>
      <c r="W11" s="87"/>
    </row>
    <row r="12" spans="1:50" s="54" customFormat="1" ht="8.1" customHeight="1" thickBot="1" x14ac:dyDescent="0.3">
      <c r="A12" s="93"/>
      <c r="B12" s="93"/>
      <c r="C12" s="93"/>
      <c r="D12" s="93"/>
      <c r="E12" s="93"/>
      <c r="F12" s="93"/>
      <c r="G12" s="93"/>
      <c r="H12" s="93"/>
      <c r="I12" s="93"/>
      <c r="J12" s="93"/>
      <c r="K12" s="94"/>
      <c r="L12" s="94"/>
      <c r="M12" s="94"/>
      <c r="N12" s="94"/>
      <c r="O12" s="94"/>
      <c r="P12" s="94"/>
      <c r="Q12" s="94"/>
      <c r="R12" s="94"/>
      <c r="S12" s="94"/>
      <c r="T12" s="52"/>
      <c r="V12" s="79"/>
      <c r="W12" s="87"/>
      <c r="X12" s="79"/>
      <c r="Y12" s="79"/>
      <c r="Z12" s="79"/>
      <c r="AO12" s="3"/>
      <c r="AP12" s="3"/>
      <c r="AQ12" s="3"/>
      <c r="AR12" s="3"/>
      <c r="AS12" s="3"/>
      <c r="AT12" s="3"/>
      <c r="AU12" s="3"/>
      <c r="AV12" s="3"/>
      <c r="AW12" s="3"/>
      <c r="AX12" s="3"/>
    </row>
    <row r="13" spans="1:50" s="54" customFormat="1" ht="35.25" customHeight="1" thickBot="1" x14ac:dyDescent="0.3">
      <c r="A13" s="458" t="s">
        <v>38</v>
      </c>
      <c r="B13" s="95"/>
      <c r="C13" s="96"/>
      <c r="D13" s="96"/>
      <c r="E13" s="31" t="s">
        <v>42</v>
      </c>
      <c r="F13" s="32"/>
      <c r="G13" s="32"/>
      <c r="H13" s="32"/>
      <c r="I13" s="32"/>
      <c r="J13" s="32"/>
      <c r="K13" s="159" t="s">
        <v>39</v>
      </c>
      <c r="L13" s="31"/>
      <c r="M13" s="33"/>
      <c r="N13" s="33"/>
      <c r="O13" s="33"/>
      <c r="P13" s="33"/>
      <c r="Q13" s="34"/>
      <c r="R13" s="31"/>
      <c r="S13" s="33"/>
      <c r="T13" s="33" t="s">
        <v>13</v>
      </c>
      <c r="V13" s="79"/>
      <c r="W13" s="87"/>
      <c r="X13" s="79"/>
      <c r="Y13" s="79"/>
      <c r="Z13" s="79"/>
      <c r="AO13" s="3"/>
      <c r="AP13" s="3"/>
      <c r="AQ13" s="3"/>
      <c r="AR13" s="3"/>
      <c r="AS13" s="3"/>
      <c r="AT13" s="3"/>
      <c r="AU13" s="3"/>
      <c r="AV13" s="3"/>
      <c r="AW13" s="3"/>
      <c r="AX13" s="3"/>
    </row>
    <row r="14" spans="1:50" s="54" customFormat="1" ht="40.5" customHeight="1" thickBot="1" x14ac:dyDescent="0.3">
      <c r="A14" s="458"/>
      <c r="B14" s="97"/>
      <c r="C14" s="98"/>
      <c r="D14" s="98"/>
      <c r="E14" s="31" t="s">
        <v>5</v>
      </c>
      <c r="F14" s="32"/>
      <c r="G14" s="32"/>
      <c r="H14" s="32"/>
      <c r="I14" s="32"/>
      <c r="J14" s="32"/>
      <c r="K14" s="32" t="s">
        <v>16</v>
      </c>
      <c r="L14" s="31"/>
      <c r="M14" s="33"/>
      <c r="N14" s="33"/>
      <c r="O14" s="33"/>
      <c r="P14" s="33"/>
      <c r="Q14" s="34"/>
      <c r="R14" s="31"/>
      <c r="S14" s="33"/>
      <c r="T14" s="33" t="s">
        <v>40</v>
      </c>
      <c r="V14" s="79"/>
      <c r="W14" s="87"/>
      <c r="X14" s="79"/>
      <c r="Y14" s="79"/>
      <c r="Z14" s="79"/>
      <c r="AO14" s="3"/>
      <c r="AP14" s="3"/>
      <c r="AQ14" s="3"/>
      <c r="AR14" s="3"/>
      <c r="AS14" s="3"/>
      <c r="AT14" s="3"/>
      <c r="AU14" s="3"/>
      <c r="AV14" s="3"/>
      <c r="AW14" s="3"/>
      <c r="AX14" s="3"/>
    </row>
    <row r="15" spans="1:50" s="54" customFormat="1" ht="28.35" customHeight="1" x14ac:dyDescent="0.25">
      <c r="A15" s="93"/>
      <c r="B15" s="93"/>
      <c r="C15" s="93"/>
      <c r="D15" s="93"/>
      <c r="E15" s="93"/>
      <c r="F15" s="93"/>
      <c r="G15" s="93"/>
      <c r="H15" s="93"/>
      <c r="I15" s="93"/>
      <c r="J15" s="93"/>
      <c r="K15" s="94"/>
      <c r="L15" s="94"/>
      <c r="M15" s="94"/>
      <c r="N15" s="94"/>
      <c r="O15" s="94"/>
      <c r="P15" s="94"/>
      <c r="Q15" s="94"/>
      <c r="R15" s="94"/>
      <c r="S15" s="94"/>
      <c r="T15" s="52"/>
      <c r="V15" s="79"/>
      <c r="W15" s="87"/>
      <c r="X15" s="79"/>
      <c r="Y15" s="79"/>
      <c r="Z15" s="79"/>
      <c r="AO15" s="3"/>
      <c r="AP15" s="3"/>
      <c r="AQ15" s="3"/>
      <c r="AR15" s="3"/>
      <c r="AS15" s="3"/>
      <c r="AT15" s="3"/>
      <c r="AU15" s="3"/>
      <c r="AV15" s="3"/>
      <c r="AW15" s="3"/>
      <c r="AX15" s="3"/>
    </row>
    <row r="16" spans="1:50" ht="37.35" customHeight="1" x14ac:dyDescent="0.25">
      <c r="A16" s="81"/>
      <c r="B16" s="81"/>
      <c r="C16" s="81"/>
      <c r="D16" s="81"/>
      <c r="E16" s="59"/>
      <c r="T16" s="59"/>
      <c r="W16" s="87"/>
      <c r="X16" s="87"/>
    </row>
    <row r="17" spans="1:50" ht="0.6" customHeight="1" x14ac:dyDescent="0.25">
      <c r="A17" s="99"/>
      <c r="B17" s="100"/>
      <c r="C17" s="100"/>
      <c r="D17" s="101"/>
      <c r="E17" s="81"/>
      <c r="F17" s="81"/>
      <c r="G17" s="81"/>
      <c r="H17" s="81"/>
      <c r="I17" s="81"/>
      <c r="J17" s="81"/>
      <c r="K17" s="81"/>
      <c r="L17" s="81"/>
      <c r="M17" s="81"/>
      <c r="N17" s="81"/>
      <c r="O17" s="81"/>
      <c r="P17" s="81"/>
      <c r="Q17" s="81"/>
      <c r="R17" s="81"/>
      <c r="S17" s="81"/>
      <c r="T17" s="59"/>
      <c r="W17" s="87"/>
      <c r="X17" s="87"/>
    </row>
    <row r="18" spans="1:50" ht="36.75" customHeight="1" x14ac:dyDescent="0.25">
      <c r="A18" s="325" t="s">
        <v>193</v>
      </c>
      <c r="B18" s="325"/>
      <c r="C18" s="325" t="s">
        <v>128</v>
      </c>
      <c r="D18" s="102"/>
      <c r="E18" s="81"/>
      <c r="F18" s="81"/>
      <c r="G18" s="81"/>
      <c r="H18" s="81"/>
      <c r="I18" s="81"/>
      <c r="J18" s="81"/>
      <c r="K18" s="81"/>
      <c r="L18" s="81"/>
      <c r="M18" s="81"/>
      <c r="N18" s="81"/>
      <c r="O18" s="81"/>
      <c r="P18" s="81"/>
      <c r="Q18" s="81"/>
      <c r="R18" s="81"/>
      <c r="S18" s="81"/>
      <c r="T18" s="59"/>
      <c r="W18" s="87"/>
      <c r="X18" s="87"/>
    </row>
    <row r="19" spans="1:50" ht="47.1" hidden="1" customHeight="1" x14ac:dyDescent="0.25">
      <c r="A19" s="342" t="s">
        <v>192</v>
      </c>
      <c r="B19" s="342"/>
      <c r="C19" s="342" t="s">
        <v>127</v>
      </c>
      <c r="D19" s="102"/>
      <c r="E19" s="81"/>
      <c r="F19" s="81"/>
      <c r="G19" s="81"/>
      <c r="H19" s="81"/>
      <c r="I19" s="81"/>
      <c r="J19" s="81"/>
      <c r="K19" s="81"/>
      <c r="L19" s="81"/>
      <c r="M19" s="81"/>
      <c r="N19" s="81"/>
      <c r="O19" s="81"/>
      <c r="P19" s="81"/>
      <c r="Q19" s="81"/>
      <c r="R19" s="81"/>
      <c r="S19" s="81"/>
      <c r="T19" s="59"/>
      <c r="W19" s="87"/>
      <c r="X19" s="87"/>
    </row>
    <row r="20" spans="1:50" s="302" customFormat="1" ht="47.1" customHeight="1" x14ac:dyDescent="0.25">
      <c r="A20" s="342" t="s">
        <v>1827</v>
      </c>
      <c r="B20" s="342"/>
      <c r="C20" s="342" t="s">
        <v>1827</v>
      </c>
      <c r="D20" s="102"/>
      <c r="E20" s="81"/>
      <c r="F20" s="81"/>
      <c r="G20" s="81"/>
      <c r="H20" s="81"/>
      <c r="I20" s="81"/>
      <c r="J20" s="81"/>
      <c r="K20" s="81"/>
      <c r="L20" s="81"/>
      <c r="M20" s="81"/>
      <c r="N20" s="81"/>
      <c r="O20" s="81"/>
      <c r="P20" s="81"/>
      <c r="Q20" s="81"/>
      <c r="R20" s="81"/>
      <c r="S20" s="81"/>
      <c r="T20" s="59"/>
      <c r="V20" s="79"/>
      <c r="W20" s="306"/>
      <c r="X20" s="306"/>
      <c r="Y20" s="79"/>
      <c r="Z20" s="79"/>
      <c r="AO20" s="9"/>
      <c r="AP20" s="9"/>
      <c r="AQ20" s="9"/>
      <c r="AR20" s="9"/>
      <c r="AS20" s="9"/>
      <c r="AT20" s="9"/>
      <c r="AU20" s="9"/>
      <c r="AV20" s="9"/>
      <c r="AW20" s="9"/>
      <c r="AX20" s="9"/>
    </row>
    <row r="21" spans="1:50" s="302" customFormat="1" ht="47.1" customHeight="1" x14ac:dyDescent="0.25">
      <c r="A21" s="342" t="s">
        <v>1828</v>
      </c>
      <c r="B21" s="342"/>
      <c r="C21" s="342" t="s">
        <v>1828</v>
      </c>
      <c r="D21" s="102"/>
      <c r="E21" s="81"/>
      <c r="F21" s="81"/>
      <c r="G21" s="81"/>
      <c r="H21" s="81"/>
      <c r="I21" s="81"/>
      <c r="J21" s="81"/>
      <c r="K21" s="81"/>
      <c r="L21" s="81"/>
      <c r="M21" s="81"/>
      <c r="N21" s="81"/>
      <c r="O21" s="81"/>
      <c r="P21" s="81"/>
      <c r="Q21" s="81"/>
      <c r="R21" s="81"/>
      <c r="S21" s="81"/>
      <c r="T21" s="59"/>
      <c r="V21" s="79"/>
      <c r="W21" s="306"/>
      <c r="X21" s="306"/>
      <c r="Y21" s="79"/>
      <c r="Z21" s="79"/>
      <c r="AO21" s="9"/>
      <c r="AP21" s="9"/>
      <c r="AQ21" s="9"/>
      <c r="AR21" s="9"/>
      <c r="AS21" s="9"/>
      <c r="AT21" s="9"/>
      <c r="AU21" s="9"/>
      <c r="AV21" s="9"/>
      <c r="AW21" s="9"/>
      <c r="AX21" s="9"/>
    </row>
    <row r="22" spans="1:50" s="81" customFormat="1" ht="2.65" customHeight="1" thickBot="1" x14ac:dyDescent="0.3">
      <c r="A22" s="103"/>
      <c r="B22" s="104"/>
      <c r="C22" s="104"/>
      <c r="D22" s="105"/>
      <c r="V22" s="80"/>
      <c r="W22" s="80"/>
      <c r="X22" s="80"/>
      <c r="Y22" s="80"/>
      <c r="Z22" s="80"/>
    </row>
    <row r="23" spans="1:50" ht="26.65" customHeight="1" thickBot="1" x14ac:dyDescent="0.3">
      <c r="T23" s="59"/>
      <c r="W23" s="87"/>
      <c r="X23" s="87"/>
    </row>
    <row r="24" spans="1:50" ht="1.35" customHeight="1" x14ac:dyDescent="0.25">
      <c r="A24" s="56"/>
      <c r="B24" s="56"/>
      <c r="C24" s="56"/>
      <c r="D24" s="56"/>
      <c r="E24" s="56"/>
      <c r="F24" s="56"/>
      <c r="G24" s="56"/>
      <c r="H24" s="56"/>
      <c r="I24" s="56"/>
      <c r="J24" s="56"/>
      <c r="K24" s="56"/>
      <c r="L24" s="56"/>
      <c r="M24" s="56"/>
      <c r="N24" s="56"/>
      <c r="O24" s="56"/>
      <c r="P24" s="56"/>
      <c r="Q24" s="56"/>
      <c r="R24" s="57"/>
      <c r="T24" s="59"/>
      <c r="W24" s="87"/>
      <c r="X24" s="87"/>
    </row>
    <row r="25" spans="1:50" ht="60.75" customHeight="1" x14ac:dyDescent="0.25">
      <c r="A25" s="325" t="s">
        <v>76</v>
      </c>
      <c r="B25" s="325"/>
      <c r="C25" s="325"/>
      <c r="D25" s="325"/>
      <c r="E25" s="326" t="s">
        <v>219</v>
      </c>
      <c r="F25" s="325"/>
      <c r="G25" s="325"/>
      <c r="H25" s="325"/>
      <c r="I25" s="325"/>
      <c r="J25" s="325"/>
      <c r="K25" s="338" t="s">
        <v>199</v>
      </c>
      <c r="L25" s="339"/>
      <c r="M25" s="340" t="s">
        <v>64</v>
      </c>
      <c r="N25" s="340" t="s">
        <v>166</v>
      </c>
      <c r="O25" s="341" t="s">
        <v>216</v>
      </c>
      <c r="P25" s="341" t="s">
        <v>167</v>
      </c>
      <c r="Q25" s="340" t="s">
        <v>66</v>
      </c>
      <c r="R25" s="106"/>
      <c r="S25" s="59"/>
      <c r="T25" s="59"/>
      <c r="W25" s="87"/>
      <c r="X25" s="87"/>
    </row>
    <row r="26" spans="1:50" ht="47.1" hidden="1" customHeight="1" x14ac:dyDescent="0.25">
      <c r="A26" s="342" t="s">
        <v>86</v>
      </c>
      <c r="B26" s="342"/>
      <c r="C26" s="342"/>
      <c r="D26" s="342"/>
      <c r="E26" s="343"/>
      <c r="F26" s="343"/>
      <c r="G26" s="343"/>
      <c r="H26" s="343"/>
      <c r="I26" s="343"/>
      <c r="J26" s="343"/>
      <c r="K26" s="318" t="s">
        <v>182</v>
      </c>
      <c r="L26" s="344"/>
      <c r="M26" s="345" t="b">
        <f>IFERROR(IF(OR(E26&lt;&gt;"",K26&lt;&gt;""),TRUE,FALSE),FALSE)</f>
        <v>1</v>
      </c>
      <c r="N26" s="345" t="str">
        <f>E26&amp;K26</f>
        <v>[Alternative Account]</v>
      </c>
      <c r="O26" s="346" t="str">
        <f>IFERROR(IF(E26&lt;&gt;"",VLOOKUP(E26,'Account Role'!$B$3:$D$14,3,FALSE),P26),"")</f>
        <v>[Account]</v>
      </c>
      <c r="P26" s="347" t="s">
        <v>116</v>
      </c>
      <c r="Q26" s="347" t="s">
        <v>65</v>
      </c>
      <c r="R26" s="107"/>
      <c r="S26" s="59"/>
      <c r="T26" s="59"/>
      <c r="W26" s="87"/>
      <c r="X26" s="87"/>
    </row>
    <row r="27" spans="1:50" s="302" customFormat="1" ht="47.1" customHeight="1" x14ac:dyDescent="0.25">
      <c r="A27" s="342">
        <v>1</v>
      </c>
      <c r="B27" s="342"/>
      <c r="C27" s="342"/>
      <c r="D27" s="342"/>
      <c r="E27" s="343" t="s">
        <v>3038</v>
      </c>
      <c r="F27" s="343"/>
      <c r="G27" s="343"/>
      <c r="H27" s="343"/>
      <c r="I27" s="343"/>
      <c r="J27" s="343"/>
      <c r="K27" s="318"/>
      <c r="L27" s="344"/>
      <c r="M27" s="345" t="b">
        <f t="shared" ref="M27:M35" si="0">IFERROR(IF(OR(E27&lt;&gt;"",K27&lt;&gt;""),TRUE,FALSE),FALSE)</f>
        <v>1</v>
      </c>
      <c r="N27" s="345" t="str">
        <f t="shared" ref="N27:N35" si="1">E27&amp;K27</f>
        <v>Ministry of Health of the Government of Mozambique</v>
      </c>
      <c r="O27" s="346" t="str">
        <f>IFERROR(IF(E27&lt;&gt;"",VLOOKUP(E27,'Account Role'!$B$3:$D$14,3,FALSE),P27),"")</f>
        <v>0013600000xoEHtAAM</v>
      </c>
      <c r="P27" s="347" t="s">
        <v>378</v>
      </c>
      <c r="Q27" s="347" t="s">
        <v>379</v>
      </c>
      <c r="R27" s="107"/>
      <c r="S27" s="59"/>
      <c r="T27" s="59"/>
      <c r="V27" s="79"/>
      <c r="W27" s="306"/>
      <c r="X27" s="306"/>
      <c r="Y27" s="79"/>
      <c r="Z27" s="79"/>
      <c r="AO27" s="9"/>
      <c r="AP27" s="9"/>
      <c r="AQ27" s="9"/>
      <c r="AR27" s="9"/>
      <c r="AS27" s="9"/>
      <c r="AT27" s="9"/>
      <c r="AU27" s="9"/>
      <c r="AV27" s="9"/>
      <c r="AW27" s="9"/>
      <c r="AX27" s="9"/>
    </row>
    <row r="28" spans="1:50" s="302" customFormat="1" ht="47.1" customHeight="1" x14ac:dyDescent="0.25">
      <c r="A28" s="342">
        <v>2</v>
      </c>
      <c r="B28" s="342"/>
      <c r="C28" s="342"/>
      <c r="D28" s="342"/>
      <c r="E28" s="343" t="s">
        <v>3035</v>
      </c>
      <c r="F28" s="343"/>
      <c r="G28" s="343"/>
      <c r="H28" s="343"/>
      <c r="I28" s="343"/>
      <c r="J28" s="343"/>
      <c r="K28" s="318"/>
      <c r="L28" s="344"/>
      <c r="M28" s="345" t="b">
        <f t="shared" si="0"/>
        <v>1</v>
      </c>
      <c r="N28" s="345" t="str">
        <f t="shared" si="1"/>
        <v>Fundação para o Desenvolvimento da Comunidade (FDC)</v>
      </c>
      <c r="O28" s="346" t="str">
        <f>IFERROR(IF(E28&lt;&gt;"",VLOOKUP(E28,'Account Role'!$B$3:$D$14,3,FALSE),P28),"")</f>
        <v>0013600000xoEGmAAM</v>
      </c>
      <c r="P28" s="347" t="s">
        <v>378</v>
      </c>
      <c r="Q28" s="347" t="s">
        <v>380</v>
      </c>
      <c r="R28" s="107"/>
      <c r="S28" s="59"/>
      <c r="T28" s="59"/>
      <c r="V28" s="79"/>
      <c r="W28" s="306"/>
      <c r="X28" s="306"/>
      <c r="Y28" s="79"/>
      <c r="Z28" s="79"/>
      <c r="AO28" s="9"/>
      <c r="AP28" s="9"/>
      <c r="AQ28" s="9"/>
      <c r="AR28" s="9"/>
      <c r="AS28" s="9"/>
      <c r="AT28" s="9"/>
      <c r="AU28" s="9"/>
      <c r="AV28" s="9"/>
      <c r="AW28" s="9"/>
      <c r="AX28" s="9"/>
    </row>
    <row r="29" spans="1:50" s="302" customFormat="1" ht="47.1" customHeight="1" x14ac:dyDescent="0.25">
      <c r="A29" s="342">
        <v>3</v>
      </c>
      <c r="B29" s="342"/>
      <c r="C29" s="342"/>
      <c r="D29" s="342"/>
      <c r="E29" s="343"/>
      <c r="F29" s="343"/>
      <c r="G29" s="343"/>
      <c r="H29" s="343"/>
      <c r="I29" s="343"/>
      <c r="J29" s="343"/>
      <c r="K29" s="318"/>
      <c r="L29" s="344"/>
      <c r="M29" s="345" t="b">
        <f t="shared" si="0"/>
        <v>0</v>
      </c>
      <c r="N29" s="345" t="str">
        <f t="shared" si="1"/>
        <v/>
      </c>
      <c r="O29" s="346" t="str">
        <f>IFERROR(IF(E29&lt;&gt;"",VLOOKUP(E29,'Account Role'!$B$3:$D$14,3,FALSE),P29),"")</f>
        <v>0013600000zN6z8AAC</v>
      </c>
      <c r="P29" s="347" t="s">
        <v>378</v>
      </c>
      <c r="Q29" s="347" t="s">
        <v>381</v>
      </c>
      <c r="R29" s="107"/>
      <c r="S29" s="59"/>
      <c r="T29" s="59"/>
      <c r="V29" s="79"/>
      <c r="W29" s="306"/>
      <c r="X29" s="306"/>
      <c r="Y29" s="79"/>
      <c r="Z29" s="79"/>
      <c r="AO29" s="9"/>
      <c r="AP29" s="9"/>
      <c r="AQ29" s="9"/>
      <c r="AR29" s="9"/>
      <c r="AS29" s="9"/>
      <c r="AT29" s="9"/>
      <c r="AU29" s="9"/>
      <c r="AV29" s="9"/>
      <c r="AW29" s="9"/>
      <c r="AX29" s="9"/>
    </row>
    <row r="30" spans="1:50" s="302" customFormat="1" ht="47.1" customHeight="1" x14ac:dyDescent="0.25">
      <c r="A30" s="342">
        <v>4</v>
      </c>
      <c r="B30" s="342"/>
      <c r="C30" s="342"/>
      <c r="D30" s="342"/>
      <c r="E30" s="343"/>
      <c r="F30" s="343"/>
      <c r="G30" s="343"/>
      <c r="H30" s="343"/>
      <c r="I30" s="343"/>
      <c r="J30" s="343"/>
      <c r="K30" s="318"/>
      <c r="L30" s="344"/>
      <c r="M30" s="345" t="b">
        <f t="shared" si="0"/>
        <v>0</v>
      </c>
      <c r="N30" s="345" t="str">
        <f t="shared" si="1"/>
        <v/>
      </c>
      <c r="O30" s="346" t="str">
        <f>IFERROR(IF(E30&lt;&gt;"",VLOOKUP(E30,'Account Role'!$B$3:$D$14,3,FALSE),P30),"")</f>
        <v>0013600000zN6z8AAC</v>
      </c>
      <c r="P30" s="347" t="s">
        <v>378</v>
      </c>
      <c r="Q30" s="347" t="s">
        <v>382</v>
      </c>
      <c r="R30" s="107"/>
      <c r="S30" s="59"/>
      <c r="T30" s="59"/>
      <c r="V30" s="79"/>
      <c r="W30" s="306"/>
      <c r="X30" s="306"/>
      <c r="Y30" s="79"/>
      <c r="Z30" s="79"/>
      <c r="AO30" s="9"/>
      <c r="AP30" s="9"/>
      <c r="AQ30" s="9"/>
      <c r="AR30" s="9"/>
      <c r="AS30" s="9"/>
      <c r="AT30" s="9"/>
      <c r="AU30" s="9"/>
      <c r="AV30" s="9"/>
      <c r="AW30" s="9"/>
      <c r="AX30" s="9"/>
    </row>
    <row r="31" spans="1:50" s="302" customFormat="1" ht="47.1" customHeight="1" x14ac:dyDescent="0.25">
      <c r="A31" s="342">
        <v>5</v>
      </c>
      <c r="B31" s="342"/>
      <c r="C31" s="342"/>
      <c r="D31" s="342"/>
      <c r="E31" s="343"/>
      <c r="F31" s="343"/>
      <c r="G31" s="343"/>
      <c r="H31" s="343"/>
      <c r="I31" s="343"/>
      <c r="J31" s="343"/>
      <c r="K31" s="318"/>
      <c r="L31" s="344"/>
      <c r="M31" s="345" t="b">
        <f t="shared" si="0"/>
        <v>0</v>
      </c>
      <c r="N31" s="345" t="str">
        <f t="shared" si="1"/>
        <v/>
      </c>
      <c r="O31" s="346" t="str">
        <f>IFERROR(IF(E31&lt;&gt;"",VLOOKUP(E31,'Account Role'!$B$3:$D$14,3,FALSE),P31),"")</f>
        <v>0013600000zN6z8AAC</v>
      </c>
      <c r="P31" s="347" t="s">
        <v>378</v>
      </c>
      <c r="Q31" s="347" t="s">
        <v>383</v>
      </c>
      <c r="R31" s="107"/>
      <c r="S31" s="59"/>
      <c r="T31" s="59"/>
      <c r="V31" s="79"/>
      <c r="W31" s="306"/>
      <c r="X31" s="306"/>
      <c r="Y31" s="79"/>
      <c r="Z31" s="79"/>
      <c r="AO31" s="9"/>
      <c r="AP31" s="9"/>
      <c r="AQ31" s="9"/>
      <c r="AR31" s="9"/>
      <c r="AS31" s="9"/>
      <c r="AT31" s="9"/>
      <c r="AU31" s="9"/>
      <c r="AV31" s="9"/>
      <c r="AW31" s="9"/>
      <c r="AX31" s="9"/>
    </row>
    <row r="32" spans="1:50" s="302" customFormat="1" ht="47.1" customHeight="1" x14ac:dyDescent="0.25">
      <c r="A32" s="342">
        <v>6</v>
      </c>
      <c r="B32" s="342"/>
      <c r="C32" s="342"/>
      <c r="D32" s="342"/>
      <c r="E32" s="343"/>
      <c r="F32" s="343"/>
      <c r="G32" s="343"/>
      <c r="H32" s="343"/>
      <c r="I32" s="343"/>
      <c r="J32" s="343"/>
      <c r="K32" s="318"/>
      <c r="L32" s="344"/>
      <c r="M32" s="345" t="b">
        <f t="shared" si="0"/>
        <v>0</v>
      </c>
      <c r="N32" s="345" t="str">
        <f t="shared" si="1"/>
        <v/>
      </c>
      <c r="O32" s="346" t="str">
        <f>IFERROR(IF(E32&lt;&gt;"",VLOOKUP(E32,'Account Role'!$B$3:$D$14,3,FALSE),P32),"")</f>
        <v>0013600000zN6z8AAC</v>
      </c>
      <c r="P32" s="347" t="s">
        <v>378</v>
      </c>
      <c r="Q32" s="347" t="s">
        <v>384</v>
      </c>
      <c r="R32" s="107"/>
      <c r="S32" s="59"/>
      <c r="T32" s="59"/>
      <c r="V32" s="79"/>
      <c r="W32" s="306"/>
      <c r="X32" s="306"/>
      <c r="Y32" s="79"/>
      <c r="Z32" s="79"/>
      <c r="AO32" s="9"/>
      <c r="AP32" s="9"/>
      <c r="AQ32" s="9"/>
      <c r="AR32" s="9"/>
      <c r="AS32" s="9"/>
      <c r="AT32" s="9"/>
      <c r="AU32" s="9"/>
      <c r="AV32" s="9"/>
      <c r="AW32" s="9"/>
      <c r="AX32" s="9"/>
    </row>
    <row r="33" spans="1:50" s="302" customFormat="1" ht="47.1" customHeight="1" x14ac:dyDescent="0.25">
      <c r="A33" s="342">
        <v>7</v>
      </c>
      <c r="B33" s="342"/>
      <c r="C33" s="342"/>
      <c r="D33" s="342"/>
      <c r="E33" s="343"/>
      <c r="F33" s="343"/>
      <c r="G33" s="343"/>
      <c r="H33" s="343"/>
      <c r="I33" s="343"/>
      <c r="J33" s="343"/>
      <c r="K33" s="318"/>
      <c r="L33" s="344"/>
      <c r="M33" s="345" t="b">
        <f t="shared" si="0"/>
        <v>0</v>
      </c>
      <c r="N33" s="345" t="str">
        <f t="shared" si="1"/>
        <v/>
      </c>
      <c r="O33" s="346" t="str">
        <f>IFERROR(IF(E33&lt;&gt;"",VLOOKUP(E33,'Account Role'!$B$3:$D$14,3,FALSE),P33),"")</f>
        <v>0013600000zN6z8AAC</v>
      </c>
      <c r="P33" s="347" t="s">
        <v>378</v>
      </c>
      <c r="Q33" s="347" t="s">
        <v>385</v>
      </c>
      <c r="R33" s="107"/>
      <c r="S33" s="59"/>
      <c r="T33" s="59"/>
      <c r="V33" s="79"/>
      <c r="W33" s="306"/>
      <c r="X33" s="306"/>
      <c r="Y33" s="79"/>
      <c r="Z33" s="79"/>
      <c r="AO33" s="9"/>
      <c r="AP33" s="9"/>
      <c r="AQ33" s="9"/>
      <c r="AR33" s="9"/>
      <c r="AS33" s="9"/>
      <c r="AT33" s="9"/>
      <c r="AU33" s="9"/>
      <c r="AV33" s="9"/>
      <c r="AW33" s="9"/>
      <c r="AX33" s="9"/>
    </row>
    <row r="34" spans="1:50" s="302" customFormat="1" ht="47.1" customHeight="1" x14ac:dyDescent="0.25">
      <c r="A34" s="342">
        <v>8</v>
      </c>
      <c r="B34" s="342"/>
      <c r="C34" s="342"/>
      <c r="D34" s="342"/>
      <c r="E34" s="343"/>
      <c r="F34" s="343"/>
      <c r="G34" s="343"/>
      <c r="H34" s="343"/>
      <c r="I34" s="343"/>
      <c r="J34" s="343"/>
      <c r="K34" s="318"/>
      <c r="L34" s="344"/>
      <c r="M34" s="345" t="b">
        <f t="shared" si="0"/>
        <v>0</v>
      </c>
      <c r="N34" s="345" t="str">
        <f t="shared" si="1"/>
        <v/>
      </c>
      <c r="O34" s="346" t="str">
        <f>IFERROR(IF(E34&lt;&gt;"",VLOOKUP(E34,'Account Role'!$B$3:$D$14,3,FALSE),P34),"")</f>
        <v>0013600000zN6z8AAC</v>
      </c>
      <c r="P34" s="347" t="s">
        <v>378</v>
      </c>
      <c r="Q34" s="347" t="s">
        <v>386</v>
      </c>
      <c r="R34" s="107"/>
      <c r="S34" s="59"/>
      <c r="T34" s="59"/>
      <c r="V34" s="79"/>
      <c r="W34" s="306"/>
      <c r="X34" s="306"/>
      <c r="Y34" s="79"/>
      <c r="Z34" s="79"/>
      <c r="AO34" s="9"/>
      <c r="AP34" s="9"/>
      <c r="AQ34" s="9"/>
      <c r="AR34" s="9"/>
      <c r="AS34" s="9"/>
      <c r="AT34" s="9"/>
      <c r="AU34" s="9"/>
      <c r="AV34" s="9"/>
      <c r="AW34" s="9"/>
      <c r="AX34" s="9"/>
    </row>
    <row r="35" spans="1:50" s="302" customFormat="1" ht="47.1" customHeight="1" x14ac:dyDescent="0.25">
      <c r="A35" s="342">
        <v>9</v>
      </c>
      <c r="B35" s="342"/>
      <c r="C35" s="342"/>
      <c r="D35" s="342"/>
      <c r="E35" s="343"/>
      <c r="F35" s="343"/>
      <c r="G35" s="343"/>
      <c r="H35" s="343"/>
      <c r="I35" s="343"/>
      <c r="J35" s="343"/>
      <c r="K35" s="318"/>
      <c r="L35" s="344"/>
      <c r="M35" s="345" t="b">
        <f t="shared" si="0"/>
        <v>0</v>
      </c>
      <c r="N35" s="345" t="str">
        <f t="shared" si="1"/>
        <v/>
      </c>
      <c r="O35" s="346" t="str">
        <f>IFERROR(IF(E35&lt;&gt;"",VLOOKUP(E35,'Account Role'!$B$3:$D$14,3,FALSE),P35),"")</f>
        <v>0013600000zN6z8AAC</v>
      </c>
      <c r="P35" s="347" t="s">
        <v>378</v>
      </c>
      <c r="Q35" s="347" t="s">
        <v>387</v>
      </c>
      <c r="R35" s="107"/>
      <c r="S35" s="59"/>
      <c r="T35" s="59"/>
      <c r="V35" s="79"/>
      <c r="W35" s="306"/>
      <c r="X35" s="306"/>
      <c r="Y35" s="79"/>
      <c r="Z35" s="79"/>
      <c r="AO35" s="9"/>
      <c r="AP35" s="9"/>
      <c r="AQ35" s="9"/>
      <c r="AR35" s="9"/>
      <c r="AS35" s="9"/>
      <c r="AT35" s="9"/>
      <c r="AU35" s="9"/>
      <c r="AV35" s="9"/>
      <c r="AW35" s="9"/>
      <c r="AX35" s="9"/>
    </row>
    <row r="36" spans="1:50" ht="0.75" customHeight="1" thickBot="1" x14ac:dyDescent="0.3">
      <c r="A36" s="76"/>
      <c r="B36" s="77"/>
      <c r="C36" s="77"/>
      <c r="D36" s="77"/>
      <c r="E36" s="77"/>
      <c r="F36" s="77"/>
      <c r="G36" s="77"/>
      <c r="H36" s="77"/>
      <c r="I36" s="77"/>
      <c r="J36" s="77"/>
      <c r="K36" s="77"/>
      <c r="L36" s="77"/>
      <c r="M36" s="77"/>
      <c r="N36" s="77"/>
      <c r="O36" s="77"/>
      <c r="P36" s="77"/>
      <c r="Q36" s="77"/>
      <c r="R36" s="68"/>
      <c r="S36" s="59"/>
      <c r="W36" s="87"/>
      <c r="X36" s="87"/>
    </row>
    <row r="37" spans="1:50" ht="16.5" thickBot="1" x14ac:dyDescent="0.3">
      <c r="R37" s="108"/>
      <c r="S37" s="59"/>
      <c r="W37" s="87"/>
    </row>
    <row r="38" spans="1:50" ht="16.5" thickBot="1" x14ac:dyDescent="0.3">
      <c r="R38" s="108"/>
      <c r="S38" s="59"/>
      <c r="W38" s="87"/>
    </row>
    <row r="39" spans="1:50" ht="16.5" thickBot="1" x14ac:dyDescent="0.3">
      <c r="E39" s="70"/>
      <c r="F39" s="70"/>
      <c r="G39" s="70"/>
      <c r="H39" s="70"/>
      <c r="I39" s="70"/>
      <c r="J39" s="70"/>
      <c r="K39" s="70"/>
      <c r="L39" s="70"/>
      <c r="M39" s="70"/>
      <c r="N39" s="70"/>
      <c r="O39" s="70"/>
      <c r="P39" s="70"/>
      <c r="Q39" s="70"/>
      <c r="R39" s="108"/>
      <c r="S39" s="59"/>
      <c r="W39" s="87"/>
    </row>
    <row r="40" spans="1:50" ht="16.5" thickBot="1" x14ac:dyDescent="0.3">
      <c r="E40" s="70"/>
      <c r="F40" s="70"/>
      <c r="G40" s="70"/>
      <c r="H40" s="70"/>
      <c r="I40" s="70"/>
      <c r="J40" s="70"/>
      <c r="K40" s="70"/>
      <c r="L40" s="70"/>
      <c r="M40" s="70"/>
      <c r="N40" s="70"/>
      <c r="O40" s="70"/>
      <c r="P40" s="70"/>
      <c r="Q40" s="70"/>
      <c r="R40" s="108"/>
      <c r="S40" s="59"/>
      <c r="W40" s="87"/>
    </row>
    <row r="41" spans="1:50" ht="27" customHeight="1" thickBot="1" x14ac:dyDescent="0.3">
      <c r="E41" s="70"/>
      <c r="F41" s="70"/>
      <c r="G41" s="70"/>
      <c r="H41" s="70"/>
      <c r="I41" s="70"/>
      <c r="J41" s="70"/>
      <c r="K41" s="70"/>
      <c r="L41" s="70"/>
      <c r="M41" s="70"/>
      <c r="N41" s="70"/>
      <c r="O41" s="70"/>
      <c r="P41" s="70"/>
      <c r="Q41" s="70"/>
      <c r="R41" s="108"/>
      <c r="S41" s="59"/>
      <c r="W41" s="87"/>
    </row>
    <row r="42" spans="1:50" ht="29.25" customHeight="1" thickBot="1" x14ac:dyDescent="0.3">
      <c r="A42" s="454" t="s">
        <v>227</v>
      </c>
      <c r="B42" s="453"/>
      <c r="C42" s="453"/>
      <c r="D42" s="453"/>
      <c r="E42" s="453"/>
      <c r="F42" s="109"/>
      <c r="G42" s="109"/>
      <c r="H42" s="109"/>
      <c r="I42" s="109"/>
      <c r="J42" s="110"/>
      <c r="K42" s="108"/>
      <c r="L42" s="108"/>
      <c r="M42" s="108"/>
      <c r="N42" s="108"/>
      <c r="O42" s="108"/>
      <c r="P42" s="108"/>
      <c r="Q42" s="108"/>
      <c r="R42" s="108"/>
      <c r="S42" s="59"/>
      <c r="T42" s="59"/>
      <c r="W42" s="87"/>
    </row>
    <row r="43" spans="1:50" ht="28.5" customHeight="1" x14ac:dyDescent="0.25">
      <c r="A43" s="348" t="s">
        <v>222</v>
      </c>
      <c r="B43" s="349">
        <v>0</v>
      </c>
      <c r="C43" s="338"/>
      <c r="D43" s="338"/>
      <c r="E43" s="338" t="s">
        <v>221</v>
      </c>
      <c r="F43" s="350"/>
      <c r="G43" s="351"/>
      <c r="H43" s="351" t="s">
        <v>64</v>
      </c>
      <c r="I43" s="351" t="s">
        <v>66</v>
      </c>
      <c r="J43" s="112"/>
      <c r="K43" s="108"/>
      <c r="L43" s="108"/>
      <c r="M43" s="108"/>
      <c r="N43" s="108"/>
      <c r="O43" s="108"/>
      <c r="P43" s="108"/>
      <c r="Q43" s="108"/>
      <c r="R43" s="108"/>
      <c r="S43" s="59"/>
      <c r="T43" s="59"/>
      <c r="W43" s="87"/>
    </row>
    <row r="44" spans="1:50" ht="15" hidden="1" customHeight="1" x14ac:dyDescent="0.25">
      <c r="A44" s="352" t="str">
        <f>IF(B44=2,$E$7,IF(B44=1,"",E43+1))</f>
        <v/>
      </c>
      <c r="B44" s="353">
        <f>B43+1</f>
        <v>1</v>
      </c>
      <c r="C44" s="354"/>
      <c r="D44" s="354"/>
      <c r="E44" s="352" t="str">
        <f>IFERROR(EOMONTH($A44,$C$8-1),"")</f>
        <v/>
      </c>
      <c r="F44" s="350"/>
      <c r="G44" s="351"/>
      <c r="H44" s="351" t="b">
        <f>IFERROR(IF(E44&lt;=$E$8,TRUE,FALSE),"")</f>
        <v>0</v>
      </c>
      <c r="I44" s="351" t="s">
        <v>65</v>
      </c>
      <c r="J44" s="112"/>
      <c r="K44" s="108"/>
      <c r="L44" s="108"/>
      <c r="M44" s="108"/>
      <c r="N44" s="108"/>
      <c r="O44" s="108"/>
      <c r="P44" s="108"/>
      <c r="Q44" s="108"/>
      <c r="R44" s="108"/>
      <c r="S44" s="113"/>
      <c r="T44" s="59"/>
      <c r="W44" s="87"/>
    </row>
    <row r="45" spans="1:50" s="302" customFormat="1" ht="15" customHeight="1" x14ac:dyDescent="0.25">
      <c r="A45" s="352">
        <f t="shared" ref="A45:A49" si="2">IF(B45=2,$E$7,IF(B45=1,"",E44+1))</f>
        <v>43101</v>
      </c>
      <c r="B45" s="353">
        <f t="shared" ref="B45:B49" si="3">B44+1</f>
        <v>2</v>
      </c>
      <c r="C45" s="354"/>
      <c r="D45" s="354"/>
      <c r="E45" s="352">
        <f t="shared" ref="E45:E49" si="4">IFERROR(EOMONTH($A45,$C$8-1),"")</f>
        <v>43465</v>
      </c>
      <c r="F45" s="350"/>
      <c r="G45" s="351"/>
      <c r="H45" s="351" t="b">
        <f t="shared" ref="H45:H49" si="5">IFERROR(IF(E45&lt;=$E$8,TRUE,FALSE),"")</f>
        <v>1</v>
      </c>
      <c r="I45" s="351" t="s">
        <v>298</v>
      </c>
      <c r="J45" s="112"/>
      <c r="K45" s="108"/>
      <c r="L45" s="108"/>
      <c r="M45" s="108"/>
      <c r="N45" s="108"/>
      <c r="O45" s="108"/>
      <c r="P45" s="108"/>
      <c r="Q45" s="108"/>
      <c r="R45" s="108"/>
      <c r="S45" s="113"/>
      <c r="T45" s="59"/>
      <c r="V45" s="79"/>
      <c r="W45" s="306"/>
      <c r="X45" s="79"/>
      <c r="Y45" s="79"/>
      <c r="Z45" s="79"/>
      <c r="AO45" s="9"/>
      <c r="AP45" s="9"/>
      <c r="AQ45" s="9"/>
      <c r="AR45" s="9"/>
      <c r="AS45" s="9"/>
      <c r="AT45" s="9"/>
      <c r="AU45" s="9"/>
      <c r="AV45" s="9"/>
      <c r="AW45" s="9"/>
      <c r="AX45" s="9"/>
    </row>
    <row r="46" spans="1:50" s="302" customFormat="1" ht="15" customHeight="1" x14ac:dyDescent="0.25">
      <c r="A46" s="352">
        <f t="shared" si="2"/>
        <v>43466</v>
      </c>
      <c r="B46" s="353">
        <f t="shared" si="3"/>
        <v>3</v>
      </c>
      <c r="C46" s="354"/>
      <c r="D46" s="354"/>
      <c r="E46" s="352">
        <f t="shared" si="4"/>
        <v>43830</v>
      </c>
      <c r="F46" s="350"/>
      <c r="G46" s="351"/>
      <c r="H46" s="351" t="b">
        <f t="shared" si="5"/>
        <v>1</v>
      </c>
      <c r="I46" s="351" t="s">
        <v>300</v>
      </c>
      <c r="J46" s="112"/>
      <c r="K46" s="108"/>
      <c r="L46" s="108"/>
      <c r="M46" s="108"/>
      <c r="N46" s="108"/>
      <c r="O46" s="108"/>
      <c r="P46" s="108"/>
      <c r="Q46" s="108"/>
      <c r="R46" s="108"/>
      <c r="S46" s="113"/>
      <c r="T46" s="59"/>
      <c r="V46" s="79"/>
      <c r="W46" s="306"/>
      <c r="X46" s="79"/>
      <c r="Y46" s="79"/>
      <c r="Z46" s="79"/>
      <c r="AO46" s="9"/>
      <c r="AP46" s="9"/>
      <c r="AQ46" s="9"/>
      <c r="AR46" s="9"/>
      <c r="AS46" s="9"/>
      <c r="AT46" s="9"/>
      <c r="AU46" s="9"/>
      <c r="AV46" s="9"/>
      <c r="AW46" s="9"/>
      <c r="AX46" s="9"/>
    </row>
    <row r="47" spans="1:50" s="302" customFormat="1" ht="15" customHeight="1" x14ac:dyDescent="0.25">
      <c r="A47" s="352">
        <f t="shared" si="2"/>
        <v>43831</v>
      </c>
      <c r="B47" s="353">
        <f t="shared" si="3"/>
        <v>4</v>
      </c>
      <c r="C47" s="354"/>
      <c r="D47" s="354"/>
      <c r="E47" s="352">
        <f t="shared" si="4"/>
        <v>44196</v>
      </c>
      <c r="F47" s="350"/>
      <c r="G47" s="351"/>
      <c r="H47" s="351" t="b">
        <f t="shared" si="5"/>
        <v>1</v>
      </c>
      <c r="I47" s="351" t="s">
        <v>302</v>
      </c>
      <c r="J47" s="112"/>
      <c r="K47" s="108"/>
      <c r="L47" s="108"/>
      <c r="M47" s="108"/>
      <c r="N47" s="108"/>
      <c r="O47" s="108"/>
      <c r="P47" s="108"/>
      <c r="Q47" s="108"/>
      <c r="R47" s="108"/>
      <c r="S47" s="113"/>
      <c r="T47" s="59"/>
      <c r="V47" s="79"/>
      <c r="W47" s="306"/>
      <c r="X47" s="79"/>
      <c r="Y47" s="79"/>
      <c r="Z47" s="79"/>
      <c r="AO47" s="9"/>
      <c r="AP47" s="9"/>
      <c r="AQ47" s="9"/>
      <c r="AR47" s="9"/>
      <c r="AS47" s="9"/>
      <c r="AT47" s="9"/>
      <c r="AU47" s="9"/>
      <c r="AV47" s="9"/>
      <c r="AW47" s="9"/>
      <c r="AX47" s="9"/>
    </row>
    <row r="48" spans="1:50" s="302" customFormat="1" ht="15" customHeight="1" x14ac:dyDescent="0.25">
      <c r="A48" s="352">
        <f t="shared" si="2"/>
        <v>44197</v>
      </c>
      <c r="B48" s="353">
        <f t="shared" si="3"/>
        <v>5</v>
      </c>
      <c r="C48" s="354"/>
      <c r="D48" s="354"/>
      <c r="E48" s="352">
        <f t="shared" si="4"/>
        <v>44561</v>
      </c>
      <c r="F48" s="350"/>
      <c r="G48" s="351"/>
      <c r="H48" s="351" t="b">
        <f t="shared" si="5"/>
        <v>0</v>
      </c>
      <c r="I48" s="351" t="s">
        <v>304</v>
      </c>
      <c r="J48" s="112"/>
      <c r="K48" s="108"/>
      <c r="L48" s="108"/>
      <c r="M48" s="108"/>
      <c r="N48" s="108"/>
      <c r="O48" s="108"/>
      <c r="P48" s="108"/>
      <c r="Q48" s="108"/>
      <c r="R48" s="108"/>
      <c r="S48" s="113"/>
      <c r="T48" s="59"/>
      <c r="V48" s="79"/>
      <c r="W48" s="306"/>
      <c r="X48" s="79"/>
      <c r="Y48" s="79"/>
      <c r="Z48" s="79"/>
      <c r="AO48" s="9"/>
      <c r="AP48" s="9"/>
      <c r="AQ48" s="9"/>
      <c r="AR48" s="9"/>
      <c r="AS48" s="9"/>
      <c r="AT48" s="9"/>
      <c r="AU48" s="9"/>
      <c r="AV48" s="9"/>
      <c r="AW48" s="9"/>
      <c r="AX48" s="9"/>
    </row>
    <row r="49" spans="1:50" s="302" customFormat="1" ht="15" customHeight="1" x14ac:dyDescent="0.25">
      <c r="A49" s="352">
        <f t="shared" si="2"/>
        <v>44562</v>
      </c>
      <c r="B49" s="353">
        <f t="shared" si="3"/>
        <v>6</v>
      </c>
      <c r="C49" s="354"/>
      <c r="D49" s="354"/>
      <c r="E49" s="352">
        <f t="shared" si="4"/>
        <v>44926</v>
      </c>
      <c r="F49" s="350"/>
      <c r="G49" s="351"/>
      <c r="H49" s="351" t="b">
        <f t="shared" si="5"/>
        <v>0</v>
      </c>
      <c r="I49" s="351" t="s">
        <v>306</v>
      </c>
      <c r="J49" s="112"/>
      <c r="K49" s="108"/>
      <c r="L49" s="108"/>
      <c r="M49" s="108"/>
      <c r="N49" s="108"/>
      <c r="O49" s="108"/>
      <c r="P49" s="108"/>
      <c r="Q49" s="108"/>
      <c r="R49" s="108"/>
      <c r="S49" s="113"/>
      <c r="T49" s="59"/>
      <c r="V49" s="79"/>
      <c r="W49" s="306"/>
      <c r="X49" s="79"/>
      <c r="Y49" s="79"/>
      <c r="Z49" s="79"/>
      <c r="AO49" s="9"/>
      <c r="AP49" s="9"/>
      <c r="AQ49" s="9"/>
      <c r="AR49" s="9"/>
      <c r="AS49" s="9"/>
      <c r="AT49" s="9"/>
      <c r="AU49" s="9"/>
      <c r="AV49" s="9"/>
      <c r="AW49" s="9"/>
      <c r="AX49" s="9"/>
    </row>
    <row r="50" spans="1:50" ht="22.5" hidden="1" customHeight="1" thickBot="1" x14ac:dyDescent="0.3">
      <c r="A50" s="76"/>
      <c r="B50" s="77"/>
      <c r="C50" s="77"/>
      <c r="D50" s="77"/>
      <c r="E50" s="77"/>
      <c r="F50" s="77"/>
      <c r="G50" s="77"/>
      <c r="H50" s="77"/>
      <c r="I50" s="77"/>
      <c r="J50" s="68"/>
      <c r="K50" s="108"/>
      <c r="L50" s="108"/>
      <c r="M50" s="108"/>
      <c r="N50" s="108"/>
      <c r="O50" s="108"/>
      <c r="P50" s="108"/>
      <c r="Q50" s="108"/>
      <c r="R50" s="108"/>
      <c r="T50" s="59"/>
      <c r="W50" s="87"/>
    </row>
    <row r="51" spans="1:50" ht="30" customHeight="1" x14ac:dyDescent="0.25">
      <c r="R51" s="108"/>
      <c r="T51" s="59"/>
      <c r="W51" s="87"/>
    </row>
    <row r="52" spans="1:50" ht="30" customHeight="1" x14ac:dyDescent="0.25">
      <c r="T52" s="59"/>
      <c r="W52" s="87"/>
    </row>
    <row r="53" spans="1:50" ht="30" customHeight="1" x14ac:dyDescent="0.25">
      <c r="T53" s="59"/>
      <c r="W53" s="87"/>
    </row>
    <row r="54" spans="1:50" ht="30" customHeight="1" x14ac:dyDescent="0.25">
      <c r="T54" s="59"/>
      <c r="W54" s="87"/>
    </row>
    <row r="55" spans="1:50" ht="25.35" customHeight="1" thickBot="1" x14ac:dyDescent="0.3">
      <c r="A55" s="114"/>
      <c r="B55" s="93"/>
      <c r="C55" s="93"/>
      <c r="D55" s="93"/>
      <c r="E55" s="93"/>
      <c r="F55" s="93"/>
      <c r="G55" s="93"/>
      <c r="H55" s="93"/>
      <c r="I55" s="93"/>
      <c r="J55" s="93"/>
      <c r="K55" s="94"/>
      <c r="L55" s="94"/>
      <c r="M55" s="94"/>
      <c r="N55" s="94"/>
      <c r="O55" s="94"/>
      <c r="P55" s="94"/>
      <c r="Q55" s="94"/>
      <c r="R55" s="94"/>
      <c r="S55" s="94"/>
      <c r="T55" s="52"/>
      <c r="U55" s="52"/>
      <c r="V55" s="86"/>
      <c r="W55" s="87"/>
    </row>
    <row r="56" spans="1:50" ht="25.5" customHeight="1" thickBot="1" x14ac:dyDescent="0.3">
      <c r="A56" s="452" t="s">
        <v>13</v>
      </c>
      <c r="B56" s="453"/>
      <c r="C56" s="453"/>
      <c r="D56" s="453"/>
      <c r="E56" s="453"/>
      <c r="F56" s="115"/>
      <c r="G56" s="115"/>
      <c r="H56" s="115"/>
      <c r="I56" s="115"/>
      <c r="J56" s="116"/>
      <c r="K56" s="108"/>
      <c r="L56" s="108"/>
      <c r="M56" s="108"/>
      <c r="N56" s="108"/>
      <c r="O56" s="108"/>
      <c r="P56" s="108"/>
      <c r="Q56" s="108"/>
      <c r="R56" s="108"/>
      <c r="S56" s="108"/>
      <c r="T56" s="108"/>
      <c r="U56" s="108"/>
      <c r="V56" s="117"/>
      <c r="W56" s="87"/>
    </row>
    <row r="57" spans="1:50" ht="32.25" customHeight="1" x14ac:dyDescent="0.25">
      <c r="A57" s="355" t="s">
        <v>12</v>
      </c>
      <c r="B57" s="355"/>
      <c r="C57" s="355"/>
      <c r="D57" s="355"/>
      <c r="E57" s="356" t="s">
        <v>178</v>
      </c>
      <c r="F57" s="357"/>
      <c r="G57" s="358" t="s">
        <v>64</v>
      </c>
      <c r="H57" s="358" t="s">
        <v>66</v>
      </c>
      <c r="I57" s="118"/>
      <c r="J57" s="119"/>
      <c r="K57" s="111"/>
      <c r="L57" s="111"/>
      <c r="M57" s="111"/>
      <c r="N57" s="111"/>
      <c r="O57" s="111"/>
      <c r="P57" s="111"/>
      <c r="Q57" s="111"/>
      <c r="R57" s="111"/>
      <c r="S57" s="111"/>
      <c r="T57" s="111"/>
      <c r="U57" s="111"/>
      <c r="V57" s="120"/>
      <c r="W57" s="87"/>
      <c r="Y57" s="451"/>
    </row>
    <row r="58" spans="1:50" ht="47.1" hidden="1" customHeight="1" x14ac:dyDescent="0.25">
      <c r="A58" s="342" t="s">
        <v>87</v>
      </c>
      <c r="B58" s="342"/>
      <c r="C58" s="342"/>
      <c r="D58" s="342"/>
      <c r="E58" s="318" t="s">
        <v>74</v>
      </c>
      <c r="F58" s="359"/>
      <c r="G58" s="360" t="b">
        <f>IFERROR(IF(E58&lt;&gt;"",TRUE,FALSE),FALSE)</f>
        <v>1</v>
      </c>
      <c r="H58" s="360" t="s">
        <v>65</v>
      </c>
      <c r="I58" s="121"/>
      <c r="J58" s="122"/>
      <c r="K58" s="108"/>
      <c r="L58" s="108"/>
      <c r="M58" s="108"/>
      <c r="N58" s="108"/>
      <c r="O58" s="108"/>
      <c r="P58" s="108"/>
      <c r="Q58" s="108"/>
      <c r="R58" s="108"/>
      <c r="S58" s="108"/>
      <c r="T58" s="108"/>
      <c r="U58" s="108"/>
      <c r="V58" s="117"/>
      <c r="Y58" s="451"/>
    </row>
    <row r="59" spans="1:50" s="302" customFormat="1" ht="47.1" customHeight="1" x14ac:dyDescent="0.25">
      <c r="A59" s="342">
        <v>1</v>
      </c>
      <c r="B59" s="342"/>
      <c r="C59" s="342"/>
      <c r="D59" s="342"/>
      <c r="E59" s="318" t="s">
        <v>4485</v>
      </c>
      <c r="F59" s="359"/>
      <c r="G59" s="360" t="b">
        <f t="shared" ref="G59:G70" si="6">IFERROR(IF(E59&lt;&gt;"",TRUE,FALSE),FALSE)</f>
        <v>1</v>
      </c>
      <c r="H59" s="360" t="s">
        <v>388</v>
      </c>
      <c r="I59" s="121"/>
      <c r="J59" s="122"/>
      <c r="K59" s="108"/>
      <c r="L59" s="108"/>
      <c r="M59" s="108"/>
      <c r="N59" s="108"/>
      <c r="O59" s="108"/>
      <c r="P59" s="108"/>
      <c r="Q59" s="108"/>
      <c r="R59" s="108"/>
      <c r="S59" s="108"/>
      <c r="T59" s="108"/>
      <c r="U59" s="108"/>
      <c r="V59" s="117"/>
      <c r="W59" s="79"/>
      <c r="X59" s="79"/>
      <c r="Y59" s="307"/>
      <c r="Z59" s="79"/>
      <c r="AO59" s="9"/>
      <c r="AP59" s="9"/>
      <c r="AQ59" s="9"/>
      <c r="AR59" s="9"/>
      <c r="AS59" s="9"/>
      <c r="AT59" s="9"/>
      <c r="AU59" s="9"/>
      <c r="AV59" s="9"/>
      <c r="AW59" s="9"/>
      <c r="AX59" s="9"/>
    </row>
    <row r="60" spans="1:50" s="302" customFormat="1" ht="47.1" customHeight="1" x14ac:dyDescent="0.25">
      <c r="A60" s="342">
        <v>2</v>
      </c>
      <c r="B60" s="342"/>
      <c r="C60" s="342"/>
      <c r="D60" s="342"/>
      <c r="E60" s="318" t="s">
        <v>4484</v>
      </c>
      <c r="F60" s="359"/>
      <c r="G60" s="360" t="b">
        <f t="shared" si="6"/>
        <v>1</v>
      </c>
      <c r="H60" s="360" t="s">
        <v>389</v>
      </c>
      <c r="I60" s="121"/>
      <c r="J60" s="122"/>
      <c r="K60" s="108"/>
      <c r="L60" s="108"/>
      <c r="M60" s="108"/>
      <c r="N60" s="108"/>
      <c r="O60" s="108"/>
      <c r="P60" s="108"/>
      <c r="Q60" s="108"/>
      <c r="R60" s="108"/>
      <c r="S60" s="108"/>
      <c r="T60" s="108"/>
      <c r="U60" s="108"/>
      <c r="V60" s="117"/>
      <c r="W60" s="79"/>
      <c r="X60" s="79"/>
      <c r="Y60" s="307"/>
      <c r="Z60" s="79"/>
      <c r="AO60" s="9"/>
      <c r="AP60" s="9"/>
      <c r="AQ60" s="9"/>
      <c r="AR60" s="9"/>
      <c r="AS60" s="9"/>
      <c r="AT60" s="9"/>
      <c r="AU60" s="9"/>
      <c r="AV60" s="9"/>
      <c r="AW60" s="9"/>
      <c r="AX60" s="9"/>
    </row>
    <row r="61" spans="1:50" s="302" customFormat="1" ht="47.1" customHeight="1" x14ac:dyDescent="0.25">
      <c r="A61" s="342">
        <v>3</v>
      </c>
      <c r="B61" s="342"/>
      <c r="C61" s="342"/>
      <c r="D61" s="342"/>
      <c r="E61" s="318" t="s">
        <v>4481</v>
      </c>
      <c r="F61" s="359"/>
      <c r="G61" s="360" t="b">
        <f t="shared" si="6"/>
        <v>1</v>
      </c>
      <c r="H61" s="360" t="s">
        <v>390</v>
      </c>
      <c r="I61" s="121"/>
      <c r="J61" s="122"/>
      <c r="K61" s="108"/>
      <c r="L61" s="108"/>
      <c r="M61" s="108"/>
      <c r="N61" s="108"/>
      <c r="O61" s="108"/>
      <c r="P61" s="108"/>
      <c r="Q61" s="108"/>
      <c r="R61" s="108"/>
      <c r="S61" s="108"/>
      <c r="T61" s="108"/>
      <c r="U61" s="108"/>
      <c r="V61" s="117"/>
      <c r="W61" s="79"/>
      <c r="X61" s="79"/>
      <c r="Y61" s="307"/>
      <c r="Z61" s="79"/>
      <c r="AO61" s="9"/>
      <c r="AP61" s="9"/>
      <c r="AQ61" s="9"/>
      <c r="AR61" s="9"/>
      <c r="AS61" s="9"/>
      <c r="AT61" s="9"/>
      <c r="AU61" s="9"/>
      <c r="AV61" s="9"/>
      <c r="AW61" s="9"/>
      <c r="AX61" s="9"/>
    </row>
    <row r="62" spans="1:50" s="302" customFormat="1" ht="47.1" customHeight="1" x14ac:dyDescent="0.25">
      <c r="A62" s="342">
        <v>4</v>
      </c>
      <c r="B62" s="342"/>
      <c r="C62" s="342"/>
      <c r="D62" s="342"/>
      <c r="E62" s="318" t="s">
        <v>4482</v>
      </c>
      <c r="F62" s="359"/>
      <c r="G62" s="360" t="b">
        <f t="shared" si="6"/>
        <v>1</v>
      </c>
      <c r="H62" s="360" t="s">
        <v>391</v>
      </c>
      <c r="I62" s="121"/>
      <c r="J62" s="122"/>
      <c r="K62" s="108"/>
      <c r="L62" s="108"/>
      <c r="M62" s="108"/>
      <c r="N62" s="108"/>
      <c r="O62" s="108"/>
      <c r="P62" s="108"/>
      <c r="Q62" s="108"/>
      <c r="R62" s="108"/>
      <c r="S62" s="108"/>
      <c r="T62" s="108"/>
      <c r="U62" s="108"/>
      <c r="V62" s="117"/>
      <c r="W62" s="79"/>
      <c r="X62" s="79"/>
      <c r="Y62" s="307"/>
      <c r="Z62" s="79"/>
      <c r="AO62" s="9"/>
      <c r="AP62" s="9"/>
      <c r="AQ62" s="9"/>
      <c r="AR62" s="9"/>
      <c r="AS62" s="9"/>
      <c r="AT62" s="9"/>
      <c r="AU62" s="9"/>
      <c r="AV62" s="9"/>
      <c r="AW62" s="9"/>
      <c r="AX62" s="9"/>
    </row>
    <row r="63" spans="1:50" s="302" customFormat="1" ht="47.1" customHeight="1" x14ac:dyDescent="0.25">
      <c r="A63" s="342">
        <v>5</v>
      </c>
      <c r="B63" s="342"/>
      <c r="C63" s="342"/>
      <c r="D63" s="342"/>
      <c r="E63" s="318" t="s">
        <v>4483</v>
      </c>
      <c r="F63" s="359"/>
      <c r="G63" s="360" t="b">
        <f t="shared" si="6"/>
        <v>1</v>
      </c>
      <c r="H63" s="360" t="s">
        <v>392</v>
      </c>
      <c r="I63" s="121"/>
      <c r="J63" s="122"/>
      <c r="K63" s="108"/>
      <c r="L63" s="108"/>
      <c r="M63" s="108"/>
      <c r="N63" s="108"/>
      <c r="O63" s="108"/>
      <c r="P63" s="108"/>
      <c r="Q63" s="108"/>
      <c r="R63" s="108"/>
      <c r="S63" s="108"/>
      <c r="T63" s="108"/>
      <c r="U63" s="108"/>
      <c r="V63" s="117"/>
      <c r="W63" s="79"/>
      <c r="X63" s="79"/>
      <c r="Y63" s="307"/>
      <c r="Z63" s="79"/>
      <c r="AO63" s="9"/>
      <c r="AP63" s="9"/>
      <c r="AQ63" s="9"/>
      <c r="AR63" s="9"/>
      <c r="AS63" s="9"/>
      <c r="AT63" s="9"/>
      <c r="AU63" s="9"/>
      <c r="AV63" s="9"/>
      <c r="AW63" s="9"/>
      <c r="AX63" s="9"/>
    </row>
    <row r="64" spans="1:50" s="302" customFormat="1" ht="47.1" customHeight="1" x14ac:dyDescent="0.25">
      <c r="A64" s="342">
        <v>6</v>
      </c>
      <c r="B64" s="342"/>
      <c r="C64" s="342"/>
      <c r="D64" s="342"/>
      <c r="E64" s="318"/>
      <c r="F64" s="359"/>
      <c r="G64" s="360" t="b">
        <f t="shared" si="6"/>
        <v>0</v>
      </c>
      <c r="H64" s="360" t="s">
        <v>393</v>
      </c>
      <c r="I64" s="121"/>
      <c r="J64" s="122"/>
      <c r="K64" s="108"/>
      <c r="L64" s="108"/>
      <c r="M64" s="108"/>
      <c r="N64" s="108"/>
      <c r="O64" s="108"/>
      <c r="P64" s="108"/>
      <c r="Q64" s="108"/>
      <c r="R64" s="108"/>
      <c r="S64" s="108"/>
      <c r="T64" s="108"/>
      <c r="U64" s="108"/>
      <c r="V64" s="117"/>
      <c r="W64" s="79"/>
      <c r="X64" s="79"/>
      <c r="Y64" s="307"/>
      <c r="Z64" s="79"/>
      <c r="AO64" s="9"/>
      <c r="AP64" s="9"/>
      <c r="AQ64" s="9"/>
      <c r="AR64" s="9"/>
      <c r="AS64" s="9"/>
      <c r="AT64" s="9"/>
      <c r="AU64" s="9"/>
      <c r="AV64" s="9"/>
      <c r="AW64" s="9"/>
      <c r="AX64" s="9"/>
    </row>
    <row r="65" spans="1:50" s="302" customFormat="1" ht="47.1" customHeight="1" x14ac:dyDescent="0.25">
      <c r="A65" s="342">
        <v>7</v>
      </c>
      <c r="B65" s="342"/>
      <c r="C65" s="342"/>
      <c r="D65" s="342"/>
      <c r="E65" s="318"/>
      <c r="F65" s="359"/>
      <c r="G65" s="360" t="b">
        <f t="shared" si="6"/>
        <v>0</v>
      </c>
      <c r="H65" s="360" t="s">
        <v>394</v>
      </c>
      <c r="I65" s="121"/>
      <c r="J65" s="122"/>
      <c r="K65" s="108"/>
      <c r="L65" s="108"/>
      <c r="M65" s="108"/>
      <c r="N65" s="108"/>
      <c r="O65" s="108"/>
      <c r="P65" s="108"/>
      <c r="Q65" s="108"/>
      <c r="R65" s="108"/>
      <c r="S65" s="108"/>
      <c r="T65" s="108"/>
      <c r="U65" s="108"/>
      <c r="V65" s="117"/>
      <c r="W65" s="79"/>
      <c r="X65" s="79"/>
      <c r="Y65" s="307"/>
      <c r="Z65" s="79"/>
      <c r="AO65" s="9"/>
      <c r="AP65" s="9"/>
      <c r="AQ65" s="9"/>
      <c r="AR65" s="9"/>
      <c r="AS65" s="9"/>
      <c r="AT65" s="9"/>
      <c r="AU65" s="9"/>
      <c r="AV65" s="9"/>
      <c r="AW65" s="9"/>
      <c r="AX65" s="9"/>
    </row>
    <row r="66" spans="1:50" s="302" customFormat="1" ht="47.1" customHeight="1" x14ac:dyDescent="0.25">
      <c r="A66" s="342">
        <v>8</v>
      </c>
      <c r="B66" s="342"/>
      <c r="C66" s="342"/>
      <c r="D66" s="342"/>
      <c r="E66" s="318"/>
      <c r="F66" s="359"/>
      <c r="G66" s="360" t="b">
        <f t="shared" si="6"/>
        <v>0</v>
      </c>
      <c r="H66" s="360" t="s">
        <v>395</v>
      </c>
      <c r="I66" s="121"/>
      <c r="J66" s="122"/>
      <c r="K66" s="108"/>
      <c r="L66" s="108"/>
      <c r="M66" s="108"/>
      <c r="N66" s="108"/>
      <c r="O66" s="108"/>
      <c r="P66" s="108"/>
      <c r="Q66" s="108"/>
      <c r="R66" s="108"/>
      <c r="S66" s="108"/>
      <c r="T66" s="108"/>
      <c r="U66" s="108"/>
      <c r="V66" s="117"/>
      <c r="W66" s="79"/>
      <c r="X66" s="79"/>
      <c r="Y66" s="307"/>
      <c r="Z66" s="79"/>
      <c r="AO66" s="9"/>
      <c r="AP66" s="9"/>
      <c r="AQ66" s="9"/>
      <c r="AR66" s="9"/>
      <c r="AS66" s="9"/>
      <c r="AT66" s="9"/>
      <c r="AU66" s="9"/>
      <c r="AV66" s="9"/>
      <c r="AW66" s="9"/>
      <c r="AX66" s="9"/>
    </row>
    <row r="67" spans="1:50" s="302" customFormat="1" ht="47.1" customHeight="1" x14ac:dyDescent="0.25">
      <c r="A67" s="342">
        <v>9</v>
      </c>
      <c r="B67" s="342"/>
      <c r="C67" s="342"/>
      <c r="D67" s="342"/>
      <c r="E67" s="318"/>
      <c r="F67" s="359"/>
      <c r="G67" s="360" t="b">
        <f t="shared" si="6"/>
        <v>0</v>
      </c>
      <c r="H67" s="360" t="s">
        <v>396</v>
      </c>
      <c r="I67" s="121"/>
      <c r="J67" s="122"/>
      <c r="K67" s="108"/>
      <c r="L67" s="108"/>
      <c r="M67" s="108"/>
      <c r="N67" s="108"/>
      <c r="O67" s="108"/>
      <c r="P67" s="108"/>
      <c r="Q67" s="108"/>
      <c r="R67" s="108"/>
      <c r="S67" s="108"/>
      <c r="T67" s="108"/>
      <c r="U67" s="108"/>
      <c r="V67" s="117"/>
      <c r="W67" s="79"/>
      <c r="X67" s="79"/>
      <c r="Y67" s="307"/>
      <c r="Z67" s="79"/>
      <c r="AO67" s="9"/>
      <c r="AP67" s="9"/>
      <c r="AQ67" s="9"/>
      <c r="AR67" s="9"/>
      <c r="AS67" s="9"/>
      <c r="AT67" s="9"/>
      <c r="AU67" s="9"/>
      <c r="AV67" s="9"/>
      <c r="AW67" s="9"/>
      <c r="AX67" s="9"/>
    </row>
    <row r="68" spans="1:50" s="302" customFormat="1" ht="47.1" customHeight="1" x14ac:dyDescent="0.25">
      <c r="A68" s="342">
        <v>10</v>
      </c>
      <c r="B68" s="342"/>
      <c r="C68" s="342"/>
      <c r="D68" s="342"/>
      <c r="E68" s="318"/>
      <c r="F68" s="359"/>
      <c r="G68" s="360" t="b">
        <f t="shared" si="6"/>
        <v>0</v>
      </c>
      <c r="H68" s="360" t="s">
        <v>397</v>
      </c>
      <c r="I68" s="121"/>
      <c r="J68" s="122"/>
      <c r="K68" s="108"/>
      <c r="L68" s="108"/>
      <c r="M68" s="108"/>
      <c r="N68" s="108"/>
      <c r="O68" s="108"/>
      <c r="P68" s="108"/>
      <c r="Q68" s="108"/>
      <c r="R68" s="108"/>
      <c r="S68" s="108"/>
      <c r="T68" s="108"/>
      <c r="U68" s="108"/>
      <c r="V68" s="117"/>
      <c r="W68" s="79"/>
      <c r="X68" s="79"/>
      <c r="Y68" s="307"/>
      <c r="Z68" s="79"/>
      <c r="AO68" s="9"/>
      <c r="AP68" s="9"/>
      <c r="AQ68" s="9"/>
      <c r="AR68" s="9"/>
      <c r="AS68" s="9"/>
      <c r="AT68" s="9"/>
      <c r="AU68" s="9"/>
      <c r="AV68" s="9"/>
      <c r="AW68" s="9"/>
      <c r="AX68" s="9"/>
    </row>
    <row r="69" spans="1:50" s="302" customFormat="1" ht="47.1" customHeight="1" x14ac:dyDescent="0.25">
      <c r="A69" s="342">
        <v>11</v>
      </c>
      <c r="B69" s="342"/>
      <c r="C69" s="342"/>
      <c r="D69" s="342"/>
      <c r="E69" s="318"/>
      <c r="F69" s="359"/>
      <c r="G69" s="360" t="b">
        <f t="shared" si="6"/>
        <v>0</v>
      </c>
      <c r="H69" s="360" t="s">
        <v>398</v>
      </c>
      <c r="I69" s="121"/>
      <c r="J69" s="122"/>
      <c r="K69" s="108"/>
      <c r="L69" s="108"/>
      <c r="M69" s="108"/>
      <c r="N69" s="108"/>
      <c r="O69" s="108"/>
      <c r="P69" s="108"/>
      <c r="Q69" s="108"/>
      <c r="R69" s="108"/>
      <c r="S69" s="108"/>
      <c r="T69" s="108"/>
      <c r="U69" s="108"/>
      <c r="V69" s="117"/>
      <c r="W69" s="79"/>
      <c r="X69" s="79"/>
      <c r="Y69" s="307"/>
      <c r="Z69" s="79"/>
      <c r="AO69" s="9"/>
      <c r="AP69" s="9"/>
      <c r="AQ69" s="9"/>
      <c r="AR69" s="9"/>
      <c r="AS69" s="9"/>
      <c r="AT69" s="9"/>
      <c r="AU69" s="9"/>
      <c r="AV69" s="9"/>
      <c r="AW69" s="9"/>
      <c r="AX69" s="9"/>
    </row>
    <row r="70" spans="1:50" s="302" customFormat="1" ht="47.1" customHeight="1" x14ac:dyDescent="0.25">
      <c r="A70" s="342">
        <v>12</v>
      </c>
      <c r="B70" s="342"/>
      <c r="C70" s="342"/>
      <c r="D70" s="342"/>
      <c r="E70" s="318"/>
      <c r="F70" s="359"/>
      <c r="G70" s="360" t="b">
        <f t="shared" si="6"/>
        <v>0</v>
      </c>
      <c r="H70" s="360" t="s">
        <v>399</v>
      </c>
      <c r="I70" s="121"/>
      <c r="J70" s="122"/>
      <c r="K70" s="108"/>
      <c r="L70" s="108"/>
      <c r="M70" s="108"/>
      <c r="N70" s="108"/>
      <c r="O70" s="108"/>
      <c r="P70" s="108"/>
      <c r="Q70" s="108"/>
      <c r="R70" s="108"/>
      <c r="S70" s="108"/>
      <c r="T70" s="108"/>
      <c r="U70" s="108"/>
      <c r="V70" s="117"/>
      <c r="W70" s="79"/>
      <c r="X70" s="79"/>
      <c r="Y70" s="307"/>
      <c r="Z70" s="79"/>
      <c r="AO70" s="9"/>
      <c r="AP70" s="9"/>
      <c r="AQ70" s="9"/>
      <c r="AR70" s="9"/>
      <c r="AS70" s="9"/>
      <c r="AT70" s="9"/>
      <c r="AU70" s="9"/>
      <c r="AV70" s="9"/>
      <c r="AW70" s="9"/>
      <c r="AX70" s="9"/>
    </row>
    <row r="71" spans="1:50" ht="2.65" customHeight="1" thickBot="1" x14ac:dyDescent="0.3">
      <c r="A71" s="123"/>
      <c r="B71" s="124"/>
      <c r="C71" s="124"/>
      <c r="D71" s="124"/>
      <c r="E71" s="124"/>
      <c r="F71" s="124"/>
      <c r="G71" s="124"/>
      <c r="H71" s="124"/>
      <c r="I71" s="124"/>
      <c r="J71" s="125"/>
      <c r="K71" s="108"/>
      <c r="L71" s="108"/>
      <c r="M71" s="108"/>
      <c r="N71" s="108"/>
      <c r="O71" s="108"/>
      <c r="P71" s="108"/>
      <c r="Q71" s="108"/>
      <c r="R71" s="108"/>
      <c r="S71" s="108"/>
      <c r="T71" s="108"/>
      <c r="U71" s="108"/>
      <c r="V71" s="117"/>
      <c r="Y71" s="126"/>
    </row>
    <row r="72" spans="1:50" ht="29.1" customHeight="1" thickBot="1" x14ac:dyDescent="0.3">
      <c r="A72" s="127"/>
      <c r="B72" s="127"/>
      <c r="C72" s="127"/>
      <c r="D72" s="127"/>
      <c r="E72" s="127"/>
      <c r="F72" s="127"/>
      <c r="G72" s="127"/>
      <c r="H72" s="127"/>
      <c r="I72" s="127"/>
      <c r="J72" s="127"/>
      <c r="K72" s="108"/>
      <c r="L72" s="108"/>
      <c r="M72" s="108"/>
      <c r="N72" s="108"/>
      <c r="O72" s="108"/>
      <c r="P72" s="108"/>
      <c r="Q72" s="108"/>
      <c r="R72" s="108"/>
      <c r="S72" s="108"/>
      <c r="T72" s="108"/>
      <c r="U72" s="108"/>
      <c r="V72" s="117"/>
      <c r="Y72" s="126"/>
    </row>
    <row r="73" spans="1:50" s="54" customFormat="1" ht="30.6" customHeight="1" thickBot="1" x14ac:dyDescent="0.3">
      <c r="A73" s="128"/>
      <c r="B73" s="128"/>
      <c r="C73" s="128"/>
      <c r="D73" s="128"/>
      <c r="E73" s="128"/>
      <c r="F73" s="128"/>
      <c r="G73" s="128"/>
      <c r="H73" s="128"/>
      <c r="I73" s="128"/>
      <c r="J73" s="128"/>
      <c r="K73" s="128"/>
      <c r="L73" s="128"/>
      <c r="M73" s="128"/>
      <c r="N73" s="128"/>
      <c r="O73" s="128"/>
      <c r="P73" s="128"/>
      <c r="Q73" s="128"/>
      <c r="R73" s="128"/>
      <c r="S73" s="128"/>
      <c r="T73" s="128"/>
      <c r="U73" s="128"/>
      <c r="V73" s="79"/>
      <c r="W73" s="79"/>
      <c r="X73" s="79"/>
      <c r="Y73" s="79"/>
      <c r="Z73" s="79"/>
      <c r="AO73" s="3"/>
      <c r="AP73" s="3"/>
      <c r="AQ73" s="3"/>
      <c r="AR73" s="3"/>
      <c r="AS73" s="3"/>
      <c r="AT73" s="3"/>
      <c r="AU73" s="3"/>
      <c r="AV73" s="3"/>
      <c r="AW73" s="3"/>
      <c r="AX73" s="3"/>
    </row>
    <row r="74" spans="1:50" ht="30.75" customHeight="1" thickBot="1" x14ac:dyDescent="0.3">
      <c r="A74" s="443" t="s">
        <v>5</v>
      </c>
      <c r="B74" s="453"/>
      <c r="C74" s="453"/>
      <c r="D74" s="453"/>
      <c r="E74" s="446"/>
      <c r="F74" s="115"/>
      <c r="G74" s="115"/>
      <c r="H74" s="115"/>
      <c r="I74" s="115"/>
      <c r="J74" s="116"/>
      <c r="K74" s="108"/>
      <c r="L74" s="108"/>
      <c r="M74" s="108"/>
      <c r="N74" s="108"/>
      <c r="O74" s="108"/>
      <c r="P74" s="108"/>
      <c r="Q74" s="108"/>
      <c r="R74" s="108"/>
      <c r="S74" s="108"/>
      <c r="T74" s="108"/>
      <c r="U74" s="108"/>
      <c r="V74" s="117"/>
      <c r="W74" s="87"/>
    </row>
    <row r="75" spans="1:50" ht="30.75" customHeight="1" x14ac:dyDescent="0.25">
      <c r="A75" s="355" t="s">
        <v>14</v>
      </c>
      <c r="B75" s="355"/>
      <c r="C75" s="355"/>
      <c r="D75" s="355"/>
      <c r="E75" s="356" t="s">
        <v>179</v>
      </c>
      <c r="F75" s="357"/>
      <c r="G75" s="358" t="s">
        <v>64</v>
      </c>
      <c r="H75" s="358" t="s">
        <v>66</v>
      </c>
      <c r="I75" s="118"/>
      <c r="J75" s="119"/>
      <c r="K75" s="111"/>
      <c r="L75" s="111"/>
      <c r="M75" s="111"/>
      <c r="N75" s="111"/>
      <c r="O75" s="111"/>
      <c r="P75" s="111"/>
      <c r="Q75" s="111"/>
      <c r="R75" s="111"/>
      <c r="S75" s="111"/>
      <c r="T75" s="111"/>
      <c r="U75" s="111"/>
      <c r="V75" s="120"/>
      <c r="W75" s="87"/>
      <c r="Y75" s="451"/>
    </row>
    <row r="76" spans="1:50" ht="47.1" hidden="1" customHeight="1" x14ac:dyDescent="0.25">
      <c r="A76" s="342" t="s">
        <v>88</v>
      </c>
      <c r="B76" s="342"/>
      <c r="C76" s="342"/>
      <c r="D76" s="342"/>
      <c r="E76" s="318" t="s">
        <v>75</v>
      </c>
      <c r="F76" s="359"/>
      <c r="G76" s="360" t="b">
        <f>IFERROR(IF(E76&lt;&gt;"",TRUE,FALSE),FALSE)</f>
        <v>1</v>
      </c>
      <c r="H76" s="360" t="s">
        <v>65</v>
      </c>
      <c r="I76" s="121"/>
      <c r="J76" s="122"/>
      <c r="K76" s="53"/>
      <c r="L76" s="53"/>
      <c r="M76" s="53"/>
      <c r="N76" s="53"/>
      <c r="O76" s="53"/>
      <c r="P76" s="53"/>
      <c r="Q76" s="53"/>
      <c r="R76" s="53"/>
      <c r="S76" s="53"/>
      <c r="T76" s="53"/>
      <c r="U76" s="53"/>
      <c r="V76" s="129"/>
      <c r="Y76" s="451"/>
    </row>
    <row r="77" spans="1:50" s="302" customFormat="1" ht="47.1" customHeight="1" x14ac:dyDescent="0.25">
      <c r="A77" s="342">
        <v>1</v>
      </c>
      <c r="B77" s="342"/>
      <c r="C77" s="342"/>
      <c r="D77" s="342"/>
      <c r="E77" s="318" t="s">
        <v>4486</v>
      </c>
      <c r="F77" s="359"/>
      <c r="G77" s="360" t="b">
        <f t="shared" ref="G77:G88" si="7">IFERROR(IF(E77&lt;&gt;"",TRUE,FALSE),FALSE)</f>
        <v>1</v>
      </c>
      <c r="H77" s="360" t="s">
        <v>400</v>
      </c>
      <c r="I77" s="121"/>
      <c r="J77" s="122"/>
      <c r="K77" s="53"/>
      <c r="L77" s="53"/>
      <c r="M77" s="53"/>
      <c r="N77" s="53"/>
      <c r="O77" s="53"/>
      <c r="P77" s="53"/>
      <c r="Q77" s="53"/>
      <c r="R77" s="53"/>
      <c r="S77" s="53"/>
      <c r="T77" s="53"/>
      <c r="U77" s="53"/>
      <c r="V77" s="129"/>
      <c r="W77" s="79"/>
      <c r="X77" s="79"/>
      <c r="Y77" s="451"/>
      <c r="Z77" s="79"/>
      <c r="AO77" s="9"/>
      <c r="AP77" s="9"/>
      <c r="AQ77" s="9"/>
      <c r="AR77" s="9"/>
      <c r="AS77" s="9"/>
      <c r="AT77" s="9"/>
      <c r="AU77" s="9"/>
      <c r="AV77" s="9"/>
      <c r="AW77" s="9"/>
      <c r="AX77" s="9"/>
    </row>
    <row r="78" spans="1:50" s="302" customFormat="1" ht="47.1" customHeight="1" x14ac:dyDescent="0.25">
      <c r="A78" s="342">
        <v>2</v>
      </c>
      <c r="B78" s="342"/>
      <c r="C78" s="342"/>
      <c r="D78" s="342"/>
      <c r="E78" s="318" t="s">
        <v>4487</v>
      </c>
      <c r="F78" s="359"/>
      <c r="G78" s="360" t="b">
        <f t="shared" si="7"/>
        <v>1</v>
      </c>
      <c r="H78" s="360" t="s">
        <v>401</v>
      </c>
      <c r="I78" s="121"/>
      <c r="J78" s="122"/>
      <c r="K78" s="53"/>
      <c r="L78" s="53"/>
      <c r="M78" s="53"/>
      <c r="N78" s="53"/>
      <c r="O78" s="53"/>
      <c r="P78" s="53"/>
      <c r="Q78" s="53"/>
      <c r="R78" s="53"/>
      <c r="S78" s="53"/>
      <c r="T78" s="53"/>
      <c r="U78" s="53"/>
      <c r="V78" s="129"/>
      <c r="W78" s="79"/>
      <c r="X78" s="79"/>
      <c r="Y78" s="451"/>
      <c r="Z78" s="79"/>
      <c r="AO78" s="9"/>
      <c r="AP78" s="9"/>
      <c r="AQ78" s="9"/>
      <c r="AR78" s="9"/>
      <c r="AS78" s="9"/>
      <c r="AT78" s="9"/>
      <c r="AU78" s="9"/>
      <c r="AV78" s="9"/>
      <c r="AW78" s="9"/>
      <c r="AX78" s="9"/>
    </row>
    <row r="79" spans="1:50" s="302" customFormat="1" ht="47.1" customHeight="1" x14ac:dyDescent="0.25">
      <c r="A79" s="342">
        <v>3</v>
      </c>
      <c r="B79" s="342"/>
      <c r="C79" s="342"/>
      <c r="D79" s="342"/>
      <c r="E79" s="318" t="s">
        <v>4488</v>
      </c>
      <c r="F79" s="359"/>
      <c r="G79" s="360" t="b">
        <f t="shared" si="7"/>
        <v>1</v>
      </c>
      <c r="H79" s="360" t="s">
        <v>402</v>
      </c>
      <c r="I79" s="121"/>
      <c r="J79" s="122"/>
      <c r="K79" s="53"/>
      <c r="L79" s="53"/>
      <c r="M79" s="53"/>
      <c r="N79" s="53"/>
      <c r="O79" s="53"/>
      <c r="P79" s="53"/>
      <c r="Q79" s="53"/>
      <c r="R79" s="53"/>
      <c r="S79" s="53"/>
      <c r="T79" s="53"/>
      <c r="U79" s="53"/>
      <c r="V79" s="129"/>
      <c r="W79" s="79"/>
      <c r="X79" s="79"/>
      <c r="Y79" s="451"/>
      <c r="Z79" s="79"/>
      <c r="AO79" s="9"/>
      <c r="AP79" s="9"/>
      <c r="AQ79" s="9"/>
      <c r="AR79" s="9"/>
      <c r="AS79" s="9"/>
      <c r="AT79" s="9"/>
      <c r="AU79" s="9"/>
      <c r="AV79" s="9"/>
      <c r="AW79" s="9"/>
      <c r="AX79" s="9"/>
    </row>
    <row r="80" spans="1:50" s="302" customFormat="1" ht="47.1" customHeight="1" x14ac:dyDescent="0.25">
      <c r="A80" s="342">
        <v>4</v>
      </c>
      <c r="B80" s="342"/>
      <c r="C80" s="342"/>
      <c r="D80" s="342"/>
      <c r="E80" s="318" t="s">
        <v>4489</v>
      </c>
      <c r="F80" s="359"/>
      <c r="G80" s="360" t="b">
        <f t="shared" si="7"/>
        <v>1</v>
      </c>
      <c r="H80" s="360" t="s">
        <v>403</v>
      </c>
      <c r="I80" s="121"/>
      <c r="J80" s="122"/>
      <c r="K80" s="53"/>
      <c r="L80" s="53"/>
      <c r="M80" s="53"/>
      <c r="N80" s="53"/>
      <c r="O80" s="53"/>
      <c r="P80" s="53"/>
      <c r="Q80" s="53"/>
      <c r="R80" s="53"/>
      <c r="S80" s="53"/>
      <c r="T80" s="53"/>
      <c r="U80" s="53"/>
      <c r="V80" s="129"/>
      <c r="W80" s="79"/>
      <c r="X80" s="79"/>
      <c r="Y80" s="451"/>
      <c r="Z80" s="79"/>
      <c r="AO80" s="9"/>
      <c r="AP80" s="9"/>
      <c r="AQ80" s="9"/>
      <c r="AR80" s="9"/>
      <c r="AS80" s="9"/>
      <c r="AT80" s="9"/>
      <c r="AU80" s="9"/>
      <c r="AV80" s="9"/>
      <c r="AW80" s="9"/>
      <c r="AX80" s="9"/>
    </row>
    <row r="81" spans="1:50" s="302" customFormat="1" ht="47.1" customHeight="1" x14ac:dyDescent="0.25">
      <c r="A81" s="342">
        <v>5</v>
      </c>
      <c r="B81" s="342"/>
      <c r="C81" s="342"/>
      <c r="D81" s="342"/>
      <c r="E81" s="318" t="s">
        <v>4490</v>
      </c>
      <c r="F81" s="359"/>
      <c r="G81" s="360" t="b">
        <f t="shared" si="7"/>
        <v>1</v>
      </c>
      <c r="H81" s="360" t="s">
        <v>404</v>
      </c>
      <c r="I81" s="121"/>
      <c r="J81" s="122"/>
      <c r="K81" s="53"/>
      <c r="L81" s="53"/>
      <c r="M81" s="53"/>
      <c r="N81" s="53"/>
      <c r="O81" s="53"/>
      <c r="P81" s="53"/>
      <c r="Q81" s="53"/>
      <c r="R81" s="53"/>
      <c r="S81" s="53"/>
      <c r="T81" s="53"/>
      <c r="U81" s="53"/>
      <c r="V81" s="129"/>
      <c r="W81" s="79"/>
      <c r="X81" s="79"/>
      <c r="Y81" s="451"/>
      <c r="Z81" s="79"/>
      <c r="AO81" s="9"/>
      <c r="AP81" s="9"/>
      <c r="AQ81" s="9"/>
      <c r="AR81" s="9"/>
      <c r="AS81" s="9"/>
      <c r="AT81" s="9"/>
      <c r="AU81" s="9"/>
      <c r="AV81" s="9"/>
      <c r="AW81" s="9"/>
      <c r="AX81" s="9"/>
    </row>
    <row r="82" spans="1:50" s="302" customFormat="1" ht="47.1" customHeight="1" x14ac:dyDescent="0.25">
      <c r="A82" s="342">
        <v>6</v>
      </c>
      <c r="B82" s="342"/>
      <c r="C82" s="342"/>
      <c r="D82" s="342"/>
      <c r="E82" s="318" t="s">
        <v>4491</v>
      </c>
      <c r="F82" s="359"/>
      <c r="G82" s="360" t="b">
        <f t="shared" si="7"/>
        <v>1</v>
      </c>
      <c r="H82" s="360" t="s">
        <v>405</v>
      </c>
      <c r="I82" s="121"/>
      <c r="J82" s="122"/>
      <c r="K82" s="53"/>
      <c r="L82" s="53"/>
      <c r="M82" s="53"/>
      <c r="N82" s="53"/>
      <c r="O82" s="53"/>
      <c r="P82" s="53"/>
      <c r="Q82" s="53"/>
      <c r="R82" s="53"/>
      <c r="S82" s="53"/>
      <c r="T82" s="53"/>
      <c r="U82" s="53"/>
      <c r="V82" s="129"/>
      <c r="W82" s="79"/>
      <c r="X82" s="79"/>
      <c r="Y82" s="451"/>
      <c r="Z82" s="79"/>
      <c r="AO82" s="9"/>
      <c r="AP82" s="9"/>
      <c r="AQ82" s="9"/>
      <c r="AR82" s="9"/>
      <c r="AS82" s="9"/>
      <c r="AT82" s="9"/>
      <c r="AU82" s="9"/>
      <c r="AV82" s="9"/>
      <c r="AW82" s="9"/>
      <c r="AX82" s="9"/>
    </row>
    <row r="83" spans="1:50" s="302" customFormat="1" ht="47.1" customHeight="1" x14ac:dyDescent="0.25">
      <c r="A83" s="342">
        <v>7</v>
      </c>
      <c r="B83" s="342"/>
      <c r="C83" s="342"/>
      <c r="D83" s="342"/>
      <c r="E83" s="318" t="s">
        <v>4492</v>
      </c>
      <c r="F83" s="359"/>
      <c r="G83" s="360" t="b">
        <f t="shared" si="7"/>
        <v>1</v>
      </c>
      <c r="H83" s="360" t="s">
        <v>406</v>
      </c>
      <c r="I83" s="121"/>
      <c r="J83" s="122"/>
      <c r="K83" s="53"/>
      <c r="L83" s="53"/>
      <c r="M83" s="53"/>
      <c r="N83" s="53"/>
      <c r="O83" s="53"/>
      <c r="P83" s="53"/>
      <c r="Q83" s="53"/>
      <c r="R83" s="53"/>
      <c r="S83" s="53"/>
      <c r="T83" s="53"/>
      <c r="U83" s="53"/>
      <c r="V83" s="129"/>
      <c r="W83" s="79"/>
      <c r="X83" s="79"/>
      <c r="Y83" s="451"/>
      <c r="Z83" s="79"/>
      <c r="AO83" s="9"/>
      <c r="AP83" s="9"/>
      <c r="AQ83" s="9"/>
      <c r="AR83" s="9"/>
      <c r="AS83" s="9"/>
      <c r="AT83" s="9"/>
      <c r="AU83" s="9"/>
      <c r="AV83" s="9"/>
      <c r="AW83" s="9"/>
      <c r="AX83" s="9"/>
    </row>
    <row r="84" spans="1:50" s="302" customFormat="1" ht="47.1" customHeight="1" x14ac:dyDescent="0.25">
      <c r="A84" s="342">
        <v>8</v>
      </c>
      <c r="B84" s="342"/>
      <c r="C84" s="342"/>
      <c r="D84" s="342"/>
      <c r="E84" s="318" t="s">
        <v>4493</v>
      </c>
      <c r="F84" s="359"/>
      <c r="G84" s="360" t="b">
        <f t="shared" si="7"/>
        <v>1</v>
      </c>
      <c r="H84" s="360" t="s">
        <v>407</v>
      </c>
      <c r="I84" s="121"/>
      <c r="J84" s="122"/>
      <c r="K84" s="53"/>
      <c r="L84" s="53"/>
      <c r="M84" s="53"/>
      <c r="N84" s="53"/>
      <c r="O84" s="53"/>
      <c r="P84" s="53"/>
      <c r="Q84" s="53"/>
      <c r="R84" s="53"/>
      <c r="S84" s="53"/>
      <c r="T84" s="53"/>
      <c r="U84" s="53"/>
      <c r="V84" s="129"/>
      <c r="W84" s="79"/>
      <c r="X84" s="79"/>
      <c r="Y84" s="451"/>
      <c r="Z84" s="79"/>
      <c r="AO84" s="9"/>
      <c r="AP84" s="9"/>
      <c r="AQ84" s="9"/>
      <c r="AR84" s="9"/>
      <c r="AS84" s="9"/>
      <c r="AT84" s="9"/>
      <c r="AU84" s="9"/>
      <c r="AV84" s="9"/>
      <c r="AW84" s="9"/>
      <c r="AX84" s="9"/>
    </row>
    <row r="85" spans="1:50" s="302" customFormat="1" ht="47.1" customHeight="1" x14ac:dyDescent="0.25">
      <c r="A85" s="342">
        <v>9</v>
      </c>
      <c r="B85" s="342"/>
      <c r="C85" s="342"/>
      <c r="D85" s="342"/>
      <c r="E85" s="318" t="s">
        <v>4494</v>
      </c>
      <c r="F85" s="359"/>
      <c r="G85" s="360" t="b">
        <f t="shared" si="7"/>
        <v>1</v>
      </c>
      <c r="H85" s="360" t="s">
        <v>408</v>
      </c>
      <c r="I85" s="121"/>
      <c r="J85" s="122"/>
      <c r="K85" s="53"/>
      <c r="L85" s="53"/>
      <c r="M85" s="53"/>
      <c r="N85" s="53"/>
      <c r="O85" s="53"/>
      <c r="P85" s="53"/>
      <c r="Q85" s="53"/>
      <c r="R85" s="53"/>
      <c r="S85" s="53"/>
      <c r="T85" s="53"/>
      <c r="U85" s="53"/>
      <c r="V85" s="129"/>
      <c r="W85" s="79"/>
      <c r="X85" s="79"/>
      <c r="Y85" s="451"/>
      <c r="Z85" s="79"/>
      <c r="AO85" s="9"/>
      <c r="AP85" s="9"/>
      <c r="AQ85" s="9"/>
      <c r="AR85" s="9"/>
      <c r="AS85" s="9"/>
      <c r="AT85" s="9"/>
      <c r="AU85" s="9"/>
      <c r="AV85" s="9"/>
      <c r="AW85" s="9"/>
      <c r="AX85" s="9"/>
    </row>
    <row r="86" spans="1:50" s="302" customFormat="1" ht="47.1" customHeight="1" x14ac:dyDescent="0.25">
      <c r="A86" s="342">
        <v>10</v>
      </c>
      <c r="B86" s="342"/>
      <c r="C86" s="342"/>
      <c r="D86" s="342"/>
      <c r="E86" s="318"/>
      <c r="F86" s="359"/>
      <c r="G86" s="360" t="b">
        <f t="shared" si="7"/>
        <v>0</v>
      </c>
      <c r="H86" s="360" t="s">
        <v>409</v>
      </c>
      <c r="I86" s="121"/>
      <c r="J86" s="122"/>
      <c r="K86" s="53"/>
      <c r="L86" s="53"/>
      <c r="M86" s="53"/>
      <c r="N86" s="53"/>
      <c r="O86" s="53"/>
      <c r="P86" s="53"/>
      <c r="Q86" s="53"/>
      <c r="R86" s="53"/>
      <c r="S86" s="53"/>
      <c r="T86" s="53"/>
      <c r="U86" s="53"/>
      <c r="V86" s="129"/>
      <c r="W86" s="79"/>
      <c r="X86" s="79"/>
      <c r="Y86" s="451"/>
      <c r="Z86" s="79"/>
      <c r="AO86" s="9"/>
      <c r="AP86" s="9"/>
      <c r="AQ86" s="9"/>
      <c r="AR86" s="9"/>
      <c r="AS86" s="9"/>
      <c r="AT86" s="9"/>
      <c r="AU86" s="9"/>
      <c r="AV86" s="9"/>
      <c r="AW86" s="9"/>
      <c r="AX86" s="9"/>
    </row>
    <row r="87" spans="1:50" s="302" customFormat="1" ht="47.1" customHeight="1" x14ac:dyDescent="0.25">
      <c r="A87" s="342">
        <v>11</v>
      </c>
      <c r="B87" s="342"/>
      <c r="C87" s="342"/>
      <c r="D87" s="342"/>
      <c r="E87" s="318"/>
      <c r="F87" s="359"/>
      <c r="G87" s="360" t="b">
        <f t="shared" si="7"/>
        <v>0</v>
      </c>
      <c r="H87" s="360" t="s">
        <v>410</v>
      </c>
      <c r="I87" s="121"/>
      <c r="J87" s="122"/>
      <c r="K87" s="53"/>
      <c r="L87" s="53"/>
      <c r="M87" s="53"/>
      <c r="N87" s="53"/>
      <c r="O87" s="53"/>
      <c r="P87" s="53"/>
      <c r="Q87" s="53"/>
      <c r="R87" s="53"/>
      <c r="S87" s="53"/>
      <c r="T87" s="53"/>
      <c r="U87" s="53"/>
      <c r="V87" s="129"/>
      <c r="W87" s="79"/>
      <c r="X87" s="79"/>
      <c r="Y87" s="451"/>
      <c r="Z87" s="79"/>
      <c r="AO87" s="9"/>
      <c r="AP87" s="9"/>
      <c r="AQ87" s="9"/>
      <c r="AR87" s="9"/>
      <c r="AS87" s="9"/>
      <c r="AT87" s="9"/>
      <c r="AU87" s="9"/>
      <c r="AV87" s="9"/>
      <c r="AW87" s="9"/>
      <c r="AX87" s="9"/>
    </row>
    <row r="88" spans="1:50" s="302" customFormat="1" ht="47.1" customHeight="1" x14ac:dyDescent="0.25">
      <c r="A88" s="342">
        <v>12</v>
      </c>
      <c r="B88" s="342"/>
      <c r="C88" s="342"/>
      <c r="D88" s="342"/>
      <c r="E88" s="318"/>
      <c r="F88" s="359"/>
      <c r="G88" s="360" t="b">
        <f t="shared" si="7"/>
        <v>0</v>
      </c>
      <c r="H88" s="360" t="s">
        <v>411</v>
      </c>
      <c r="I88" s="121"/>
      <c r="J88" s="122"/>
      <c r="K88" s="53"/>
      <c r="L88" s="53"/>
      <c r="M88" s="53"/>
      <c r="N88" s="53"/>
      <c r="O88" s="53"/>
      <c r="P88" s="53"/>
      <c r="Q88" s="53"/>
      <c r="R88" s="53"/>
      <c r="S88" s="53"/>
      <c r="T88" s="53"/>
      <c r="U88" s="53"/>
      <c r="V88" s="129"/>
      <c r="W88" s="79"/>
      <c r="X88" s="79"/>
      <c r="Y88" s="451"/>
      <c r="Z88" s="79"/>
      <c r="AO88" s="9"/>
      <c r="AP88" s="9"/>
      <c r="AQ88" s="9"/>
      <c r="AR88" s="9"/>
      <c r="AS88" s="9"/>
      <c r="AT88" s="9"/>
      <c r="AU88" s="9"/>
      <c r="AV88" s="9"/>
      <c r="AW88" s="9"/>
      <c r="AX88" s="9"/>
    </row>
    <row r="89" spans="1:50" ht="2.65" customHeight="1" thickBot="1" x14ac:dyDescent="0.3">
      <c r="A89" s="76"/>
      <c r="B89" s="77"/>
      <c r="C89" s="77"/>
      <c r="D89" s="77"/>
      <c r="E89" s="77"/>
      <c r="F89" s="77"/>
      <c r="G89" s="77"/>
      <c r="H89" s="77"/>
      <c r="I89" s="77"/>
      <c r="J89" s="68"/>
      <c r="K89" s="53"/>
      <c r="L89" s="53"/>
      <c r="M89" s="53"/>
      <c r="N89" s="53"/>
      <c r="O89" s="53"/>
      <c r="P89" s="53"/>
      <c r="Q89" s="53"/>
      <c r="R89" s="53"/>
      <c r="S89" s="53"/>
      <c r="T89" s="53"/>
      <c r="U89" s="53"/>
      <c r="V89" s="129"/>
      <c r="Y89" s="451"/>
    </row>
    <row r="90" spans="1:50" ht="35.1" customHeight="1" thickBot="1" x14ac:dyDescent="0.3">
      <c r="K90" s="53"/>
      <c r="L90" s="53"/>
      <c r="M90" s="53"/>
      <c r="N90" s="53"/>
      <c r="O90" s="53"/>
      <c r="P90" s="53"/>
      <c r="Q90" s="53"/>
      <c r="R90" s="53"/>
      <c r="S90" s="53"/>
      <c r="T90" s="53"/>
      <c r="U90" s="53"/>
      <c r="V90" s="129"/>
      <c r="Y90" s="451"/>
    </row>
    <row r="91" spans="1:50" ht="35.1" customHeight="1" x14ac:dyDescent="0.25">
      <c r="K91" s="53"/>
      <c r="L91" s="53"/>
      <c r="M91" s="53"/>
      <c r="N91" s="53"/>
      <c r="O91" s="53"/>
      <c r="P91" s="53"/>
      <c r="Q91" s="53"/>
      <c r="R91" s="53"/>
      <c r="S91" s="53"/>
      <c r="T91" s="53"/>
      <c r="U91" s="53"/>
      <c r="V91" s="129"/>
    </row>
    <row r="92" spans="1:50" ht="35.1" customHeight="1" x14ac:dyDescent="0.25">
      <c r="K92" s="53"/>
      <c r="L92" s="53"/>
      <c r="M92" s="53"/>
      <c r="N92" s="53"/>
      <c r="O92" s="53"/>
      <c r="P92" s="53"/>
      <c r="Q92" s="53"/>
      <c r="R92" s="53"/>
      <c r="S92" s="53"/>
      <c r="T92" s="53"/>
      <c r="U92" s="53"/>
      <c r="V92" s="129"/>
    </row>
    <row r="93" spans="1:50" ht="35.1" customHeight="1" x14ac:dyDescent="0.25">
      <c r="K93" s="53"/>
      <c r="L93" s="53"/>
      <c r="M93" s="53"/>
      <c r="N93" s="53"/>
      <c r="O93" s="53"/>
      <c r="P93" s="53"/>
      <c r="Q93" s="53"/>
      <c r="R93" s="53"/>
      <c r="S93" s="53"/>
      <c r="T93" s="53"/>
      <c r="U93" s="53"/>
      <c r="V93" s="129"/>
    </row>
    <row r="94" spans="1:50" ht="35.1" customHeight="1" x14ac:dyDescent="0.25">
      <c r="K94" s="53"/>
      <c r="L94" s="53"/>
      <c r="M94" s="53"/>
      <c r="N94" s="53"/>
      <c r="O94" s="53"/>
      <c r="P94" s="53"/>
      <c r="Q94" s="53"/>
      <c r="R94" s="53"/>
      <c r="S94" s="53"/>
      <c r="T94" s="53"/>
      <c r="U94" s="53"/>
      <c r="V94" s="129"/>
    </row>
    <row r="95" spans="1:50" ht="17.100000000000001" customHeight="1" x14ac:dyDescent="0.25">
      <c r="K95" s="53"/>
      <c r="L95" s="53"/>
      <c r="M95" s="53"/>
      <c r="N95" s="53"/>
      <c r="O95" s="53"/>
      <c r="P95" s="53"/>
      <c r="Q95" s="53"/>
      <c r="R95" s="53"/>
      <c r="S95" s="53"/>
      <c r="T95" s="53"/>
      <c r="U95" s="53"/>
      <c r="V95" s="129"/>
    </row>
    <row r="96" spans="1:50" ht="21.6" customHeight="1" x14ac:dyDescent="0.25">
      <c r="K96" s="53"/>
      <c r="L96" s="53"/>
      <c r="M96" s="53"/>
      <c r="N96" s="53"/>
      <c r="O96" s="53"/>
      <c r="P96" s="53"/>
      <c r="Q96" s="53"/>
      <c r="R96" s="53"/>
      <c r="S96" s="53"/>
      <c r="T96" s="53"/>
      <c r="U96" s="53"/>
      <c r="V96" s="129"/>
    </row>
    <row r="97" spans="1:50" ht="29.1" customHeight="1" thickBot="1" x14ac:dyDescent="0.3">
      <c r="K97" s="53"/>
      <c r="L97" s="53"/>
      <c r="M97" s="53"/>
      <c r="N97" s="53"/>
      <c r="O97" s="53"/>
      <c r="P97" s="53"/>
      <c r="Q97" s="53"/>
      <c r="R97" s="53"/>
      <c r="S97" s="53"/>
      <c r="T97" s="53"/>
      <c r="U97" s="53"/>
      <c r="V97" s="129"/>
    </row>
    <row r="98" spans="1:50" ht="29.25" customHeight="1" thickBot="1" x14ac:dyDescent="0.3">
      <c r="A98" s="443" t="s">
        <v>16</v>
      </c>
      <c r="B98" s="453"/>
      <c r="C98" s="453"/>
      <c r="D98" s="453"/>
      <c r="E98" s="446"/>
      <c r="F98" s="115"/>
      <c r="G98" s="115"/>
      <c r="H98" s="115"/>
      <c r="I98" s="115"/>
      <c r="J98" s="116"/>
      <c r="K98" s="108"/>
      <c r="L98" s="108"/>
      <c r="M98" s="108"/>
      <c r="N98" s="108"/>
      <c r="O98" s="108"/>
      <c r="P98" s="108"/>
      <c r="Q98" s="108"/>
      <c r="R98" s="108"/>
      <c r="S98" s="108"/>
      <c r="T98" s="108"/>
      <c r="U98" s="108"/>
      <c r="V98" s="117"/>
    </row>
    <row r="99" spans="1:50" ht="26.25" customHeight="1" x14ac:dyDescent="0.25">
      <c r="A99" s="355" t="s">
        <v>17</v>
      </c>
      <c r="B99" s="355"/>
      <c r="C99" s="355"/>
      <c r="D99" s="355"/>
      <c r="E99" s="355" t="s">
        <v>84</v>
      </c>
      <c r="F99" s="361"/>
      <c r="G99" s="361" t="s">
        <v>64</v>
      </c>
      <c r="H99" s="361" t="s">
        <v>66</v>
      </c>
      <c r="I99" s="361" t="s">
        <v>113</v>
      </c>
      <c r="J99" s="130"/>
      <c r="K99" s="111"/>
      <c r="L99" s="111"/>
      <c r="M99" s="111"/>
      <c r="N99" s="111"/>
      <c r="O99" s="111"/>
      <c r="P99" s="111"/>
      <c r="Q99" s="111"/>
      <c r="R99" s="111"/>
      <c r="S99" s="111"/>
      <c r="T99" s="111"/>
      <c r="U99" s="111"/>
      <c r="V99" s="120"/>
    </row>
    <row r="100" spans="1:50" ht="47.1" hidden="1" customHeight="1" x14ac:dyDescent="0.25">
      <c r="A100" s="342" t="s">
        <v>89</v>
      </c>
      <c r="B100" s="342"/>
      <c r="C100" s="342"/>
      <c r="D100" s="342"/>
      <c r="E100" s="343"/>
      <c r="F100" s="362"/>
      <c r="G100" s="362" t="b">
        <f>IFERROR(IF(E100&lt;&gt;"",TRUE,FALSE),FALSE)</f>
        <v>0</v>
      </c>
      <c r="H100" s="363" t="s">
        <v>65</v>
      </c>
      <c r="I100" s="425" t="str">
        <f>IFERROR(VLOOKUP(E100,'Reference Records'!$C$131:$H$165,6,FALSE),"")</f>
        <v/>
      </c>
      <c r="J100" s="131"/>
      <c r="K100" s="53"/>
      <c r="L100" s="53"/>
      <c r="M100" s="53"/>
      <c r="N100" s="53"/>
      <c r="O100" s="53"/>
      <c r="P100" s="53"/>
      <c r="Q100" s="53"/>
      <c r="R100" s="53"/>
      <c r="S100" s="53"/>
      <c r="T100" s="53"/>
      <c r="U100" s="53"/>
      <c r="V100" s="129"/>
      <c r="Y100" s="126"/>
      <c r="AS100" s="6"/>
    </row>
    <row r="101" spans="1:50" s="302" customFormat="1" ht="47.1" customHeight="1" x14ac:dyDescent="0.25">
      <c r="A101" s="342">
        <v>1</v>
      </c>
      <c r="B101" s="342"/>
      <c r="C101" s="342"/>
      <c r="D101" s="342"/>
      <c r="E101" s="343" t="s">
        <v>2352</v>
      </c>
      <c r="F101" s="362"/>
      <c r="G101" s="362" t="b">
        <f t="shared" ref="G101:G115" si="8">IFERROR(IF(E101&lt;&gt;"",TRUE,FALSE),FALSE)</f>
        <v>1</v>
      </c>
      <c r="H101" s="363" t="s">
        <v>412</v>
      </c>
      <c r="I101" s="425" t="str">
        <f>IFERROR(VLOOKUP(E101,'Reference Records'!$C$131:$H$165,6,FALSE),"")</f>
        <v>a1O36000001EGFHEA4</v>
      </c>
      <c r="J101" s="131"/>
      <c r="K101" s="53"/>
      <c r="L101" s="53"/>
      <c r="M101" s="53"/>
      <c r="N101" s="53"/>
      <c r="O101" s="53"/>
      <c r="P101" s="53"/>
      <c r="Q101" s="53"/>
      <c r="R101" s="53"/>
      <c r="S101" s="53"/>
      <c r="T101" s="53"/>
      <c r="U101" s="53"/>
      <c r="V101" s="129"/>
      <c r="W101" s="79"/>
      <c r="X101" s="79"/>
      <c r="Y101" s="307"/>
      <c r="Z101" s="79"/>
      <c r="AO101" s="9"/>
      <c r="AP101" s="9"/>
      <c r="AQ101" s="9"/>
      <c r="AR101" s="9"/>
      <c r="AT101" s="9"/>
      <c r="AU101" s="9"/>
      <c r="AV101" s="9"/>
      <c r="AW101" s="9"/>
      <c r="AX101" s="9"/>
    </row>
    <row r="102" spans="1:50" s="302" customFormat="1" ht="47.1" customHeight="1" x14ac:dyDescent="0.25">
      <c r="A102" s="342">
        <v>2</v>
      </c>
      <c r="B102" s="342"/>
      <c r="C102" s="342"/>
      <c r="D102" s="342"/>
      <c r="E102" s="343" t="s">
        <v>2270</v>
      </c>
      <c r="F102" s="362"/>
      <c r="G102" s="362" t="b">
        <f t="shared" si="8"/>
        <v>1</v>
      </c>
      <c r="H102" s="363" t="s">
        <v>413</v>
      </c>
      <c r="I102" s="425" t="str">
        <f>IFERROR(VLOOKUP(E102,'Reference Records'!$C$131:$H$165,6,FALSE),"")</f>
        <v>a1O36000001qZ7uEAE</v>
      </c>
      <c r="J102" s="131"/>
      <c r="K102" s="53"/>
      <c r="L102" s="53"/>
      <c r="M102" s="53"/>
      <c r="N102" s="53"/>
      <c r="O102" s="53"/>
      <c r="P102" s="53"/>
      <c r="Q102" s="53"/>
      <c r="R102" s="53"/>
      <c r="S102" s="53"/>
      <c r="T102" s="53"/>
      <c r="U102" s="53"/>
      <c r="V102" s="129"/>
      <c r="W102" s="79"/>
      <c r="X102" s="79"/>
      <c r="Y102" s="307"/>
      <c r="Z102" s="79"/>
      <c r="AO102" s="9"/>
      <c r="AP102" s="9"/>
      <c r="AQ102" s="9"/>
      <c r="AR102" s="9"/>
      <c r="AT102" s="9"/>
      <c r="AU102" s="9"/>
      <c r="AV102" s="9"/>
      <c r="AW102" s="9"/>
      <c r="AX102" s="9"/>
    </row>
    <row r="103" spans="1:50" s="302" customFormat="1" ht="47.1" customHeight="1" x14ac:dyDescent="0.25">
      <c r="A103" s="342">
        <v>3</v>
      </c>
      <c r="B103" s="342"/>
      <c r="C103" s="342"/>
      <c r="D103" s="342"/>
      <c r="E103" s="343" t="s">
        <v>2283</v>
      </c>
      <c r="F103" s="362"/>
      <c r="G103" s="362" t="b">
        <f t="shared" si="8"/>
        <v>1</v>
      </c>
      <c r="H103" s="363" t="s">
        <v>414</v>
      </c>
      <c r="I103" s="425" t="str">
        <f>IFERROR(VLOOKUP(E103,'Reference Records'!$C$131:$H$165,6,FALSE),"")</f>
        <v>a1O36000001EGFGEA4</v>
      </c>
      <c r="J103" s="131"/>
      <c r="K103" s="53"/>
      <c r="L103" s="53"/>
      <c r="M103" s="53"/>
      <c r="N103" s="53"/>
      <c r="O103" s="53"/>
      <c r="P103" s="53"/>
      <c r="Q103" s="53"/>
      <c r="R103" s="53"/>
      <c r="S103" s="53"/>
      <c r="T103" s="53"/>
      <c r="U103" s="53"/>
      <c r="V103" s="129"/>
      <c r="W103" s="79"/>
      <c r="X103" s="79"/>
      <c r="Y103" s="307"/>
      <c r="Z103" s="79"/>
      <c r="AO103" s="9"/>
      <c r="AP103" s="9"/>
      <c r="AQ103" s="9"/>
      <c r="AR103" s="9"/>
      <c r="AT103" s="9"/>
      <c r="AU103" s="9"/>
      <c r="AV103" s="9"/>
      <c r="AW103" s="9"/>
      <c r="AX103" s="9"/>
    </row>
    <row r="104" spans="1:50" s="302" customFormat="1" ht="47.1" customHeight="1" x14ac:dyDescent="0.25">
      <c r="A104" s="342">
        <v>4</v>
      </c>
      <c r="B104" s="342"/>
      <c r="C104" s="342"/>
      <c r="D104" s="342"/>
      <c r="E104" s="343" t="s">
        <v>2258</v>
      </c>
      <c r="F104" s="362"/>
      <c r="G104" s="362" t="b">
        <f t="shared" si="8"/>
        <v>1</v>
      </c>
      <c r="H104" s="363" t="s">
        <v>415</v>
      </c>
      <c r="I104" s="425" t="str">
        <f>IFERROR(VLOOKUP(E104,'Reference Records'!$C$131:$H$165,6,FALSE),"")</f>
        <v>a1O36000001EGFCEA4</v>
      </c>
      <c r="J104" s="131"/>
      <c r="K104" s="53"/>
      <c r="L104" s="53"/>
      <c r="M104" s="53"/>
      <c r="N104" s="53"/>
      <c r="O104" s="53"/>
      <c r="P104" s="53"/>
      <c r="Q104" s="53"/>
      <c r="R104" s="53"/>
      <c r="S104" s="53"/>
      <c r="T104" s="53"/>
      <c r="U104" s="53"/>
      <c r="V104" s="129"/>
      <c r="W104" s="79"/>
      <c r="X104" s="79"/>
      <c r="Y104" s="307"/>
      <c r="Z104" s="79"/>
      <c r="AO104" s="9"/>
      <c r="AP104" s="9"/>
      <c r="AQ104" s="9"/>
      <c r="AR104" s="9"/>
      <c r="AT104" s="9"/>
      <c r="AU104" s="9"/>
      <c r="AV104" s="9"/>
      <c r="AW104" s="9"/>
      <c r="AX104" s="9"/>
    </row>
    <row r="105" spans="1:50" s="302" customFormat="1" ht="47.1" customHeight="1" x14ac:dyDescent="0.25">
      <c r="A105" s="342">
        <v>5</v>
      </c>
      <c r="B105" s="342"/>
      <c r="C105" s="342"/>
      <c r="D105" s="342"/>
      <c r="E105" s="343" t="s">
        <v>2250</v>
      </c>
      <c r="F105" s="362"/>
      <c r="G105" s="362" t="b">
        <f t="shared" si="8"/>
        <v>1</v>
      </c>
      <c r="H105" s="363" t="s">
        <v>416</v>
      </c>
      <c r="I105" s="425" t="str">
        <f>IFERROR(VLOOKUP(E105,'Reference Records'!$C$131:$H$165,6,FALSE),"")</f>
        <v>a1O36000001qZ7vEAE</v>
      </c>
      <c r="J105" s="131"/>
      <c r="K105" s="53"/>
      <c r="L105" s="53"/>
      <c r="M105" s="53"/>
      <c r="N105" s="53"/>
      <c r="O105" s="53"/>
      <c r="P105" s="53"/>
      <c r="Q105" s="53"/>
      <c r="R105" s="53"/>
      <c r="S105" s="53"/>
      <c r="T105" s="53"/>
      <c r="U105" s="53"/>
      <c r="V105" s="129"/>
      <c r="W105" s="79"/>
      <c r="X105" s="79"/>
      <c r="Y105" s="307"/>
      <c r="Z105" s="79"/>
      <c r="AO105" s="9"/>
      <c r="AP105" s="9"/>
      <c r="AQ105" s="9"/>
      <c r="AR105" s="9"/>
      <c r="AT105" s="9"/>
      <c r="AU105" s="9"/>
      <c r="AV105" s="9"/>
      <c r="AW105" s="9"/>
      <c r="AX105" s="9"/>
    </row>
    <row r="106" spans="1:50" s="302" customFormat="1" ht="47.1" customHeight="1" x14ac:dyDescent="0.25">
      <c r="A106" s="342">
        <v>6</v>
      </c>
      <c r="B106" s="342"/>
      <c r="C106" s="342"/>
      <c r="D106" s="342"/>
      <c r="E106" s="343" t="s">
        <v>2254</v>
      </c>
      <c r="F106" s="362"/>
      <c r="G106" s="362" t="b">
        <f t="shared" si="8"/>
        <v>1</v>
      </c>
      <c r="H106" s="363" t="s">
        <v>417</v>
      </c>
      <c r="I106" s="425" t="str">
        <f>IFERROR(VLOOKUP(E106,'Reference Records'!$C$131:$H$165,6,FALSE),"")</f>
        <v>a1O36000001EGFDEA4</v>
      </c>
      <c r="J106" s="131"/>
      <c r="K106" s="53"/>
      <c r="L106" s="53"/>
      <c r="M106" s="53"/>
      <c r="N106" s="53"/>
      <c r="O106" s="53"/>
      <c r="P106" s="53"/>
      <c r="Q106" s="53"/>
      <c r="R106" s="53"/>
      <c r="S106" s="53"/>
      <c r="T106" s="53"/>
      <c r="U106" s="53"/>
      <c r="V106" s="129"/>
      <c r="W106" s="79"/>
      <c r="X106" s="79"/>
      <c r="Y106" s="307"/>
      <c r="Z106" s="79"/>
      <c r="AO106" s="9"/>
      <c r="AP106" s="9"/>
      <c r="AQ106" s="9"/>
      <c r="AR106" s="9"/>
      <c r="AT106" s="9"/>
      <c r="AU106" s="9"/>
      <c r="AV106" s="9"/>
      <c r="AW106" s="9"/>
      <c r="AX106" s="9"/>
    </row>
    <row r="107" spans="1:50" s="302" customFormat="1" ht="47.1" customHeight="1" x14ac:dyDescent="0.25">
      <c r="A107" s="342">
        <v>7</v>
      </c>
      <c r="B107" s="342"/>
      <c r="C107" s="342"/>
      <c r="D107" s="342"/>
      <c r="E107" s="343" t="s">
        <v>2266</v>
      </c>
      <c r="F107" s="362"/>
      <c r="G107" s="362" t="b">
        <f t="shared" si="8"/>
        <v>1</v>
      </c>
      <c r="H107" s="363" t="s">
        <v>418</v>
      </c>
      <c r="I107" s="425" t="str">
        <f>IFERROR(VLOOKUP(E107,'Reference Records'!$C$131:$H$165,6,FALSE),"")</f>
        <v>a1O36000001qZ7tEAE</v>
      </c>
      <c r="J107" s="131"/>
      <c r="K107" s="53"/>
      <c r="L107" s="53"/>
      <c r="M107" s="53"/>
      <c r="N107" s="53"/>
      <c r="O107" s="53"/>
      <c r="P107" s="53"/>
      <c r="Q107" s="53"/>
      <c r="R107" s="53"/>
      <c r="S107" s="53"/>
      <c r="T107" s="53"/>
      <c r="U107" s="53"/>
      <c r="V107" s="129"/>
      <c r="W107" s="79"/>
      <c r="X107" s="79"/>
      <c r="Y107" s="307"/>
      <c r="Z107" s="79"/>
      <c r="AO107" s="9"/>
      <c r="AP107" s="9"/>
      <c r="AQ107" s="9"/>
      <c r="AR107" s="9"/>
      <c r="AT107" s="9"/>
      <c r="AU107" s="9"/>
      <c r="AV107" s="9"/>
      <c r="AW107" s="9"/>
      <c r="AX107" s="9"/>
    </row>
    <row r="108" spans="1:50" s="302" customFormat="1" ht="47.1" customHeight="1" x14ac:dyDescent="0.25">
      <c r="A108" s="342">
        <v>8</v>
      </c>
      <c r="B108" s="342"/>
      <c r="C108" s="342"/>
      <c r="D108" s="342"/>
      <c r="E108" s="343" t="s">
        <v>2287</v>
      </c>
      <c r="F108" s="362"/>
      <c r="G108" s="362" t="b">
        <f t="shared" si="8"/>
        <v>1</v>
      </c>
      <c r="H108" s="363" t="s">
        <v>419</v>
      </c>
      <c r="I108" s="425" t="str">
        <f>IFERROR(VLOOKUP(E108,'Reference Records'!$C$131:$H$165,6,FALSE),"")</f>
        <v>a1O36000001EGFFEA4</v>
      </c>
      <c r="J108" s="131"/>
      <c r="K108" s="53"/>
      <c r="L108" s="53"/>
      <c r="M108" s="53"/>
      <c r="N108" s="53"/>
      <c r="O108" s="53"/>
      <c r="P108" s="53"/>
      <c r="Q108" s="53"/>
      <c r="R108" s="53"/>
      <c r="S108" s="53"/>
      <c r="T108" s="53"/>
      <c r="U108" s="53"/>
      <c r="V108" s="129"/>
      <c r="W108" s="79"/>
      <c r="X108" s="79"/>
      <c r="Y108" s="307"/>
      <c r="Z108" s="79"/>
      <c r="AO108" s="9"/>
      <c r="AP108" s="9"/>
      <c r="AQ108" s="9"/>
      <c r="AR108" s="9"/>
      <c r="AT108" s="9"/>
      <c r="AU108" s="9"/>
      <c r="AV108" s="9"/>
      <c r="AW108" s="9"/>
      <c r="AX108" s="9"/>
    </row>
    <row r="109" spans="1:50" s="302" customFormat="1" ht="47.1" customHeight="1" x14ac:dyDescent="0.25">
      <c r="A109" s="342">
        <v>9</v>
      </c>
      <c r="B109" s="342"/>
      <c r="C109" s="342"/>
      <c r="D109" s="342"/>
      <c r="E109" s="343" t="s">
        <v>2295</v>
      </c>
      <c r="F109" s="362"/>
      <c r="G109" s="362" t="b">
        <f t="shared" si="8"/>
        <v>1</v>
      </c>
      <c r="H109" s="363" t="s">
        <v>420</v>
      </c>
      <c r="I109" s="425" t="str">
        <f>IFERROR(VLOOKUP(E109,'Reference Records'!$C$131:$H$165,6,FALSE),"")</f>
        <v>a1O36000001EGFEEA4</v>
      </c>
      <c r="J109" s="131"/>
      <c r="K109" s="53"/>
      <c r="L109" s="53"/>
      <c r="M109" s="53"/>
      <c r="N109" s="53"/>
      <c r="O109" s="53"/>
      <c r="P109" s="53"/>
      <c r="Q109" s="53"/>
      <c r="R109" s="53"/>
      <c r="S109" s="53"/>
      <c r="T109" s="53"/>
      <c r="U109" s="53"/>
      <c r="V109" s="129"/>
      <c r="W109" s="79"/>
      <c r="X109" s="79"/>
      <c r="Y109" s="307"/>
      <c r="Z109" s="79"/>
      <c r="AO109" s="9"/>
      <c r="AP109" s="9"/>
      <c r="AQ109" s="9"/>
      <c r="AR109" s="9"/>
      <c r="AT109" s="9"/>
      <c r="AU109" s="9"/>
      <c r="AV109" s="9"/>
      <c r="AW109" s="9"/>
      <c r="AX109" s="9"/>
    </row>
    <row r="110" spans="1:50" s="302" customFormat="1" ht="47.1" customHeight="1" x14ac:dyDescent="0.25">
      <c r="A110" s="342">
        <v>10</v>
      </c>
      <c r="B110" s="342"/>
      <c r="C110" s="342"/>
      <c r="D110" s="342"/>
      <c r="E110" s="343" t="s">
        <v>2347</v>
      </c>
      <c r="F110" s="362"/>
      <c r="G110" s="362" t="b">
        <f t="shared" si="8"/>
        <v>1</v>
      </c>
      <c r="H110" s="363" t="s">
        <v>421</v>
      </c>
      <c r="I110" s="425" t="str">
        <f>IFERROR(VLOOKUP(E110,'Reference Records'!$C$131:$H$165,6,FALSE),"")</f>
        <v>a1O36000001EGFJEA4</v>
      </c>
      <c r="J110" s="131"/>
      <c r="K110" s="53"/>
      <c r="L110" s="53"/>
      <c r="M110" s="53"/>
      <c r="N110" s="53"/>
      <c r="O110" s="53"/>
      <c r="P110" s="53"/>
      <c r="Q110" s="53"/>
      <c r="R110" s="53"/>
      <c r="S110" s="53"/>
      <c r="T110" s="53"/>
      <c r="U110" s="53"/>
      <c r="V110" s="129"/>
      <c r="W110" s="79"/>
      <c r="X110" s="79"/>
      <c r="Y110" s="307"/>
      <c r="Z110" s="79"/>
      <c r="AO110" s="9"/>
      <c r="AP110" s="9"/>
      <c r="AQ110" s="9"/>
      <c r="AR110" s="9"/>
      <c r="AT110" s="9"/>
      <c r="AU110" s="9"/>
      <c r="AV110" s="9"/>
      <c r="AW110" s="9"/>
      <c r="AX110" s="9"/>
    </row>
    <row r="111" spans="1:50" s="302" customFormat="1" ht="47.1" customHeight="1" x14ac:dyDescent="0.25">
      <c r="A111" s="342">
        <v>11</v>
      </c>
      <c r="B111" s="342"/>
      <c r="C111" s="342"/>
      <c r="D111" s="342"/>
      <c r="E111" s="343" t="s">
        <v>2343</v>
      </c>
      <c r="F111" s="362"/>
      <c r="G111" s="362" t="b">
        <f t="shared" si="8"/>
        <v>1</v>
      </c>
      <c r="H111" s="363" t="s">
        <v>422</v>
      </c>
      <c r="I111" s="425" t="str">
        <f>IFERROR(VLOOKUP(E111,'Reference Records'!$C$131:$H$165,6,FALSE),"")</f>
        <v>a1O36000001EGFIEA4</v>
      </c>
      <c r="J111" s="131"/>
      <c r="K111" s="53"/>
      <c r="L111" s="53"/>
      <c r="M111" s="53"/>
      <c r="N111" s="53"/>
      <c r="O111" s="53"/>
      <c r="P111" s="53"/>
      <c r="Q111" s="53"/>
      <c r="R111" s="53"/>
      <c r="S111" s="53"/>
      <c r="T111" s="53"/>
      <c r="U111" s="53"/>
      <c r="V111" s="129"/>
      <c r="W111" s="79"/>
      <c r="X111" s="79"/>
      <c r="Y111" s="307"/>
      <c r="Z111" s="79"/>
      <c r="AO111" s="9"/>
      <c r="AP111" s="9"/>
      <c r="AQ111" s="9"/>
      <c r="AR111" s="9"/>
      <c r="AT111" s="9"/>
      <c r="AU111" s="9"/>
      <c r="AV111" s="9"/>
      <c r="AW111" s="9"/>
      <c r="AX111" s="9"/>
    </row>
    <row r="112" spans="1:50" s="302" customFormat="1" ht="47.1" customHeight="1" x14ac:dyDescent="0.25">
      <c r="A112" s="342">
        <v>12</v>
      </c>
      <c r="B112" s="342"/>
      <c r="C112" s="342"/>
      <c r="D112" s="342"/>
      <c r="E112" s="343" t="s">
        <v>2274</v>
      </c>
      <c r="F112" s="362"/>
      <c r="G112" s="362" t="b">
        <f t="shared" si="8"/>
        <v>1</v>
      </c>
      <c r="H112" s="363" t="s">
        <v>423</v>
      </c>
      <c r="I112" s="425" t="str">
        <f>IFERROR(VLOOKUP(E112,'Reference Records'!$C$131:$H$165,6,FALSE),"")</f>
        <v>a1O36000001EGFKEA4</v>
      </c>
      <c r="J112" s="131"/>
      <c r="K112" s="53"/>
      <c r="L112" s="53"/>
      <c r="M112" s="53"/>
      <c r="N112" s="53"/>
      <c r="O112" s="53"/>
      <c r="P112" s="53"/>
      <c r="Q112" s="53"/>
      <c r="R112" s="53"/>
      <c r="S112" s="53"/>
      <c r="T112" s="53"/>
      <c r="U112" s="53"/>
      <c r="V112" s="129"/>
      <c r="W112" s="79"/>
      <c r="X112" s="79"/>
      <c r="Y112" s="307"/>
      <c r="Z112" s="79"/>
      <c r="AO112" s="9"/>
      <c r="AP112" s="9"/>
      <c r="AQ112" s="9"/>
      <c r="AR112" s="9"/>
      <c r="AT112" s="9"/>
      <c r="AU112" s="9"/>
      <c r="AV112" s="9"/>
      <c r="AW112" s="9"/>
      <c r="AX112" s="9"/>
    </row>
    <row r="113" spans="1:50" s="302" customFormat="1" ht="47.1" customHeight="1" x14ac:dyDescent="0.25">
      <c r="A113" s="342">
        <v>13</v>
      </c>
      <c r="B113" s="342"/>
      <c r="C113" s="342"/>
      <c r="D113" s="342"/>
      <c r="E113" s="343"/>
      <c r="F113" s="362"/>
      <c r="G113" s="362" t="b">
        <f t="shared" si="8"/>
        <v>0</v>
      </c>
      <c r="H113" s="363" t="s">
        <v>424</v>
      </c>
      <c r="I113" s="425" t="str">
        <f>IFERROR(VLOOKUP(E113,'Reference Records'!$C$131:$H$165,6,FALSE),"")</f>
        <v/>
      </c>
      <c r="J113" s="131"/>
      <c r="K113" s="53"/>
      <c r="L113" s="53"/>
      <c r="M113" s="53"/>
      <c r="N113" s="53"/>
      <c r="O113" s="53"/>
      <c r="P113" s="53"/>
      <c r="Q113" s="53"/>
      <c r="R113" s="53"/>
      <c r="S113" s="53"/>
      <c r="T113" s="53"/>
      <c r="U113" s="53"/>
      <c r="V113" s="129"/>
      <c r="W113" s="79"/>
      <c r="X113" s="79"/>
      <c r="Y113" s="307"/>
      <c r="Z113" s="79"/>
      <c r="AO113" s="9"/>
      <c r="AP113" s="9"/>
      <c r="AQ113" s="9"/>
      <c r="AR113" s="9"/>
      <c r="AT113" s="9"/>
      <c r="AU113" s="9"/>
      <c r="AV113" s="9"/>
      <c r="AW113" s="9"/>
      <c r="AX113" s="9"/>
    </row>
    <row r="114" spans="1:50" s="302" customFormat="1" ht="47.1" customHeight="1" x14ac:dyDescent="0.25">
      <c r="A114" s="342">
        <v>14</v>
      </c>
      <c r="B114" s="342"/>
      <c r="C114" s="342"/>
      <c r="D114" s="342"/>
      <c r="E114" s="343"/>
      <c r="F114" s="362"/>
      <c r="G114" s="362" t="b">
        <f t="shared" si="8"/>
        <v>0</v>
      </c>
      <c r="H114" s="363" t="s">
        <v>425</v>
      </c>
      <c r="I114" s="425" t="str">
        <f>IFERROR(VLOOKUP(E114,'Reference Records'!$C$131:$H$165,6,FALSE),"")</f>
        <v/>
      </c>
      <c r="J114" s="131"/>
      <c r="K114" s="53"/>
      <c r="L114" s="53"/>
      <c r="M114" s="53"/>
      <c r="N114" s="53"/>
      <c r="O114" s="53"/>
      <c r="P114" s="53"/>
      <c r="Q114" s="53"/>
      <c r="R114" s="53"/>
      <c r="S114" s="53"/>
      <c r="T114" s="53"/>
      <c r="U114" s="53"/>
      <c r="V114" s="129"/>
      <c r="W114" s="79"/>
      <c r="X114" s="79"/>
      <c r="Y114" s="307"/>
      <c r="Z114" s="79"/>
      <c r="AO114" s="9"/>
      <c r="AP114" s="9"/>
      <c r="AQ114" s="9"/>
      <c r="AR114" s="9"/>
      <c r="AT114" s="9"/>
      <c r="AU114" s="9"/>
      <c r="AV114" s="9"/>
      <c r="AW114" s="9"/>
      <c r="AX114" s="9"/>
    </row>
    <row r="115" spans="1:50" s="302" customFormat="1" ht="47.1" customHeight="1" x14ac:dyDescent="0.25">
      <c r="A115" s="342">
        <v>15</v>
      </c>
      <c r="B115" s="342"/>
      <c r="C115" s="342"/>
      <c r="D115" s="342"/>
      <c r="E115" s="343"/>
      <c r="F115" s="362"/>
      <c r="G115" s="362" t="b">
        <f t="shared" si="8"/>
        <v>0</v>
      </c>
      <c r="H115" s="363" t="s">
        <v>426</v>
      </c>
      <c r="I115" s="425" t="str">
        <f>IFERROR(VLOOKUP(E115,'Reference Records'!$C$131:$H$165,6,FALSE),"")</f>
        <v/>
      </c>
      <c r="J115" s="131"/>
      <c r="K115" s="53"/>
      <c r="L115" s="53"/>
      <c r="M115" s="53"/>
      <c r="N115" s="53"/>
      <c r="O115" s="53"/>
      <c r="P115" s="53"/>
      <c r="Q115" s="53"/>
      <c r="R115" s="53"/>
      <c r="S115" s="53"/>
      <c r="T115" s="53"/>
      <c r="U115" s="53"/>
      <c r="V115" s="129"/>
      <c r="W115" s="79"/>
      <c r="X115" s="79"/>
      <c r="Y115" s="307"/>
      <c r="Z115" s="79"/>
      <c r="AO115" s="9"/>
      <c r="AP115" s="9"/>
      <c r="AQ115" s="9"/>
      <c r="AR115" s="9"/>
      <c r="AT115" s="9"/>
      <c r="AU115" s="9"/>
      <c r="AV115" s="9"/>
      <c r="AW115" s="9"/>
      <c r="AX115" s="9"/>
    </row>
    <row r="116" spans="1:50" ht="2.65" customHeight="1" thickBot="1" x14ac:dyDescent="0.3">
      <c r="A116" s="76"/>
      <c r="B116" s="77"/>
      <c r="C116" s="77"/>
      <c r="D116" s="77"/>
      <c r="E116" s="77"/>
      <c r="F116" s="77"/>
      <c r="G116" s="77"/>
      <c r="H116" s="77"/>
      <c r="I116" s="77"/>
      <c r="J116" s="68"/>
      <c r="K116" s="53"/>
      <c r="L116" s="53"/>
      <c r="M116" s="53"/>
      <c r="N116" s="53"/>
      <c r="O116" s="53"/>
      <c r="P116" s="53"/>
      <c r="Q116" s="53"/>
      <c r="R116" s="53"/>
      <c r="S116" s="53"/>
      <c r="T116" s="53"/>
      <c r="U116" s="53"/>
      <c r="V116" s="129"/>
    </row>
    <row r="117" spans="1:50" ht="35.1" customHeight="1" thickBot="1" x14ac:dyDescent="0.3">
      <c r="K117" s="53"/>
      <c r="L117" s="53"/>
      <c r="M117" s="53"/>
      <c r="N117" s="53"/>
      <c r="O117" s="53"/>
      <c r="P117" s="53"/>
      <c r="Q117" s="53"/>
      <c r="R117" s="53"/>
      <c r="S117" s="53"/>
      <c r="T117" s="53"/>
      <c r="U117" s="53"/>
      <c r="V117" s="129"/>
    </row>
    <row r="118" spans="1:50" ht="35.1" customHeight="1" x14ac:dyDescent="0.25">
      <c r="K118" s="53"/>
      <c r="L118" s="53"/>
      <c r="M118" s="53"/>
      <c r="N118" s="53"/>
      <c r="O118" s="53"/>
      <c r="P118" s="53"/>
      <c r="Q118" s="53"/>
      <c r="R118" s="53"/>
      <c r="S118" s="53"/>
      <c r="T118" s="53"/>
      <c r="U118" s="53"/>
      <c r="V118" s="129"/>
    </row>
    <row r="119" spans="1:50" ht="35.1" customHeight="1" x14ac:dyDescent="0.25">
      <c r="K119" s="53"/>
      <c r="L119" s="53"/>
      <c r="M119" s="53"/>
      <c r="N119" s="53"/>
      <c r="O119" s="53"/>
      <c r="P119" s="53"/>
      <c r="Q119" s="53"/>
      <c r="R119" s="53"/>
      <c r="S119" s="53"/>
      <c r="T119" s="53"/>
      <c r="U119" s="53"/>
      <c r="V119" s="129"/>
    </row>
    <row r="120" spans="1:50" ht="35.1" customHeight="1" x14ac:dyDescent="0.25">
      <c r="K120" s="53"/>
      <c r="L120" s="53"/>
      <c r="M120" s="53"/>
      <c r="N120" s="53"/>
      <c r="O120" s="53"/>
      <c r="P120" s="53"/>
      <c r="Q120" s="53"/>
      <c r="R120" s="53"/>
      <c r="S120" s="53"/>
      <c r="T120" s="53"/>
      <c r="U120" s="53"/>
      <c r="V120" s="129"/>
    </row>
    <row r="121" spans="1:50" ht="35.1" customHeight="1" x14ac:dyDescent="0.25">
      <c r="K121" s="53"/>
      <c r="L121" s="53"/>
      <c r="M121" s="53"/>
      <c r="N121" s="53"/>
      <c r="O121" s="53"/>
      <c r="P121" s="53"/>
      <c r="Q121" s="53"/>
      <c r="R121" s="53"/>
      <c r="S121" s="53"/>
      <c r="U121" s="53"/>
      <c r="V121" s="129"/>
    </row>
    <row r="122" spans="1:50" ht="35.1" customHeight="1" x14ac:dyDescent="0.25">
      <c r="K122" s="53"/>
      <c r="L122" s="53"/>
      <c r="M122" s="53"/>
      <c r="N122" s="53"/>
      <c r="O122" s="53"/>
      <c r="P122" s="53"/>
      <c r="Q122" s="53"/>
      <c r="R122" s="53"/>
      <c r="S122" s="53"/>
      <c r="T122" s="53"/>
      <c r="U122" s="53"/>
      <c r="V122" s="129"/>
    </row>
    <row r="123" spans="1:50" ht="27.6" customHeight="1" thickBot="1" x14ac:dyDescent="0.3">
      <c r="A123" s="132"/>
      <c r="B123" s="52"/>
      <c r="C123" s="52"/>
      <c r="D123" s="52"/>
      <c r="E123" s="53"/>
      <c r="F123" s="53"/>
      <c r="G123" s="53"/>
      <c r="H123" s="53"/>
      <c r="I123" s="53"/>
      <c r="J123" s="53"/>
      <c r="K123" s="53"/>
      <c r="L123" s="53"/>
      <c r="M123" s="53"/>
      <c r="N123" s="53"/>
      <c r="O123" s="53"/>
      <c r="P123" s="53"/>
      <c r="Q123" s="53"/>
      <c r="R123" s="53"/>
      <c r="S123" s="53"/>
      <c r="T123" s="53"/>
      <c r="U123" s="53"/>
      <c r="V123" s="129"/>
    </row>
    <row r="124" spans="1:50" ht="16.5" customHeight="1" thickBot="1" x14ac:dyDescent="0.3">
      <c r="A124" s="447" t="s">
        <v>41</v>
      </c>
      <c r="B124" s="448"/>
      <c r="C124" s="448"/>
      <c r="D124" s="448"/>
      <c r="E124" s="449"/>
      <c r="F124" s="449"/>
      <c r="G124" s="449"/>
      <c r="H124" s="449"/>
      <c r="I124" s="449"/>
      <c r="J124" s="449"/>
      <c r="K124" s="449"/>
      <c r="L124" s="450"/>
      <c r="M124" s="450"/>
      <c r="N124" s="450"/>
      <c r="O124" s="450"/>
      <c r="P124" s="450"/>
      <c r="Q124" s="450"/>
      <c r="R124" s="450"/>
      <c r="S124" s="450"/>
      <c r="T124" s="450"/>
      <c r="U124" s="133"/>
      <c r="V124" s="134"/>
      <c r="W124" s="134"/>
      <c r="X124" s="134"/>
      <c r="Y124" s="134"/>
      <c r="Z124" s="134"/>
      <c r="AA124" s="135"/>
      <c r="AB124" s="135"/>
      <c r="AC124" s="136"/>
    </row>
    <row r="125" spans="1:50" ht="30" customHeight="1" thickBot="1" x14ac:dyDescent="0.3">
      <c r="A125" s="443" t="s">
        <v>40</v>
      </c>
      <c r="B125" s="444"/>
      <c r="C125" s="444"/>
      <c r="D125" s="444"/>
      <c r="E125" s="445"/>
      <c r="F125" s="445"/>
      <c r="G125" s="445"/>
      <c r="H125" s="445"/>
      <c r="I125" s="445"/>
      <c r="J125" s="445"/>
      <c r="K125" s="445"/>
      <c r="L125" s="446"/>
      <c r="M125" s="446"/>
      <c r="N125" s="446"/>
      <c r="O125" s="446"/>
      <c r="P125" s="446"/>
      <c r="Q125" s="446"/>
      <c r="R125" s="446"/>
      <c r="S125" s="446"/>
      <c r="T125" s="446"/>
      <c r="U125" s="137"/>
      <c r="V125" s="138"/>
      <c r="W125" s="139"/>
      <c r="X125" s="139"/>
      <c r="Y125" s="139"/>
      <c r="Z125" s="139"/>
      <c r="AA125" s="56"/>
      <c r="AB125" s="56"/>
      <c r="AC125" s="57"/>
    </row>
    <row r="126" spans="1:50" ht="32.25" customHeight="1" x14ac:dyDescent="0.25">
      <c r="A126" s="355" t="s">
        <v>26</v>
      </c>
      <c r="B126" s="355"/>
      <c r="C126" s="355"/>
      <c r="D126" s="355"/>
      <c r="E126" s="364" t="s">
        <v>16</v>
      </c>
      <c r="F126" s="355" t="s">
        <v>151</v>
      </c>
      <c r="G126" s="355" t="s">
        <v>174</v>
      </c>
      <c r="H126" s="355" t="s">
        <v>175</v>
      </c>
      <c r="I126" s="355" t="s">
        <v>176</v>
      </c>
      <c r="J126" s="355" t="s">
        <v>201</v>
      </c>
      <c r="K126" s="355" t="s">
        <v>115</v>
      </c>
      <c r="L126" s="355" t="s">
        <v>202</v>
      </c>
      <c r="M126" s="355" t="s">
        <v>203</v>
      </c>
      <c r="N126" s="355" t="s">
        <v>204</v>
      </c>
      <c r="O126" s="355" t="s">
        <v>205</v>
      </c>
      <c r="P126" s="355" t="s">
        <v>206</v>
      </c>
      <c r="Q126" s="355" t="s">
        <v>207</v>
      </c>
      <c r="R126" s="355" t="s">
        <v>208</v>
      </c>
      <c r="S126" s="355" t="s">
        <v>209</v>
      </c>
      <c r="T126" s="364" t="s">
        <v>180</v>
      </c>
      <c r="U126" s="351" t="s">
        <v>210</v>
      </c>
      <c r="V126" s="351" t="s">
        <v>84</v>
      </c>
      <c r="W126" s="365" t="s">
        <v>168</v>
      </c>
      <c r="X126" s="351" t="s">
        <v>101</v>
      </c>
      <c r="Y126" s="351" t="s">
        <v>64</v>
      </c>
      <c r="Z126" s="351" t="s">
        <v>105</v>
      </c>
      <c r="AA126" s="351" t="s">
        <v>107</v>
      </c>
      <c r="AB126" s="351" t="s">
        <v>66</v>
      </c>
      <c r="AC126" s="58"/>
    </row>
    <row r="127" spans="1:50" ht="47.1" hidden="1" customHeight="1" x14ac:dyDescent="0.25">
      <c r="A127" s="342" t="s">
        <v>90</v>
      </c>
      <c r="B127" s="366"/>
      <c r="C127" s="366"/>
      <c r="D127" s="366"/>
      <c r="E127" s="367"/>
      <c r="F127" s="367"/>
      <c r="G127" s="367"/>
      <c r="H127" s="367"/>
      <c r="I127" s="367"/>
      <c r="J127" s="367"/>
      <c r="K127" s="367"/>
      <c r="L127" s="367"/>
      <c r="M127" s="367"/>
      <c r="N127" s="367"/>
      <c r="O127" s="367"/>
      <c r="P127" s="367"/>
      <c r="Q127" s="367"/>
      <c r="R127" s="367"/>
      <c r="S127" s="367"/>
      <c r="T127" s="368" t="s">
        <v>181</v>
      </c>
      <c r="U127" s="369" t="str">
        <f>IFERROR(IF(VLOOKUP(K127,'Reference Records'!$C$131:$D$166,2,FALSE)=0,"",VLOOKUP(K127,'Reference Records'!$C$131:$D$166,2,FALSE)),"")</f>
        <v/>
      </c>
      <c r="V127" s="369" t="str">
        <f>IFERROR(IF(VLOOKUP(E127,'Reference Records'!$C$131:$D$166,2,FALSE)=0,"",VLOOKUP(E127,'Reference Records'!$C$131:$D$166,2,FALSE)),"")</f>
        <v/>
      </c>
      <c r="W127" s="369" t="str">
        <f>K127&amp;T127</f>
        <v>[Custom Intervention}</v>
      </c>
      <c r="X127" s="369" t="str">
        <f>IFERROR(VLOOKUP(E127,$E$100:$H$117,4,FALSE),"")</f>
        <v/>
      </c>
      <c r="Y127" s="369" t="b">
        <f>IFERROR(IF(OR(K127&lt;&gt;"",T127&lt;&gt;""),TRUE,FALSE),FALSE)</f>
        <v>1</v>
      </c>
      <c r="Z127" s="369" t="b">
        <f>IFERROR(TRUE,FALSE)</f>
        <v>1</v>
      </c>
      <c r="AA127" s="369" t="str">
        <f>IFERROR(VLOOKUP(K127,'Reference Records'!$C$169:$E$334,3,FALSE),"")</f>
        <v/>
      </c>
      <c r="AB127" s="369" t="s">
        <v>65</v>
      </c>
      <c r="AC127" s="58"/>
    </row>
    <row r="128" spans="1:50" s="302" customFormat="1" ht="47.1" customHeight="1" x14ac:dyDescent="0.25">
      <c r="A128" s="342">
        <v>1</v>
      </c>
      <c r="B128" s="366"/>
      <c r="C128" s="366"/>
      <c r="D128" s="366"/>
      <c r="E128" s="370"/>
      <c r="F128" s="371"/>
      <c r="G128" s="371"/>
      <c r="H128" s="371"/>
      <c r="I128" s="371"/>
      <c r="J128" s="371"/>
      <c r="K128" s="371"/>
      <c r="L128" s="371"/>
      <c r="M128" s="371"/>
      <c r="N128" s="371"/>
      <c r="O128" s="371"/>
      <c r="P128" s="371"/>
      <c r="Q128" s="371"/>
      <c r="R128" s="371"/>
      <c r="S128" s="371"/>
      <c r="T128" s="372"/>
      <c r="U128" s="373" t="str">
        <f>IFERROR(IF(VLOOKUP(K128,'Reference Records'!$C$131:$D$166,2,FALSE)=0,"",VLOOKUP(K128,'Reference Records'!$C$131:$D$166,2,FALSE)),"")</f>
        <v/>
      </c>
      <c r="V128" s="369" t="str">
        <f>IFERROR(IF(VLOOKUP(E128,'Reference Records'!$C$131:$D$166,2,FALSE)=0,"",VLOOKUP(E128,'Reference Records'!$C$131:$D$166,2,FALSE)),"")</f>
        <v/>
      </c>
      <c r="W128" s="369" t="str">
        <f t="shared" ref="W128:W177" si="9">K128&amp;T128</f>
        <v/>
      </c>
      <c r="X128" s="369" t="str">
        <f t="shared" ref="X128:X177" si="10">IFERROR(VLOOKUP(E128,$E$100:$H$117,4,FALSE),"")</f>
        <v/>
      </c>
      <c r="Y128" s="369" t="b">
        <f t="shared" ref="Y128:Y177" si="11">IFERROR(IF(OR(K128&lt;&gt;"",T128&lt;&gt;""),TRUE,FALSE),FALSE)</f>
        <v>0</v>
      </c>
      <c r="Z128" s="369" t="b">
        <f t="shared" ref="Z128:Z177" si="12">IFERROR(TRUE,FALSE)</f>
        <v>1</v>
      </c>
      <c r="AA128" s="369" t="str">
        <f>IFERROR(VLOOKUP(K128,'Reference Records'!$C$169:$E$334,3,FALSE),"")</f>
        <v/>
      </c>
      <c r="AB128" s="369" t="s">
        <v>427</v>
      </c>
      <c r="AC128" s="58"/>
      <c r="AO128" s="9"/>
      <c r="AP128" s="9"/>
      <c r="AQ128" s="9"/>
      <c r="AR128" s="9"/>
      <c r="AS128" s="9"/>
      <c r="AT128" s="9"/>
      <c r="AU128" s="9"/>
      <c r="AV128" s="9"/>
      <c r="AW128" s="9"/>
      <c r="AX128" s="9"/>
    </row>
    <row r="129" spans="1:50" s="302" customFormat="1" ht="47.1" customHeight="1" x14ac:dyDescent="0.25">
      <c r="A129" s="342">
        <v>2</v>
      </c>
      <c r="B129" s="366"/>
      <c r="C129" s="366"/>
      <c r="D129" s="366"/>
      <c r="E129" s="370"/>
      <c r="F129" s="371"/>
      <c r="G129" s="371"/>
      <c r="H129" s="371"/>
      <c r="I129" s="371"/>
      <c r="J129" s="371"/>
      <c r="K129" s="371"/>
      <c r="L129" s="371"/>
      <c r="M129" s="371"/>
      <c r="N129" s="371"/>
      <c r="O129" s="371"/>
      <c r="P129" s="371"/>
      <c r="Q129" s="371"/>
      <c r="R129" s="371"/>
      <c r="S129" s="371"/>
      <c r="T129" s="372"/>
      <c r="U129" s="373" t="str">
        <f>IFERROR(IF(VLOOKUP(K129,'Reference Records'!$C$131:$D$166,2,FALSE)=0,"",VLOOKUP(K129,'Reference Records'!$C$131:$D$166,2,FALSE)),"")</f>
        <v/>
      </c>
      <c r="V129" s="369" t="str">
        <f>IFERROR(IF(VLOOKUP(E129,'Reference Records'!$C$131:$D$166,2,FALSE)=0,"",VLOOKUP(E129,'Reference Records'!$C$131:$D$166,2,FALSE)),"")</f>
        <v/>
      </c>
      <c r="W129" s="369" t="str">
        <f t="shared" si="9"/>
        <v/>
      </c>
      <c r="X129" s="369" t="str">
        <f t="shared" si="10"/>
        <v/>
      </c>
      <c r="Y129" s="369" t="b">
        <f t="shared" si="11"/>
        <v>0</v>
      </c>
      <c r="Z129" s="369" t="b">
        <f t="shared" si="12"/>
        <v>1</v>
      </c>
      <c r="AA129" s="369" t="str">
        <f>IFERROR(VLOOKUP(K129,'Reference Records'!$C$169:$E$334,3,FALSE),"")</f>
        <v/>
      </c>
      <c r="AB129" s="369" t="s">
        <v>428</v>
      </c>
      <c r="AC129" s="58"/>
      <c r="AO129" s="9"/>
      <c r="AP129" s="9"/>
      <c r="AQ129" s="9"/>
      <c r="AR129" s="9"/>
      <c r="AS129" s="9"/>
      <c r="AT129" s="9"/>
      <c r="AU129" s="9"/>
      <c r="AV129" s="9"/>
      <c r="AW129" s="9"/>
      <c r="AX129" s="9"/>
    </row>
    <row r="130" spans="1:50" s="302" customFormat="1" ht="47.1" customHeight="1" x14ac:dyDescent="0.25">
      <c r="A130" s="342">
        <v>3</v>
      </c>
      <c r="B130" s="366"/>
      <c r="C130" s="366"/>
      <c r="D130" s="366"/>
      <c r="E130" s="370"/>
      <c r="F130" s="371"/>
      <c r="G130" s="371"/>
      <c r="H130" s="371"/>
      <c r="I130" s="371"/>
      <c r="J130" s="371"/>
      <c r="K130" s="371"/>
      <c r="L130" s="371"/>
      <c r="M130" s="371"/>
      <c r="N130" s="371"/>
      <c r="O130" s="371"/>
      <c r="P130" s="371"/>
      <c r="Q130" s="371"/>
      <c r="R130" s="371"/>
      <c r="S130" s="371"/>
      <c r="T130" s="372"/>
      <c r="U130" s="373" t="str">
        <f>IFERROR(IF(VLOOKUP(K130,'Reference Records'!$C$131:$D$166,2,FALSE)=0,"",VLOOKUP(K130,'Reference Records'!$C$131:$D$166,2,FALSE)),"")</f>
        <v/>
      </c>
      <c r="V130" s="369" t="str">
        <f>IFERROR(IF(VLOOKUP(E130,'Reference Records'!$C$131:$D$166,2,FALSE)=0,"",VLOOKUP(E130,'Reference Records'!$C$131:$D$166,2,FALSE)),"")</f>
        <v/>
      </c>
      <c r="W130" s="369" t="str">
        <f t="shared" si="9"/>
        <v/>
      </c>
      <c r="X130" s="369" t="str">
        <f t="shared" si="10"/>
        <v/>
      </c>
      <c r="Y130" s="369" t="b">
        <f t="shared" si="11"/>
        <v>0</v>
      </c>
      <c r="Z130" s="369" t="b">
        <f t="shared" si="12"/>
        <v>1</v>
      </c>
      <c r="AA130" s="369" t="str">
        <f>IFERROR(VLOOKUP(K130,'Reference Records'!$C$169:$E$334,3,FALSE),"")</f>
        <v/>
      </c>
      <c r="AB130" s="369" t="s">
        <v>429</v>
      </c>
      <c r="AC130" s="58"/>
      <c r="AO130" s="9"/>
      <c r="AP130" s="9"/>
      <c r="AQ130" s="9"/>
      <c r="AR130" s="9"/>
      <c r="AS130" s="9"/>
      <c r="AT130" s="9"/>
      <c r="AU130" s="9"/>
      <c r="AV130" s="9"/>
      <c r="AW130" s="9"/>
      <c r="AX130" s="9"/>
    </row>
    <row r="131" spans="1:50" s="302" customFormat="1" ht="47.1" customHeight="1" x14ac:dyDescent="0.25">
      <c r="A131" s="342">
        <v>4</v>
      </c>
      <c r="B131" s="366"/>
      <c r="C131" s="366"/>
      <c r="D131" s="366"/>
      <c r="E131" s="370"/>
      <c r="F131" s="371"/>
      <c r="G131" s="371"/>
      <c r="H131" s="371"/>
      <c r="I131" s="371"/>
      <c r="J131" s="371"/>
      <c r="K131" s="371"/>
      <c r="L131" s="371"/>
      <c r="M131" s="371"/>
      <c r="N131" s="371"/>
      <c r="O131" s="371"/>
      <c r="P131" s="371"/>
      <c r="Q131" s="371"/>
      <c r="R131" s="371"/>
      <c r="S131" s="371"/>
      <c r="T131" s="372"/>
      <c r="U131" s="373" t="str">
        <f>IFERROR(IF(VLOOKUP(K131,'Reference Records'!$C$131:$D$166,2,FALSE)=0,"",VLOOKUP(K131,'Reference Records'!$C$131:$D$166,2,FALSE)),"")</f>
        <v/>
      </c>
      <c r="V131" s="369" t="str">
        <f>IFERROR(IF(VLOOKUP(E131,'Reference Records'!$C$131:$D$166,2,FALSE)=0,"",VLOOKUP(E131,'Reference Records'!$C$131:$D$166,2,FALSE)),"")</f>
        <v/>
      </c>
      <c r="W131" s="369" t="str">
        <f t="shared" si="9"/>
        <v/>
      </c>
      <c r="X131" s="369" t="str">
        <f t="shared" si="10"/>
        <v/>
      </c>
      <c r="Y131" s="369" t="b">
        <f t="shared" si="11"/>
        <v>0</v>
      </c>
      <c r="Z131" s="369" t="b">
        <f t="shared" si="12"/>
        <v>1</v>
      </c>
      <c r="AA131" s="369" t="str">
        <f>IFERROR(VLOOKUP(K131,'Reference Records'!$C$169:$E$334,3,FALSE),"")</f>
        <v/>
      </c>
      <c r="AB131" s="369" t="s">
        <v>430</v>
      </c>
      <c r="AC131" s="58"/>
      <c r="AO131" s="9"/>
      <c r="AP131" s="9"/>
      <c r="AQ131" s="9"/>
      <c r="AR131" s="9"/>
      <c r="AS131" s="9"/>
      <c r="AT131" s="9"/>
      <c r="AU131" s="9"/>
      <c r="AV131" s="9"/>
      <c r="AW131" s="9"/>
      <c r="AX131" s="9"/>
    </row>
    <row r="132" spans="1:50" s="302" customFormat="1" ht="47.1" customHeight="1" x14ac:dyDescent="0.25">
      <c r="A132" s="342">
        <v>5</v>
      </c>
      <c r="B132" s="366"/>
      <c r="C132" s="366"/>
      <c r="D132" s="366"/>
      <c r="E132" s="370"/>
      <c r="F132" s="371"/>
      <c r="G132" s="371"/>
      <c r="H132" s="371"/>
      <c r="I132" s="371"/>
      <c r="J132" s="371"/>
      <c r="K132" s="371"/>
      <c r="L132" s="371"/>
      <c r="M132" s="371"/>
      <c r="N132" s="371"/>
      <c r="O132" s="371"/>
      <c r="P132" s="371"/>
      <c r="Q132" s="371"/>
      <c r="R132" s="371"/>
      <c r="S132" s="371"/>
      <c r="T132" s="372"/>
      <c r="U132" s="373" t="str">
        <f>IFERROR(IF(VLOOKUP(K132,'Reference Records'!$C$131:$D$166,2,FALSE)=0,"",VLOOKUP(K132,'Reference Records'!$C$131:$D$166,2,FALSE)),"")</f>
        <v/>
      </c>
      <c r="V132" s="369" t="str">
        <f>IFERROR(IF(VLOOKUP(E132,'Reference Records'!$C$131:$D$166,2,FALSE)=0,"",VLOOKUP(E132,'Reference Records'!$C$131:$D$166,2,FALSE)),"")</f>
        <v/>
      </c>
      <c r="W132" s="369" t="str">
        <f t="shared" si="9"/>
        <v/>
      </c>
      <c r="X132" s="369" t="str">
        <f t="shared" si="10"/>
        <v/>
      </c>
      <c r="Y132" s="369" t="b">
        <f t="shared" si="11"/>
        <v>0</v>
      </c>
      <c r="Z132" s="369" t="b">
        <f t="shared" si="12"/>
        <v>1</v>
      </c>
      <c r="AA132" s="369" t="str">
        <f>IFERROR(VLOOKUP(K132,'Reference Records'!$C$169:$E$334,3,FALSE),"")</f>
        <v/>
      </c>
      <c r="AB132" s="369" t="s">
        <v>431</v>
      </c>
      <c r="AC132" s="58"/>
      <c r="AO132" s="9"/>
      <c r="AP132" s="9"/>
      <c r="AQ132" s="9"/>
      <c r="AR132" s="9"/>
      <c r="AS132" s="9"/>
      <c r="AT132" s="9"/>
      <c r="AU132" s="9"/>
      <c r="AV132" s="9"/>
      <c r="AW132" s="9"/>
      <c r="AX132" s="9"/>
    </row>
    <row r="133" spans="1:50" s="302" customFormat="1" ht="47.1" customHeight="1" x14ac:dyDescent="0.25">
      <c r="A133" s="342">
        <v>6</v>
      </c>
      <c r="B133" s="366"/>
      <c r="C133" s="366"/>
      <c r="D133" s="366"/>
      <c r="E133" s="370"/>
      <c r="F133" s="371"/>
      <c r="G133" s="371"/>
      <c r="H133" s="371"/>
      <c r="I133" s="371"/>
      <c r="J133" s="371"/>
      <c r="K133" s="371"/>
      <c r="L133" s="371"/>
      <c r="M133" s="371"/>
      <c r="N133" s="371"/>
      <c r="O133" s="371"/>
      <c r="P133" s="371"/>
      <c r="Q133" s="371"/>
      <c r="R133" s="371"/>
      <c r="S133" s="371"/>
      <c r="T133" s="372"/>
      <c r="U133" s="373" t="str">
        <f>IFERROR(IF(VLOOKUP(K133,'Reference Records'!$C$131:$D$166,2,FALSE)=0,"",VLOOKUP(K133,'Reference Records'!$C$131:$D$166,2,FALSE)),"")</f>
        <v/>
      </c>
      <c r="V133" s="369" t="str">
        <f>IFERROR(IF(VLOOKUP(E133,'Reference Records'!$C$131:$D$166,2,FALSE)=0,"",VLOOKUP(E133,'Reference Records'!$C$131:$D$166,2,FALSE)),"")</f>
        <v/>
      </c>
      <c r="W133" s="369" t="str">
        <f t="shared" si="9"/>
        <v/>
      </c>
      <c r="X133" s="369" t="str">
        <f t="shared" si="10"/>
        <v/>
      </c>
      <c r="Y133" s="369" t="b">
        <f t="shared" si="11"/>
        <v>0</v>
      </c>
      <c r="Z133" s="369" t="b">
        <f t="shared" si="12"/>
        <v>1</v>
      </c>
      <c r="AA133" s="369" t="str">
        <f>IFERROR(VLOOKUP(K133,'Reference Records'!$C$169:$E$334,3,FALSE),"")</f>
        <v/>
      </c>
      <c r="AB133" s="369" t="s">
        <v>432</v>
      </c>
      <c r="AC133" s="58"/>
      <c r="AO133" s="9"/>
      <c r="AP133" s="9"/>
      <c r="AQ133" s="9"/>
      <c r="AR133" s="9"/>
      <c r="AS133" s="9"/>
      <c r="AT133" s="9"/>
      <c r="AU133" s="9"/>
      <c r="AV133" s="9"/>
      <c r="AW133" s="9"/>
      <c r="AX133" s="9"/>
    </row>
    <row r="134" spans="1:50" s="302" customFormat="1" ht="47.1" customHeight="1" x14ac:dyDescent="0.25">
      <c r="A134" s="342">
        <v>7</v>
      </c>
      <c r="B134" s="366"/>
      <c r="C134" s="366"/>
      <c r="D134" s="366"/>
      <c r="E134" s="370"/>
      <c r="F134" s="371"/>
      <c r="G134" s="371"/>
      <c r="H134" s="371"/>
      <c r="I134" s="371"/>
      <c r="J134" s="371"/>
      <c r="K134" s="371"/>
      <c r="L134" s="371"/>
      <c r="M134" s="371"/>
      <c r="N134" s="371"/>
      <c r="O134" s="371"/>
      <c r="P134" s="371"/>
      <c r="Q134" s="371"/>
      <c r="R134" s="371"/>
      <c r="S134" s="371"/>
      <c r="T134" s="372"/>
      <c r="U134" s="373" t="str">
        <f>IFERROR(IF(VLOOKUP(K134,'Reference Records'!$C$131:$D$166,2,FALSE)=0,"",VLOOKUP(K134,'Reference Records'!$C$131:$D$166,2,FALSE)),"")</f>
        <v/>
      </c>
      <c r="V134" s="369" t="str">
        <f>IFERROR(IF(VLOOKUP(E134,'Reference Records'!$C$131:$D$166,2,FALSE)=0,"",VLOOKUP(E134,'Reference Records'!$C$131:$D$166,2,FALSE)),"")</f>
        <v/>
      </c>
      <c r="W134" s="369" t="str">
        <f t="shared" si="9"/>
        <v/>
      </c>
      <c r="X134" s="369" t="str">
        <f t="shared" si="10"/>
        <v/>
      </c>
      <c r="Y134" s="369" t="b">
        <f t="shared" si="11"/>
        <v>0</v>
      </c>
      <c r="Z134" s="369" t="b">
        <f t="shared" si="12"/>
        <v>1</v>
      </c>
      <c r="AA134" s="369" t="str">
        <f>IFERROR(VLOOKUP(K134,'Reference Records'!$C$169:$E$334,3,FALSE),"")</f>
        <v/>
      </c>
      <c r="AB134" s="369" t="s">
        <v>433</v>
      </c>
      <c r="AC134" s="58"/>
      <c r="AO134" s="9"/>
      <c r="AP134" s="9"/>
      <c r="AQ134" s="9"/>
      <c r="AR134" s="9"/>
      <c r="AS134" s="9"/>
      <c r="AT134" s="9"/>
      <c r="AU134" s="9"/>
      <c r="AV134" s="9"/>
      <c r="AW134" s="9"/>
      <c r="AX134" s="9"/>
    </row>
    <row r="135" spans="1:50" s="302" customFormat="1" ht="47.1" customHeight="1" x14ac:dyDescent="0.25">
      <c r="A135" s="342">
        <v>8</v>
      </c>
      <c r="B135" s="366"/>
      <c r="C135" s="366"/>
      <c r="D135" s="366"/>
      <c r="E135" s="370"/>
      <c r="F135" s="371"/>
      <c r="G135" s="371"/>
      <c r="H135" s="371"/>
      <c r="I135" s="371"/>
      <c r="J135" s="371"/>
      <c r="K135" s="371"/>
      <c r="L135" s="371"/>
      <c r="M135" s="371"/>
      <c r="N135" s="371"/>
      <c r="O135" s="371"/>
      <c r="P135" s="371"/>
      <c r="Q135" s="371"/>
      <c r="R135" s="371"/>
      <c r="S135" s="371"/>
      <c r="T135" s="372"/>
      <c r="U135" s="373" t="str">
        <f>IFERROR(IF(VLOOKUP(K135,'Reference Records'!$C$131:$D$166,2,FALSE)=0,"",VLOOKUP(K135,'Reference Records'!$C$131:$D$166,2,FALSE)),"")</f>
        <v/>
      </c>
      <c r="V135" s="369" t="str">
        <f>IFERROR(IF(VLOOKUP(E135,'Reference Records'!$C$131:$D$166,2,FALSE)=0,"",VLOOKUP(E135,'Reference Records'!$C$131:$D$166,2,FALSE)),"")</f>
        <v/>
      </c>
      <c r="W135" s="369" t="str">
        <f t="shared" si="9"/>
        <v/>
      </c>
      <c r="X135" s="369" t="str">
        <f t="shared" si="10"/>
        <v/>
      </c>
      <c r="Y135" s="369" t="b">
        <f t="shared" si="11"/>
        <v>0</v>
      </c>
      <c r="Z135" s="369" t="b">
        <f t="shared" si="12"/>
        <v>1</v>
      </c>
      <c r="AA135" s="369" t="str">
        <f>IFERROR(VLOOKUP(K135,'Reference Records'!$C$169:$E$334,3,FALSE),"")</f>
        <v/>
      </c>
      <c r="AB135" s="369" t="s">
        <v>434</v>
      </c>
      <c r="AC135" s="58"/>
      <c r="AO135" s="9"/>
      <c r="AP135" s="9"/>
      <c r="AQ135" s="9"/>
      <c r="AR135" s="9"/>
      <c r="AS135" s="9"/>
      <c r="AT135" s="9"/>
      <c r="AU135" s="9"/>
      <c r="AV135" s="9"/>
      <c r="AW135" s="9"/>
      <c r="AX135" s="9"/>
    </row>
    <row r="136" spans="1:50" s="302" customFormat="1" ht="47.1" customHeight="1" x14ac:dyDescent="0.25">
      <c r="A136" s="342">
        <v>9</v>
      </c>
      <c r="B136" s="366"/>
      <c r="C136" s="366"/>
      <c r="D136" s="366"/>
      <c r="E136" s="370"/>
      <c r="F136" s="371"/>
      <c r="G136" s="371"/>
      <c r="H136" s="371"/>
      <c r="I136" s="371"/>
      <c r="J136" s="371"/>
      <c r="K136" s="371"/>
      <c r="L136" s="371"/>
      <c r="M136" s="371"/>
      <c r="N136" s="371"/>
      <c r="O136" s="371"/>
      <c r="P136" s="371"/>
      <c r="Q136" s="371"/>
      <c r="R136" s="371"/>
      <c r="S136" s="371"/>
      <c r="T136" s="372"/>
      <c r="U136" s="373" t="str">
        <f>IFERROR(IF(VLOOKUP(K136,'Reference Records'!$C$131:$D$166,2,FALSE)=0,"",VLOOKUP(K136,'Reference Records'!$C$131:$D$166,2,FALSE)),"")</f>
        <v/>
      </c>
      <c r="V136" s="369" t="str">
        <f>IFERROR(IF(VLOOKUP(E136,'Reference Records'!$C$131:$D$166,2,FALSE)=0,"",VLOOKUP(E136,'Reference Records'!$C$131:$D$166,2,FALSE)),"")</f>
        <v/>
      </c>
      <c r="W136" s="369" t="str">
        <f t="shared" si="9"/>
        <v/>
      </c>
      <c r="X136" s="369" t="str">
        <f t="shared" si="10"/>
        <v/>
      </c>
      <c r="Y136" s="369" t="b">
        <f t="shared" si="11"/>
        <v>0</v>
      </c>
      <c r="Z136" s="369" t="b">
        <f t="shared" si="12"/>
        <v>1</v>
      </c>
      <c r="AA136" s="369" t="str">
        <f>IFERROR(VLOOKUP(K136,'Reference Records'!$C$169:$E$334,3,FALSE),"")</f>
        <v/>
      </c>
      <c r="AB136" s="369" t="s">
        <v>435</v>
      </c>
      <c r="AC136" s="58"/>
      <c r="AO136" s="9"/>
      <c r="AP136" s="9"/>
      <c r="AQ136" s="9"/>
      <c r="AR136" s="9"/>
      <c r="AS136" s="9"/>
      <c r="AT136" s="9"/>
      <c r="AU136" s="9"/>
      <c r="AV136" s="9"/>
      <c r="AW136" s="9"/>
      <c r="AX136" s="9"/>
    </row>
    <row r="137" spans="1:50" s="302" customFormat="1" ht="47.1" customHeight="1" x14ac:dyDescent="0.25">
      <c r="A137" s="342">
        <v>10</v>
      </c>
      <c r="B137" s="366"/>
      <c r="C137" s="366"/>
      <c r="D137" s="366"/>
      <c r="E137" s="370"/>
      <c r="F137" s="371"/>
      <c r="G137" s="371"/>
      <c r="H137" s="371"/>
      <c r="I137" s="371"/>
      <c r="J137" s="371"/>
      <c r="K137" s="371"/>
      <c r="L137" s="371"/>
      <c r="M137" s="371"/>
      <c r="N137" s="371"/>
      <c r="O137" s="371"/>
      <c r="P137" s="371"/>
      <c r="Q137" s="371"/>
      <c r="R137" s="371"/>
      <c r="S137" s="371"/>
      <c r="T137" s="372"/>
      <c r="U137" s="373" t="str">
        <f>IFERROR(IF(VLOOKUP(K137,'Reference Records'!$C$131:$D$166,2,FALSE)=0,"",VLOOKUP(K137,'Reference Records'!$C$131:$D$166,2,FALSE)),"")</f>
        <v/>
      </c>
      <c r="V137" s="369" t="str">
        <f>IFERROR(IF(VLOOKUP(E137,'Reference Records'!$C$131:$D$166,2,FALSE)=0,"",VLOOKUP(E137,'Reference Records'!$C$131:$D$166,2,FALSE)),"")</f>
        <v/>
      </c>
      <c r="W137" s="369" t="str">
        <f t="shared" si="9"/>
        <v/>
      </c>
      <c r="X137" s="369" t="str">
        <f t="shared" si="10"/>
        <v/>
      </c>
      <c r="Y137" s="369" t="b">
        <f t="shared" si="11"/>
        <v>0</v>
      </c>
      <c r="Z137" s="369" t="b">
        <f t="shared" si="12"/>
        <v>1</v>
      </c>
      <c r="AA137" s="369" t="str">
        <f>IFERROR(VLOOKUP(K137,'Reference Records'!$C$169:$E$334,3,FALSE),"")</f>
        <v/>
      </c>
      <c r="AB137" s="369" t="s">
        <v>436</v>
      </c>
      <c r="AC137" s="58"/>
      <c r="AO137" s="9"/>
      <c r="AP137" s="9"/>
      <c r="AQ137" s="9"/>
      <c r="AR137" s="9"/>
      <c r="AS137" s="9"/>
      <c r="AT137" s="9"/>
      <c r="AU137" s="9"/>
      <c r="AV137" s="9"/>
      <c r="AW137" s="9"/>
      <c r="AX137" s="9"/>
    </row>
    <row r="138" spans="1:50" s="302" customFormat="1" ht="47.1" customHeight="1" x14ac:dyDescent="0.25">
      <c r="A138" s="342">
        <v>11</v>
      </c>
      <c r="B138" s="366"/>
      <c r="C138" s="366"/>
      <c r="D138" s="366"/>
      <c r="E138" s="370"/>
      <c r="F138" s="371"/>
      <c r="G138" s="371"/>
      <c r="H138" s="371"/>
      <c r="I138" s="371"/>
      <c r="J138" s="371"/>
      <c r="K138" s="371"/>
      <c r="L138" s="371"/>
      <c r="M138" s="371"/>
      <c r="N138" s="371"/>
      <c r="O138" s="371"/>
      <c r="P138" s="371"/>
      <c r="Q138" s="371"/>
      <c r="R138" s="371"/>
      <c r="S138" s="371"/>
      <c r="T138" s="372"/>
      <c r="U138" s="373" t="str">
        <f>IFERROR(IF(VLOOKUP(K138,'Reference Records'!$C$131:$D$166,2,FALSE)=0,"",VLOOKUP(K138,'Reference Records'!$C$131:$D$166,2,FALSE)),"")</f>
        <v/>
      </c>
      <c r="V138" s="369" t="str">
        <f>IFERROR(IF(VLOOKUP(E138,'Reference Records'!$C$131:$D$166,2,FALSE)=0,"",VLOOKUP(E138,'Reference Records'!$C$131:$D$166,2,FALSE)),"")</f>
        <v/>
      </c>
      <c r="W138" s="369" t="str">
        <f t="shared" si="9"/>
        <v/>
      </c>
      <c r="X138" s="369" t="str">
        <f t="shared" si="10"/>
        <v/>
      </c>
      <c r="Y138" s="369" t="b">
        <f t="shared" si="11"/>
        <v>0</v>
      </c>
      <c r="Z138" s="369" t="b">
        <f t="shared" si="12"/>
        <v>1</v>
      </c>
      <c r="AA138" s="369" t="str">
        <f>IFERROR(VLOOKUP(K138,'Reference Records'!$C$169:$E$334,3,FALSE),"")</f>
        <v/>
      </c>
      <c r="AB138" s="369" t="s">
        <v>437</v>
      </c>
      <c r="AC138" s="58"/>
      <c r="AO138" s="9"/>
      <c r="AP138" s="9"/>
      <c r="AQ138" s="9"/>
      <c r="AR138" s="9"/>
      <c r="AS138" s="9"/>
      <c r="AT138" s="9"/>
      <c r="AU138" s="9"/>
      <c r="AV138" s="9"/>
      <c r="AW138" s="9"/>
      <c r="AX138" s="9"/>
    </row>
    <row r="139" spans="1:50" s="302" customFormat="1" ht="47.1" customHeight="1" x14ac:dyDescent="0.25">
      <c r="A139" s="342">
        <v>12</v>
      </c>
      <c r="B139" s="366"/>
      <c r="C139" s="366"/>
      <c r="D139" s="366"/>
      <c r="E139" s="370"/>
      <c r="F139" s="371"/>
      <c r="G139" s="371"/>
      <c r="H139" s="371"/>
      <c r="I139" s="371"/>
      <c r="J139" s="371"/>
      <c r="K139" s="371"/>
      <c r="L139" s="371"/>
      <c r="M139" s="371"/>
      <c r="N139" s="371"/>
      <c r="O139" s="371"/>
      <c r="P139" s="371"/>
      <c r="Q139" s="371"/>
      <c r="R139" s="371"/>
      <c r="S139" s="371"/>
      <c r="T139" s="372"/>
      <c r="U139" s="373" t="str">
        <f>IFERROR(IF(VLOOKUP(K139,'Reference Records'!$C$131:$D$166,2,FALSE)=0,"",VLOOKUP(K139,'Reference Records'!$C$131:$D$166,2,FALSE)),"")</f>
        <v/>
      </c>
      <c r="V139" s="369" t="str">
        <f>IFERROR(IF(VLOOKUP(E139,'Reference Records'!$C$131:$D$166,2,FALSE)=0,"",VLOOKUP(E139,'Reference Records'!$C$131:$D$166,2,FALSE)),"")</f>
        <v/>
      </c>
      <c r="W139" s="369" t="str">
        <f t="shared" si="9"/>
        <v/>
      </c>
      <c r="X139" s="369" t="str">
        <f t="shared" si="10"/>
        <v/>
      </c>
      <c r="Y139" s="369" t="b">
        <f t="shared" si="11"/>
        <v>0</v>
      </c>
      <c r="Z139" s="369" t="b">
        <f t="shared" si="12"/>
        <v>1</v>
      </c>
      <c r="AA139" s="369" t="str">
        <f>IFERROR(VLOOKUP(K139,'Reference Records'!$C$169:$E$334,3,FALSE),"")</f>
        <v/>
      </c>
      <c r="AB139" s="369" t="s">
        <v>438</v>
      </c>
      <c r="AC139" s="58"/>
      <c r="AO139" s="9"/>
      <c r="AP139" s="9"/>
      <c r="AQ139" s="9"/>
      <c r="AR139" s="9"/>
      <c r="AS139" s="9"/>
      <c r="AT139" s="9"/>
      <c r="AU139" s="9"/>
      <c r="AV139" s="9"/>
      <c r="AW139" s="9"/>
      <c r="AX139" s="9"/>
    </row>
    <row r="140" spans="1:50" s="302" customFormat="1" ht="47.1" customHeight="1" x14ac:dyDescent="0.25">
      <c r="A140" s="342">
        <v>13</v>
      </c>
      <c r="B140" s="366"/>
      <c r="C140" s="366"/>
      <c r="D140" s="366"/>
      <c r="E140" s="370"/>
      <c r="F140" s="371"/>
      <c r="G140" s="371"/>
      <c r="H140" s="371"/>
      <c r="I140" s="371"/>
      <c r="J140" s="371"/>
      <c r="K140" s="371"/>
      <c r="L140" s="371"/>
      <c r="M140" s="371"/>
      <c r="N140" s="371"/>
      <c r="O140" s="371"/>
      <c r="P140" s="371"/>
      <c r="Q140" s="371"/>
      <c r="R140" s="371"/>
      <c r="S140" s="371"/>
      <c r="T140" s="372"/>
      <c r="U140" s="373" t="str">
        <f>IFERROR(IF(VLOOKUP(K140,'Reference Records'!$C$131:$D$166,2,FALSE)=0,"",VLOOKUP(K140,'Reference Records'!$C$131:$D$166,2,FALSE)),"")</f>
        <v/>
      </c>
      <c r="V140" s="369" t="str">
        <f>IFERROR(IF(VLOOKUP(E140,'Reference Records'!$C$131:$D$166,2,FALSE)=0,"",VLOOKUP(E140,'Reference Records'!$C$131:$D$166,2,FALSE)),"")</f>
        <v/>
      </c>
      <c r="W140" s="369" t="str">
        <f t="shared" si="9"/>
        <v/>
      </c>
      <c r="X140" s="369" t="str">
        <f t="shared" si="10"/>
        <v/>
      </c>
      <c r="Y140" s="369" t="b">
        <f t="shared" si="11"/>
        <v>0</v>
      </c>
      <c r="Z140" s="369" t="b">
        <f t="shared" si="12"/>
        <v>1</v>
      </c>
      <c r="AA140" s="369" t="str">
        <f>IFERROR(VLOOKUP(K140,'Reference Records'!$C$169:$E$334,3,FALSE),"")</f>
        <v/>
      </c>
      <c r="AB140" s="369" t="s">
        <v>439</v>
      </c>
      <c r="AC140" s="58"/>
      <c r="AO140" s="9"/>
      <c r="AP140" s="9"/>
      <c r="AQ140" s="9"/>
      <c r="AR140" s="9"/>
      <c r="AS140" s="9"/>
      <c r="AT140" s="9"/>
      <c r="AU140" s="9"/>
      <c r="AV140" s="9"/>
      <c r="AW140" s="9"/>
      <c r="AX140" s="9"/>
    </row>
    <row r="141" spans="1:50" s="302" customFormat="1" ht="47.1" customHeight="1" x14ac:dyDescent="0.25">
      <c r="A141" s="342">
        <v>14</v>
      </c>
      <c r="B141" s="366"/>
      <c r="C141" s="366"/>
      <c r="D141" s="366"/>
      <c r="E141" s="370"/>
      <c r="F141" s="371"/>
      <c r="G141" s="371"/>
      <c r="H141" s="371"/>
      <c r="I141" s="371"/>
      <c r="J141" s="371"/>
      <c r="K141" s="371"/>
      <c r="L141" s="371"/>
      <c r="M141" s="371"/>
      <c r="N141" s="371"/>
      <c r="O141" s="371"/>
      <c r="P141" s="371"/>
      <c r="Q141" s="371"/>
      <c r="R141" s="371"/>
      <c r="S141" s="371"/>
      <c r="T141" s="372"/>
      <c r="U141" s="373" t="str">
        <f>IFERROR(IF(VLOOKUP(K141,'Reference Records'!$C$131:$D$166,2,FALSE)=0,"",VLOOKUP(K141,'Reference Records'!$C$131:$D$166,2,FALSE)),"")</f>
        <v/>
      </c>
      <c r="V141" s="369" t="str">
        <f>IFERROR(IF(VLOOKUP(E141,'Reference Records'!$C$131:$D$166,2,FALSE)=0,"",VLOOKUP(E141,'Reference Records'!$C$131:$D$166,2,FALSE)),"")</f>
        <v/>
      </c>
      <c r="W141" s="369" t="str">
        <f t="shared" si="9"/>
        <v/>
      </c>
      <c r="X141" s="369" t="str">
        <f t="shared" si="10"/>
        <v/>
      </c>
      <c r="Y141" s="369" t="b">
        <f t="shared" si="11"/>
        <v>0</v>
      </c>
      <c r="Z141" s="369" t="b">
        <f t="shared" si="12"/>
        <v>1</v>
      </c>
      <c r="AA141" s="369" t="str">
        <f>IFERROR(VLOOKUP(K141,'Reference Records'!$C$169:$E$334,3,FALSE),"")</f>
        <v/>
      </c>
      <c r="AB141" s="369" t="s">
        <v>440</v>
      </c>
      <c r="AC141" s="58"/>
      <c r="AO141" s="9"/>
      <c r="AP141" s="9"/>
      <c r="AQ141" s="9"/>
      <c r="AR141" s="9"/>
      <c r="AS141" s="9"/>
      <c r="AT141" s="9"/>
      <c r="AU141" s="9"/>
      <c r="AV141" s="9"/>
      <c r="AW141" s="9"/>
      <c r="AX141" s="9"/>
    </row>
    <row r="142" spans="1:50" s="302" customFormat="1" ht="47.1" customHeight="1" x14ac:dyDescent="0.25">
      <c r="A142" s="342">
        <v>15</v>
      </c>
      <c r="B142" s="366"/>
      <c r="C142" s="366"/>
      <c r="D142" s="366"/>
      <c r="E142" s="370"/>
      <c r="F142" s="371"/>
      <c r="G142" s="371"/>
      <c r="H142" s="371"/>
      <c r="I142" s="371"/>
      <c r="J142" s="371"/>
      <c r="K142" s="371"/>
      <c r="L142" s="371"/>
      <c r="M142" s="371"/>
      <c r="N142" s="371"/>
      <c r="O142" s="371"/>
      <c r="P142" s="371"/>
      <c r="Q142" s="371"/>
      <c r="R142" s="371"/>
      <c r="S142" s="371"/>
      <c r="T142" s="372"/>
      <c r="U142" s="373" t="str">
        <f>IFERROR(IF(VLOOKUP(K142,'Reference Records'!$C$131:$D$166,2,FALSE)=0,"",VLOOKUP(K142,'Reference Records'!$C$131:$D$166,2,FALSE)),"")</f>
        <v/>
      </c>
      <c r="V142" s="369" t="str">
        <f>IFERROR(IF(VLOOKUP(E142,'Reference Records'!$C$131:$D$166,2,FALSE)=0,"",VLOOKUP(E142,'Reference Records'!$C$131:$D$166,2,FALSE)),"")</f>
        <v/>
      </c>
      <c r="W142" s="369" t="str">
        <f t="shared" si="9"/>
        <v/>
      </c>
      <c r="X142" s="369" t="str">
        <f t="shared" si="10"/>
        <v/>
      </c>
      <c r="Y142" s="369" t="b">
        <f t="shared" si="11"/>
        <v>0</v>
      </c>
      <c r="Z142" s="369" t="b">
        <f t="shared" si="12"/>
        <v>1</v>
      </c>
      <c r="AA142" s="369" t="str">
        <f>IFERROR(VLOOKUP(K142,'Reference Records'!$C$169:$E$334,3,FALSE),"")</f>
        <v/>
      </c>
      <c r="AB142" s="369" t="s">
        <v>441</v>
      </c>
      <c r="AC142" s="58"/>
      <c r="AO142" s="9"/>
      <c r="AP142" s="9"/>
      <c r="AQ142" s="9"/>
      <c r="AR142" s="9"/>
      <c r="AS142" s="9"/>
      <c r="AT142" s="9"/>
      <c r="AU142" s="9"/>
      <c r="AV142" s="9"/>
      <c r="AW142" s="9"/>
      <c r="AX142" s="9"/>
    </row>
    <row r="143" spans="1:50" s="302" customFormat="1" ht="47.1" customHeight="1" x14ac:dyDescent="0.25">
      <c r="A143" s="342">
        <v>16</v>
      </c>
      <c r="B143" s="366"/>
      <c r="C143" s="366"/>
      <c r="D143" s="366"/>
      <c r="E143" s="370"/>
      <c r="F143" s="371"/>
      <c r="G143" s="371"/>
      <c r="H143" s="371"/>
      <c r="I143" s="371"/>
      <c r="J143" s="371"/>
      <c r="K143" s="371"/>
      <c r="L143" s="371"/>
      <c r="M143" s="371"/>
      <c r="N143" s="371"/>
      <c r="O143" s="371"/>
      <c r="P143" s="371"/>
      <c r="Q143" s="371"/>
      <c r="R143" s="371"/>
      <c r="S143" s="371"/>
      <c r="T143" s="372"/>
      <c r="U143" s="373" t="str">
        <f>IFERROR(IF(VLOOKUP(K143,'Reference Records'!$C$131:$D$166,2,FALSE)=0,"",VLOOKUP(K143,'Reference Records'!$C$131:$D$166,2,FALSE)),"")</f>
        <v/>
      </c>
      <c r="V143" s="369" t="str">
        <f>IFERROR(IF(VLOOKUP(E143,'Reference Records'!$C$131:$D$166,2,FALSE)=0,"",VLOOKUP(E143,'Reference Records'!$C$131:$D$166,2,FALSE)),"")</f>
        <v/>
      </c>
      <c r="W143" s="369" t="str">
        <f t="shared" si="9"/>
        <v/>
      </c>
      <c r="X143" s="369" t="str">
        <f t="shared" si="10"/>
        <v/>
      </c>
      <c r="Y143" s="369" t="b">
        <f t="shared" si="11"/>
        <v>0</v>
      </c>
      <c r="Z143" s="369" t="b">
        <f t="shared" si="12"/>
        <v>1</v>
      </c>
      <c r="AA143" s="369" t="str">
        <f>IFERROR(VLOOKUP(K143,'Reference Records'!$C$169:$E$334,3,FALSE),"")</f>
        <v/>
      </c>
      <c r="AB143" s="369" t="s">
        <v>442</v>
      </c>
      <c r="AC143" s="58"/>
      <c r="AO143" s="9"/>
      <c r="AP143" s="9"/>
      <c r="AQ143" s="9"/>
      <c r="AR143" s="9"/>
      <c r="AS143" s="9"/>
      <c r="AT143" s="9"/>
      <c r="AU143" s="9"/>
      <c r="AV143" s="9"/>
      <c r="AW143" s="9"/>
      <c r="AX143" s="9"/>
    </row>
    <row r="144" spans="1:50" s="302" customFormat="1" ht="47.1" customHeight="1" x14ac:dyDescent="0.25">
      <c r="A144" s="342">
        <v>17</v>
      </c>
      <c r="B144" s="366"/>
      <c r="C144" s="366"/>
      <c r="D144" s="366"/>
      <c r="E144" s="370"/>
      <c r="F144" s="371"/>
      <c r="G144" s="371"/>
      <c r="H144" s="371"/>
      <c r="I144" s="371"/>
      <c r="J144" s="371"/>
      <c r="K144" s="371"/>
      <c r="L144" s="371"/>
      <c r="M144" s="371"/>
      <c r="N144" s="371"/>
      <c r="O144" s="371"/>
      <c r="P144" s="371"/>
      <c r="Q144" s="371"/>
      <c r="R144" s="371"/>
      <c r="S144" s="371"/>
      <c r="T144" s="372"/>
      <c r="U144" s="373" t="str">
        <f>IFERROR(IF(VLOOKUP(K144,'Reference Records'!$C$131:$D$166,2,FALSE)=0,"",VLOOKUP(K144,'Reference Records'!$C$131:$D$166,2,FALSE)),"")</f>
        <v/>
      </c>
      <c r="V144" s="369" t="str">
        <f>IFERROR(IF(VLOOKUP(E144,'Reference Records'!$C$131:$D$166,2,FALSE)=0,"",VLOOKUP(E144,'Reference Records'!$C$131:$D$166,2,FALSE)),"")</f>
        <v/>
      </c>
      <c r="W144" s="369" t="str">
        <f t="shared" si="9"/>
        <v/>
      </c>
      <c r="X144" s="369" t="str">
        <f t="shared" si="10"/>
        <v/>
      </c>
      <c r="Y144" s="369" t="b">
        <f t="shared" si="11"/>
        <v>0</v>
      </c>
      <c r="Z144" s="369" t="b">
        <f t="shared" si="12"/>
        <v>1</v>
      </c>
      <c r="AA144" s="369" t="str">
        <f>IFERROR(VLOOKUP(K144,'Reference Records'!$C$169:$E$334,3,FALSE),"")</f>
        <v/>
      </c>
      <c r="AB144" s="369" t="s">
        <v>443</v>
      </c>
      <c r="AC144" s="58"/>
      <c r="AO144" s="9"/>
      <c r="AP144" s="9"/>
      <c r="AQ144" s="9"/>
      <c r="AR144" s="9"/>
      <c r="AS144" s="9"/>
      <c r="AT144" s="9"/>
      <c r="AU144" s="9"/>
      <c r="AV144" s="9"/>
      <c r="AW144" s="9"/>
      <c r="AX144" s="9"/>
    </row>
    <row r="145" spans="1:50" s="302" customFormat="1" ht="47.1" customHeight="1" x14ac:dyDescent="0.25">
      <c r="A145" s="342">
        <v>18</v>
      </c>
      <c r="B145" s="366"/>
      <c r="C145" s="366"/>
      <c r="D145" s="366"/>
      <c r="E145" s="370"/>
      <c r="F145" s="371"/>
      <c r="G145" s="371"/>
      <c r="H145" s="371"/>
      <c r="I145" s="371"/>
      <c r="J145" s="371"/>
      <c r="K145" s="371"/>
      <c r="L145" s="371"/>
      <c r="M145" s="371"/>
      <c r="N145" s="371"/>
      <c r="O145" s="371"/>
      <c r="P145" s="371"/>
      <c r="Q145" s="371"/>
      <c r="R145" s="371"/>
      <c r="S145" s="371"/>
      <c r="T145" s="372"/>
      <c r="U145" s="373" t="str">
        <f>IFERROR(IF(VLOOKUP(K145,'Reference Records'!$C$131:$D$166,2,FALSE)=0,"",VLOOKUP(K145,'Reference Records'!$C$131:$D$166,2,FALSE)),"")</f>
        <v/>
      </c>
      <c r="V145" s="369" t="str">
        <f>IFERROR(IF(VLOOKUP(E145,'Reference Records'!$C$131:$D$166,2,FALSE)=0,"",VLOOKUP(E145,'Reference Records'!$C$131:$D$166,2,FALSE)),"")</f>
        <v/>
      </c>
      <c r="W145" s="369" t="str">
        <f t="shared" si="9"/>
        <v/>
      </c>
      <c r="X145" s="369" t="str">
        <f t="shared" si="10"/>
        <v/>
      </c>
      <c r="Y145" s="369" t="b">
        <f t="shared" si="11"/>
        <v>0</v>
      </c>
      <c r="Z145" s="369" t="b">
        <f t="shared" si="12"/>
        <v>1</v>
      </c>
      <c r="AA145" s="369" t="str">
        <f>IFERROR(VLOOKUP(K145,'Reference Records'!$C$169:$E$334,3,FALSE),"")</f>
        <v/>
      </c>
      <c r="AB145" s="369" t="s">
        <v>444</v>
      </c>
      <c r="AC145" s="58"/>
      <c r="AO145" s="9"/>
      <c r="AP145" s="9"/>
      <c r="AQ145" s="9"/>
      <c r="AR145" s="9"/>
      <c r="AS145" s="9"/>
      <c r="AT145" s="9"/>
      <c r="AU145" s="9"/>
      <c r="AV145" s="9"/>
      <c r="AW145" s="9"/>
      <c r="AX145" s="9"/>
    </row>
    <row r="146" spans="1:50" s="302" customFormat="1" ht="47.1" customHeight="1" x14ac:dyDescent="0.25">
      <c r="A146" s="342">
        <v>19</v>
      </c>
      <c r="B146" s="366"/>
      <c r="C146" s="366"/>
      <c r="D146" s="366"/>
      <c r="E146" s="370"/>
      <c r="F146" s="371"/>
      <c r="G146" s="371"/>
      <c r="H146" s="371"/>
      <c r="I146" s="371"/>
      <c r="J146" s="371"/>
      <c r="K146" s="371"/>
      <c r="L146" s="371"/>
      <c r="M146" s="371"/>
      <c r="N146" s="371"/>
      <c r="O146" s="371"/>
      <c r="P146" s="371"/>
      <c r="Q146" s="371"/>
      <c r="R146" s="371"/>
      <c r="S146" s="371"/>
      <c r="T146" s="372"/>
      <c r="U146" s="373" t="str">
        <f>IFERROR(IF(VLOOKUP(K146,'Reference Records'!$C$131:$D$166,2,FALSE)=0,"",VLOOKUP(K146,'Reference Records'!$C$131:$D$166,2,FALSE)),"")</f>
        <v/>
      </c>
      <c r="V146" s="369" t="str">
        <f>IFERROR(IF(VLOOKUP(E146,'Reference Records'!$C$131:$D$166,2,FALSE)=0,"",VLOOKUP(E146,'Reference Records'!$C$131:$D$166,2,FALSE)),"")</f>
        <v/>
      </c>
      <c r="W146" s="369" t="str">
        <f t="shared" si="9"/>
        <v/>
      </c>
      <c r="X146" s="369" t="str">
        <f t="shared" si="10"/>
        <v/>
      </c>
      <c r="Y146" s="369" t="b">
        <f t="shared" si="11"/>
        <v>0</v>
      </c>
      <c r="Z146" s="369" t="b">
        <f t="shared" si="12"/>
        <v>1</v>
      </c>
      <c r="AA146" s="369" t="str">
        <f>IFERROR(VLOOKUP(K146,'Reference Records'!$C$169:$E$334,3,FALSE),"")</f>
        <v/>
      </c>
      <c r="AB146" s="369" t="s">
        <v>445</v>
      </c>
      <c r="AC146" s="58"/>
      <c r="AO146" s="9"/>
      <c r="AP146" s="9"/>
      <c r="AQ146" s="9"/>
      <c r="AR146" s="9"/>
      <c r="AS146" s="9"/>
      <c r="AT146" s="9"/>
      <c r="AU146" s="9"/>
      <c r="AV146" s="9"/>
      <c r="AW146" s="9"/>
      <c r="AX146" s="9"/>
    </row>
    <row r="147" spans="1:50" s="302" customFormat="1" ht="47.1" customHeight="1" x14ac:dyDescent="0.25">
      <c r="A147" s="342">
        <v>20</v>
      </c>
      <c r="B147" s="366"/>
      <c r="C147" s="366"/>
      <c r="D147" s="366"/>
      <c r="E147" s="370"/>
      <c r="F147" s="371"/>
      <c r="G147" s="371"/>
      <c r="H147" s="371"/>
      <c r="I147" s="371"/>
      <c r="J147" s="371"/>
      <c r="K147" s="371"/>
      <c r="L147" s="371"/>
      <c r="M147" s="371"/>
      <c r="N147" s="371"/>
      <c r="O147" s="371"/>
      <c r="P147" s="371"/>
      <c r="Q147" s="371"/>
      <c r="R147" s="371"/>
      <c r="S147" s="371"/>
      <c r="T147" s="372"/>
      <c r="U147" s="373" t="str">
        <f>IFERROR(IF(VLOOKUP(K147,'Reference Records'!$C$131:$D$166,2,FALSE)=0,"",VLOOKUP(K147,'Reference Records'!$C$131:$D$166,2,FALSE)),"")</f>
        <v/>
      </c>
      <c r="V147" s="369" t="str">
        <f>IFERROR(IF(VLOOKUP(E147,'Reference Records'!$C$131:$D$166,2,FALSE)=0,"",VLOOKUP(E147,'Reference Records'!$C$131:$D$166,2,FALSE)),"")</f>
        <v/>
      </c>
      <c r="W147" s="369" t="str">
        <f t="shared" si="9"/>
        <v/>
      </c>
      <c r="X147" s="369" t="str">
        <f t="shared" si="10"/>
        <v/>
      </c>
      <c r="Y147" s="369" t="b">
        <f t="shared" si="11"/>
        <v>0</v>
      </c>
      <c r="Z147" s="369" t="b">
        <f t="shared" si="12"/>
        <v>1</v>
      </c>
      <c r="AA147" s="369" t="str">
        <f>IFERROR(VLOOKUP(K147,'Reference Records'!$C$169:$E$334,3,FALSE),"")</f>
        <v/>
      </c>
      <c r="AB147" s="369" t="s">
        <v>446</v>
      </c>
      <c r="AC147" s="58"/>
      <c r="AO147" s="9"/>
      <c r="AP147" s="9"/>
      <c r="AQ147" s="9"/>
      <c r="AR147" s="9"/>
      <c r="AS147" s="9"/>
      <c r="AT147" s="9"/>
      <c r="AU147" s="9"/>
      <c r="AV147" s="9"/>
      <c r="AW147" s="9"/>
      <c r="AX147" s="9"/>
    </row>
    <row r="148" spans="1:50" s="302" customFormat="1" ht="47.1" customHeight="1" x14ac:dyDescent="0.25">
      <c r="A148" s="342">
        <v>21</v>
      </c>
      <c r="B148" s="366"/>
      <c r="C148" s="366"/>
      <c r="D148" s="366"/>
      <c r="E148" s="370"/>
      <c r="F148" s="371"/>
      <c r="G148" s="371"/>
      <c r="H148" s="371"/>
      <c r="I148" s="371"/>
      <c r="J148" s="371"/>
      <c r="K148" s="371"/>
      <c r="L148" s="371"/>
      <c r="M148" s="371"/>
      <c r="N148" s="371"/>
      <c r="O148" s="371"/>
      <c r="P148" s="371"/>
      <c r="Q148" s="371"/>
      <c r="R148" s="371"/>
      <c r="S148" s="371"/>
      <c r="T148" s="372"/>
      <c r="U148" s="373" t="str">
        <f>IFERROR(IF(VLOOKUP(K148,'Reference Records'!$C$131:$D$166,2,FALSE)=0,"",VLOOKUP(K148,'Reference Records'!$C$131:$D$166,2,FALSE)),"")</f>
        <v/>
      </c>
      <c r="V148" s="369" t="str">
        <f>IFERROR(IF(VLOOKUP(E148,'Reference Records'!$C$131:$D$166,2,FALSE)=0,"",VLOOKUP(E148,'Reference Records'!$C$131:$D$166,2,FALSE)),"")</f>
        <v/>
      </c>
      <c r="W148" s="369" t="str">
        <f t="shared" si="9"/>
        <v/>
      </c>
      <c r="X148" s="369" t="str">
        <f t="shared" si="10"/>
        <v/>
      </c>
      <c r="Y148" s="369" t="b">
        <f t="shared" si="11"/>
        <v>0</v>
      </c>
      <c r="Z148" s="369" t="b">
        <f t="shared" si="12"/>
        <v>1</v>
      </c>
      <c r="AA148" s="369" t="str">
        <f>IFERROR(VLOOKUP(K148,'Reference Records'!$C$169:$E$334,3,FALSE),"")</f>
        <v/>
      </c>
      <c r="AB148" s="369" t="s">
        <v>447</v>
      </c>
      <c r="AC148" s="58"/>
      <c r="AO148" s="9"/>
      <c r="AP148" s="9"/>
      <c r="AQ148" s="9"/>
      <c r="AR148" s="9"/>
      <c r="AS148" s="9"/>
      <c r="AT148" s="9"/>
      <c r="AU148" s="9"/>
      <c r="AV148" s="9"/>
      <c r="AW148" s="9"/>
      <c r="AX148" s="9"/>
    </row>
    <row r="149" spans="1:50" s="302" customFormat="1" ht="47.1" customHeight="1" x14ac:dyDescent="0.25">
      <c r="A149" s="342">
        <v>22</v>
      </c>
      <c r="B149" s="366"/>
      <c r="C149" s="366"/>
      <c r="D149" s="366"/>
      <c r="E149" s="370"/>
      <c r="F149" s="371"/>
      <c r="G149" s="371"/>
      <c r="H149" s="371"/>
      <c r="I149" s="371"/>
      <c r="J149" s="371"/>
      <c r="K149" s="371"/>
      <c r="L149" s="371"/>
      <c r="M149" s="371"/>
      <c r="N149" s="371"/>
      <c r="O149" s="371"/>
      <c r="P149" s="371"/>
      <c r="Q149" s="371"/>
      <c r="R149" s="371"/>
      <c r="S149" s="371"/>
      <c r="T149" s="372"/>
      <c r="U149" s="373" t="str">
        <f>IFERROR(IF(VLOOKUP(K149,'Reference Records'!$C$131:$D$166,2,FALSE)=0,"",VLOOKUP(K149,'Reference Records'!$C$131:$D$166,2,FALSE)),"")</f>
        <v/>
      </c>
      <c r="V149" s="369" t="str">
        <f>IFERROR(IF(VLOOKUP(E149,'Reference Records'!$C$131:$D$166,2,FALSE)=0,"",VLOOKUP(E149,'Reference Records'!$C$131:$D$166,2,FALSE)),"")</f>
        <v/>
      </c>
      <c r="W149" s="369" t="str">
        <f t="shared" si="9"/>
        <v/>
      </c>
      <c r="X149" s="369" t="str">
        <f t="shared" si="10"/>
        <v/>
      </c>
      <c r="Y149" s="369" t="b">
        <f t="shared" si="11"/>
        <v>0</v>
      </c>
      <c r="Z149" s="369" t="b">
        <f t="shared" si="12"/>
        <v>1</v>
      </c>
      <c r="AA149" s="369" t="str">
        <f>IFERROR(VLOOKUP(K149,'Reference Records'!$C$169:$E$334,3,FALSE),"")</f>
        <v/>
      </c>
      <c r="AB149" s="369" t="s">
        <v>448</v>
      </c>
      <c r="AC149" s="58"/>
      <c r="AO149" s="9"/>
      <c r="AP149" s="9"/>
      <c r="AQ149" s="9"/>
      <c r="AR149" s="9"/>
      <c r="AS149" s="9"/>
      <c r="AT149" s="9"/>
      <c r="AU149" s="9"/>
      <c r="AV149" s="9"/>
      <c r="AW149" s="9"/>
      <c r="AX149" s="9"/>
    </row>
    <row r="150" spans="1:50" s="302" customFormat="1" ht="47.1" customHeight="1" x14ac:dyDescent="0.25">
      <c r="A150" s="342">
        <v>23</v>
      </c>
      <c r="B150" s="366"/>
      <c r="C150" s="366"/>
      <c r="D150" s="366"/>
      <c r="E150" s="370"/>
      <c r="F150" s="371"/>
      <c r="G150" s="371"/>
      <c r="H150" s="371"/>
      <c r="I150" s="371"/>
      <c r="J150" s="371"/>
      <c r="K150" s="371"/>
      <c r="L150" s="371"/>
      <c r="M150" s="371"/>
      <c r="N150" s="371"/>
      <c r="O150" s="371"/>
      <c r="P150" s="371"/>
      <c r="Q150" s="371"/>
      <c r="R150" s="371"/>
      <c r="S150" s="371"/>
      <c r="T150" s="372"/>
      <c r="U150" s="373" t="str">
        <f>IFERROR(IF(VLOOKUP(K150,'Reference Records'!$C$131:$D$166,2,FALSE)=0,"",VLOOKUP(K150,'Reference Records'!$C$131:$D$166,2,FALSE)),"")</f>
        <v/>
      </c>
      <c r="V150" s="369" t="str">
        <f>IFERROR(IF(VLOOKUP(E150,'Reference Records'!$C$131:$D$166,2,FALSE)=0,"",VLOOKUP(E150,'Reference Records'!$C$131:$D$166,2,FALSE)),"")</f>
        <v/>
      </c>
      <c r="W150" s="369" t="str">
        <f t="shared" si="9"/>
        <v/>
      </c>
      <c r="X150" s="369" t="str">
        <f t="shared" si="10"/>
        <v/>
      </c>
      <c r="Y150" s="369" t="b">
        <f t="shared" si="11"/>
        <v>0</v>
      </c>
      <c r="Z150" s="369" t="b">
        <f t="shared" si="12"/>
        <v>1</v>
      </c>
      <c r="AA150" s="369" t="str">
        <f>IFERROR(VLOOKUP(K150,'Reference Records'!$C$169:$E$334,3,FALSE),"")</f>
        <v/>
      </c>
      <c r="AB150" s="369" t="s">
        <v>449</v>
      </c>
      <c r="AC150" s="58"/>
      <c r="AO150" s="9"/>
      <c r="AP150" s="9"/>
      <c r="AQ150" s="9"/>
      <c r="AR150" s="9"/>
      <c r="AS150" s="9"/>
      <c r="AT150" s="9"/>
      <c r="AU150" s="9"/>
      <c r="AV150" s="9"/>
      <c r="AW150" s="9"/>
      <c r="AX150" s="9"/>
    </row>
    <row r="151" spans="1:50" s="302" customFormat="1" ht="47.1" customHeight="1" x14ac:dyDescent="0.25">
      <c r="A151" s="342">
        <v>24</v>
      </c>
      <c r="B151" s="366"/>
      <c r="C151" s="366"/>
      <c r="D151" s="366"/>
      <c r="E151" s="370"/>
      <c r="F151" s="371"/>
      <c r="G151" s="371"/>
      <c r="H151" s="371"/>
      <c r="I151" s="371"/>
      <c r="J151" s="371"/>
      <c r="K151" s="371"/>
      <c r="L151" s="371"/>
      <c r="M151" s="371"/>
      <c r="N151" s="371"/>
      <c r="O151" s="371"/>
      <c r="P151" s="371"/>
      <c r="Q151" s="371"/>
      <c r="R151" s="371"/>
      <c r="S151" s="371"/>
      <c r="T151" s="372"/>
      <c r="U151" s="373" t="str">
        <f>IFERROR(IF(VLOOKUP(K151,'Reference Records'!$C$131:$D$166,2,FALSE)=0,"",VLOOKUP(K151,'Reference Records'!$C$131:$D$166,2,FALSE)),"")</f>
        <v/>
      </c>
      <c r="V151" s="369" t="str">
        <f>IFERROR(IF(VLOOKUP(E151,'Reference Records'!$C$131:$D$166,2,FALSE)=0,"",VLOOKUP(E151,'Reference Records'!$C$131:$D$166,2,FALSE)),"")</f>
        <v/>
      </c>
      <c r="W151" s="369" t="str">
        <f t="shared" si="9"/>
        <v/>
      </c>
      <c r="X151" s="369" t="str">
        <f t="shared" si="10"/>
        <v/>
      </c>
      <c r="Y151" s="369" t="b">
        <f t="shared" si="11"/>
        <v>0</v>
      </c>
      <c r="Z151" s="369" t="b">
        <f t="shared" si="12"/>
        <v>1</v>
      </c>
      <c r="AA151" s="369" t="str">
        <f>IFERROR(VLOOKUP(K151,'Reference Records'!$C$169:$E$334,3,FALSE),"")</f>
        <v/>
      </c>
      <c r="AB151" s="369" t="s">
        <v>450</v>
      </c>
      <c r="AC151" s="58"/>
      <c r="AO151" s="9"/>
      <c r="AP151" s="9"/>
      <c r="AQ151" s="9"/>
      <c r="AR151" s="9"/>
      <c r="AS151" s="9"/>
      <c r="AT151" s="9"/>
      <c r="AU151" s="9"/>
      <c r="AV151" s="9"/>
      <c r="AW151" s="9"/>
      <c r="AX151" s="9"/>
    </row>
    <row r="152" spans="1:50" s="302" customFormat="1" ht="47.1" customHeight="1" x14ac:dyDescent="0.25">
      <c r="A152" s="342">
        <v>25</v>
      </c>
      <c r="B152" s="366"/>
      <c r="C152" s="366"/>
      <c r="D152" s="366"/>
      <c r="E152" s="370"/>
      <c r="F152" s="371"/>
      <c r="G152" s="371"/>
      <c r="H152" s="371"/>
      <c r="I152" s="371"/>
      <c r="J152" s="371"/>
      <c r="K152" s="371"/>
      <c r="L152" s="371"/>
      <c r="M152" s="371"/>
      <c r="N152" s="371"/>
      <c r="O152" s="371"/>
      <c r="P152" s="371"/>
      <c r="Q152" s="371"/>
      <c r="R152" s="371"/>
      <c r="S152" s="371"/>
      <c r="T152" s="372"/>
      <c r="U152" s="373" t="str">
        <f>IFERROR(IF(VLOOKUP(K152,'Reference Records'!$C$131:$D$166,2,FALSE)=0,"",VLOOKUP(K152,'Reference Records'!$C$131:$D$166,2,FALSE)),"")</f>
        <v/>
      </c>
      <c r="V152" s="369" t="str">
        <f>IFERROR(IF(VLOOKUP(E152,'Reference Records'!$C$131:$D$166,2,FALSE)=0,"",VLOOKUP(E152,'Reference Records'!$C$131:$D$166,2,FALSE)),"")</f>
        <v/>
      </c>
      <c r="W152" s="369" t="str">
        <f t="shared" si="9"/>
        <v/>
      </c>
      <c r="X152" s="369" t="str">
        <f t="shared" si="10"/>
        <v/>
      </c>
      <c r="Y152" s="369" t="b">
        <f t="shared" si="11"/>
        <v>0</v>
      </c>
      <c r="Z152" s="369" t="b">
        <f t="shared" si="12"/>
        <v>1</v>
      </c>
      <c r="AA152" s="369" t="str">
        <f>IFERROR(VLOOKUP(K152,'Reference Records'!$C$169:$E$334,3,FALSE),"")</f>
        <v/>
      </c>
      <c r="AB152" s="369" t="s">
        <v>451</v>
      </c>
      <c r="AC152" s="58"/>
      <c r="AO152" s="9"/>
      <c r="AP152" s="9"/>
      <c r="AQ152" s="9"/>
      <c r="AR152" s="9"/>
      <c r="AS152" s="9"/>
      <c r="AT152" s="9"/>
      <c r="AU152" s="9"/>
      <c r="AV152" s="9"/>
      <c r="AW152" s="9"/>
      <c r="AX152" s="9"/>
    </row>
    <row r="153" spans="1:50" s="302" customFormat="1" ht="47.1" customHeight="1" x14ac:dyDescent="0.25">
      <c r="A153" s="342">
        <v>26</v>
      </c>
      <c r="B153" s="366"/>
      <c r="C153" s="366"/>
      <c r="D153" s="366"/>
      <c r="E153" s="370"/>
      <c r="F153" s="371"/>
      <c r="G153" s="371"/>
      <c r="H153" s="371"/>
      <c r="I153" s="371"/>
      <c r="J153" s="371"/>
      <c r="K153" s="371"/>
      <c r="L153" s="371"/>
      <c r="M153" s="371"/>
      <c r="N153" s="371"/>
      <c r="O153" s="371"/>
      <c r="P153" s="371"/>
      <c r="Q153" s="371"/>
      <c r="R153" s="371"/>
      <c r="S153" s="371"/>
      <c r="T153" s="372"/>
      <c r="U153" s="373" t="str">
        <f>IFERROR(IF(VLOOKUP(K153,'Reference Records'!$C$131:$D$166,2,FALSE)=0,"",VLOOKUP(K153,'Reference Records'!$C$131:$D$166,2,FALSE)),"")</f>
        <v/>
      </c>
      <c r="V153" s="369" t="str">
        <f>IFERROR(IF(VLOOKUP(E153,'Reference Records'!$C$131:$D$166,2,FALSE)=0,"",VLOOKUP(E153,'Reference Records'!$C$131:$D$166,2,FALSE)),"")</f>
        <v/>
      </c>
      <c r="W153" s="369" t="str">
        <f t="shared" si="9"/>
        <v/>
      </c>
      <c r="X153" s="369" t="str">
        <f t="shared" si="10"/>
        <v/>
      </c>
      <c r="Y153" s="369" t="b">
        <f t="shared" si="11"/>
        <v>0</v>
      </c>
      <c r="Z153" s="369" t="b">
        <f t="shared" si="12"/>
        <v>1</v>
      </c>
      <c r="AA153" s="369" t="str">
        <f>IFERROR(VLOOKUP(K153,'Reference Records'!$C$169:$E$334,3,FALSE),"")</f>
        <v/>
      </c>
      <c r="AB153" s="369" t="s">
        <v>452</v>
      </c>
      <c r="AC153" s="58"/>
      <c r="AO153" s="9"/>
      <c r="AP153" s="9"/>
      <c r="AQ153" s="9"/>
      <c r="AR153" s="9"/>
      <c r="AS153" s="9"/>
      <c r="AT153" s="9"/>
      <c r="AU153" s="9"/>
      <c r="AV153" s="9"/>
      <c r="AW153" s="9"/>
      <c r="AX153" s="9"/>
    </row>
    <row r="154" spans="1:50" s="302" customFormat="1" ht="47.1" customHeight="1" x14ac:dyDescent="0.25">
      <c r="A154" s="342">
        <v>27</v>
      </c>
      <c r="B154" s="366"/>
      <c r="C154" s="366"/>
      <c r="D154" s="366"/>
      <c r="E154" s="370"/>
      <c r="F154" s="371"/>
      <c r="G154" s="371"/>
      <c r="H154" s="371"/>
      <c r="I154" s="371"/>
      <c r="J154" s="371"/>
      <c r="K154" s="371"/>
      <c r="L154" s="371"/>
      <c r="M154" s="371"/>
      <c r="N154" s="371"/>
      <c r="O154" s="371"/>
      <c r="P154" s="371"/>
      <c r="Q154" s="371"/>
      <c r="R154" s="371"/>
      <c r="S154" s="371"/>
      <c r="T154" s="372"/>
      <c r="U154" s="373" t="str">
        <f>IFERROR(IF(VLOOKUP(K154,'Reference Records'!$C$131:$D$166,2,FALSE)=0,"",VLOOKUP(K154,'Reference Records'!$C$131:$D$166,2,FALSE)),"")</f>
        <v/>
      </c>
      <c r="V154" s="369" t="str">
        <f>IFERROR(IF(VLOOKUP(E154,'Reference Records'!$C$131:$D$166,2,FALSE)=0,"",VLOOKUP(E154,'Reference Records'!$C$131:$D$166,2,FALSE)),"")</f>
        <v/>
      </c>
      <c r="W154" s="369" t="str">
        <f t="shared" si="9"/>
        <v/>
      </c>
      <c r="X154" s="369" t="str">
        <f t="shared" si="10"/>
        <v/>
      </c>
      <c r="Y154" s="369" t="b">
        <f t="shared" si="11"/>
        <v>0</v>
      </c>
      <c r="Z154" s="369" t="b">
        <f t="shared" si="12"/>
        <v>1</v>
      </c>
      <c r="AA154" s="369" t="str">
        <f>IFERROR(VLOOKUP(K154,'Reference Records'!$C$169:$E$334,3,FALSE),"")</f>
        <v/>
      </c>
      <c r="AB154" s="369" t="s">
        <v>453</v>
      </c>
      <c r="AC154" s="58"/>
      <c r="AO154" s="9"/>
      <c r="AP154" s="9"/>
      <c r="AQ154" s="9"/>
      <c r="AR154" s="9"/>
      <c r="AS154" s="9"/>
      <c r="AT154" s="9"/>
      <c r="AU154" s="9"/>
      <c r="AV154" s="9"/>
      <c r="AW154" s="9"/>
      <c r="AX154" s="9"/>
    </row>
    <row r="155" spans="1:50" s="302" customFormat="1" ht="47.1" customHeight="1" x14ac:dyDescent="0.25">
      <c r="A155" s="342">
        <v>28</v>
      </c>
      <c r="B155" s="366"/>
      <c r="C155" s="366"/>
      <c r="D155" s="366"/>
      <c r="E155" s="370"/>
      <c r="F155" s="371"/>
      <c r="G155" s="371"/>
      <c r="H155" s="371"/>
      <c r="I155" s="371"/>
      <c r="J155" s="371"/>
      <c r="K155" s="371"/>
      <c r="L155" s="371"/>
      <c r="M155" s="371"/>
      <c r="N155" s="371"/>
      <c r="O155" s="371"/>
      <c r="P155" s="371"/>
      <c r="Q155" s="371"/>
      <c r="R155" s="371"/>
      <c r="S155" s="371"/>
      <c r="T155" s="372"/>
      <c r="U155" s="373" t="str">
        <f>IFERROR(IF(VLOOKUP(K155,'Reference Records'!$C$131:$D$166,2,FALSE)=0,"",VLOOKUP(K155,'Reference Records'!$C$131:$D$166,2,FALSE)),"")</f>
        <v/>
      </c>
      <c r="V155" s="369" t="str">
        <f>IFERROR(IF(VLOOKUP(E155,'Reference Records'!$C$131:$D$166,2,FALSE)=0,"",VLOOKUP(E155,'Reference Records'!$C$131:$D$166,2,FALSE)),"")</f>
        <v/>
      </c>
      <c r="W155" s="369" t="str">
        <f t="shared" si="9"/>
        <v/>
      </c>
      <c r="X155" s="369" t="str">
        <f t="shared" si="10"/>
        <v/>
      </c>
      <c r="Y155" s="369" t="b">
        <f t="shared" si="11"/>
        <v>0</v>
      </c>
      <c r="Z155" s="369" t="b">
        <f t="shared" si="12"/>
        <v>1</v>
      </c>
      <c r="AA155" s="369" t="str">
        <f>IFERROR(VLOOKUP(K155,'Reference Records'!$C$169:$E$334,3,FALSE),"")</f>
        <v/>
      </c>
      <c r="AB155" s="369" t="s">
        <v>454</v>
      </c>
      <c r="AC155" s="58"/>
      <c r="AO155" s="9"/>
      <c r="AP155" s="9"/>
      <c r="AQ155" s="9"/>
      <c r="AR155" s="9"/>
      <c r="AS155" s="9"/>
      <c r="AT155" s="9"/>
      <c r="AU155" s="9"/>
      <c r="AV155" s="9"/>
      <c r="AW155" s="9"/>
      <c r="AX155" s="9"/>
    </row>
    <row r="156" spans="1:50" s="302" customFormat="1" ht="47.1" customHeight="1" x14ac:dyDescent="0.25">
      <c r="A156" s="342">
        <v>29</v>
      </c>
      <c r="B156" s="366"/>
      <c r="C156" s="366"/>
      <c r="D156" s="366"/>
      <c r="E156" s="370"/>
      <c r="F156" s="371"/>
      <c r="G156" s="371"/>
      <c r="H156" s="371"/>
      <c r="I156" s="371"/>
      <c r="J156" s="371"/>
      <c r="K156" s="371"/>
      <c r="L156" s="371"/>
      <c r="M156" s="371"/>
      <c r="N156" s="371"/>
      <c r="O156" s="371"/>
      <c r="P156" s="371"/>
      <c r="Q156" s="371"/>
      <c r="R156" s="371"/>
      <c r="S156" s="371"/>
      <c r="T156" s="372"/>
      <c r="U156" s="373" t="str">
        <f>IFERROR(IF(VLOOKUP(K156,'Reference Records'!$C$131:$D$166,2,FALSE)=0,"",VLOOKUP(K156,'Reference Records'!$C$131:$D$166,2,FALSE)),"")</f>
        <v/>
      </c>
      <c r="V156" s="369" t="str">
        <f>IFERROR(IF(VLOOKUP(E156,'Reference Records'!$C$131:$D$166,2,FALSE)=0,"",VLOOKUP(E156,'Reference Records'!$C$131:$D$166,2,FALSE)),"")</f>
        <v/>
      </c>
      <c r="W156" s="369" t="str">
        <f t="shared" si="9"/>
        <v/>
      </c>
      <c r="X156" s="369" t="str">
        <f t="shared" si="10"/>
        <v/>
      </c>
      <c r="Y156" s="369" t="b">
        <f t="shared" si="11"/>
        <v>0</v>
      </c>
      <c r="Z156" s="369" t="b">
        <f t="shared" si="12"/>
        <v>1</v>
      </c>
      <c r="AA156" s="369" t="str">
        <f>IFERROR(VLOOKUP(K156,'Reference Records'!$C$169:$E$334,3,FALSE),"")</f>
        <v/>
      </c>
      <c r="AB156" s="369" t="s">
        <v>455</v>
      </c>
      <c r="AC156" s="58"/>
      <c r="AO156" s="9"/>
      <c r="AP156" s="9"/>
      <c r="AQ156" s="9"/>
      <c r="AR156" s="9"/>
      <c r="AS156" s="9"/>
      <c r="AT156" s="9"/>
      <c r="AU156" s="9"/>
      <c r="AV156" s="9"/>
      <c r="AW156" s="9"/>
      <c r="AX156" s="9"/>
    </row>
    <row r="157" spans="1:50" s="302" customFormat="1" ht="47.1" customHeight="1" x14ac:dyDescent="0.25">
      <c r="A157" s="342">
        <v>30</v>
      </c>
      <c r="B157" s="366"/>
      <c r="C157" s="366"/>
      <c r="D157" s="366"/>
      <c r="E157" s="370"/>
      <c r="F157" s="371"/>
      <c r="G157" s="371"/>
      <c r="H157" s="371"/>
      <c r="I157" s="371"/>
      <c r="J157" s="371"/>
      <c r="K157" s="371"/>
      <c r="L157" s="371"/>
      <c r="M157" s="371"/>
      <c r="N157" s="371"/>
      <c r="O157" s="371"/>
      <c r="P157" s="371"/>
      <c r="Q157" s="371"/>
      <c r="R157" s="371"/>
      <c r="S157" s="371"/>
      <c r="T157" s="372"/>
      <c r="U157" s="373" t="str">
        <f>IFERROR(IF(VLOOKUP(K157,'Reference Records'!$C$131:$D$166,2,FALSE)=0,"",VLOOKUP(K157,'Reference Records'!$C$131:$D$166,2,FALSE)),"")</f>
        <v/>
      </c>
      <c r="V157" s="369" t="str">
        <f>IFERROR(IF(VLOOKUP(E157,'Reference Records'!$C$131:$D$166,2,FALSE)=0,"",VLOOKUP(E157,'Reference Records'!$C$131:$D$166,2,FALSE)),"")</f>
        <v/>
      </c>
      <c r="W157" s="369" t="str">
        <f t="shared" si="9"/>
        <v/>
      </c>
      <c r="X157" s="369" t="str">
        <f t="shared" si="10"/>
        <v/>
      </c>
      <c r="Y157" s="369" t="b">
        <f t="shared" si="11"/>
        <v>0</v>
      </c>
      <c r="Z157" s="369" t="b">
        <f t="shared" si="12"/>
        <v>1</v>
      </c>
      <c r="AA157" s="369" t="str">
        <f>IFERROR(VLOOKUP(K157,'Reference Records'!$C$169:$E$334,3,FALSE),"")</f>
        <v/>
      </c>
      <c r="AB157" s="369" t="s">
        <v>456</v>
      </c>
      <c r="AC157" s="58"/>
      <c r="AO157" s="9"/>
      <c r="AP157" s="9"/>
      <c r="AQ157" s="9"/>
      <c r="AR157" s="9"/>
      <c r="AS157" s="9"/>
      <c r="AT157" s="9"/>
      <c r="AU157" s="9"/>
      <c r="AV157" s="9"/>
      <c r="AW157" s="9"/>
      <c r="AX157" s="9"/>
    </row>
    <row r="158" spans="1:50" s="302" customFormat="1" ht="47.1" customHeight="1" x14ac:dyDescent="0.25">
      <c r="A158" s="342">
        <v>31</v>
      </c>
      <c r="B158" s="366"/>
      <c r="C158" s="366"/>
      <c r="D158" s="366"/>
      <c r="E158" s="370"/>
      <c r="F158" s="371"/>
      <c r="G158" s="371"/>
      <c r="H158" s="371"/>
      <c r="I158" s="371"/>
      <c r="J158" s="371"/>
      <c r="K158" s="371"/>
      <c r="L158" s="371"/>
      <c r="M158" s="371"/>
      <c r="N158" s="371"/>
      <c r="O158" s="371"/>
      <c r="P158" s="371"/>
      <c r="Q158" s="371"/>
      <c r="R158" s="371"/>
      <c r="S158" s="371"/>
      <c r="T158" s="372"/>
      <c r="U158" s="373" t="str">
        <f>IFERROR(IF(VLOOKUP(K158,'Reference Records'!$C$131:$D$166,2,FALSE)=0,"",VLOOKUP(K158,'Reference Records'!$C$131:$D$166,2,FALSE)),"")</f>
        <v/>
      </c>
      <c r="V158" s="369" t="str">
        <f>IFERROR(IF(VLOOKUP(E158,'Reference Records'!$C$131:$D$166,2,FALSE)=0,"",VLOOKUP(E158,'Reference Records'!$C$131:$D$166,2,FALSE)),"")</f>
        <v/>
      </c>
      <c r="W158" s="369" t="str">
        <f t="shared" si="9"/>
        <v/>
      </c>
      <c r="X158" s="369" t="str">
        <f t="shared" si="10"/>
        <v/>
      </c>
      <c r="Y158" s="369" t="b">
        <f t="shared" si="11"/>
        <v>0</v>
      </c>
      <c r="Z158" s="369" t="b">
        <f t="shared" si="12"/>
        <v>1</v>
      </c>
      <c r="AA158" s="369" t="str">
        <f>IFERROR(VLOOKUP(K158,'Reference Records'!$C$169:$E$334,3,FALSE),"")</f>
        <v/>
      </c>
      <c r="AB158" s="369" t="s">
        <v>457</v>
      </c>
      <c r="AC158" s="58"/>
      <c r="AO158" s="9"/>
      <c r="AP158" s="9"/>
      <c r="AQ158" s="9"/>
      <c r="AR158" s="9"/>
      <c r="AS158" s="9"/>
      <c r="AT158" s="9"/>
      <c r="AU158" s="9"/>
      <c r="AV158" s="9"/>
      <c r="AW158" s="9"/>
      <c r="AX158" s="9"/>
    </row>
    <row r="159" spans="1:50" s="302" customFormat="1" ht="47.1" customHeight="1" x14ac:dyDescent="0.25">
      <c r="A159" s="342">
        <v>32</v>
      </c>
      <c r="B159" s="366"/>
      <c r="C159" s="366"/>
      <c r="D159" s="366"/>
      <c r="E159" s="370"/>
      <c r="F159" s="371"/>
      <c r="G159" s="371"/>
      <c r="H159" s="371"/>
      <c r="I159" s="371"/>
      <c r="J159" s="371"/>
      <c r="K159" s="371"/>
      <c r="L159" s="371"/>
      <c r="M159" s="371"/>
      <c r="N159" s="371"/>
      <c r="O159" s="371"/>
      <c r="P159" s="371"/>
      <c r="Q159" s="371"/>
      <c r="R159" s="371"/>
      <c r="S159" s="371"/>
      <c r="T159" s="372"/>
      <c r="U159" s="373" t="str">
        <f>IFERROR(IF(VLOOKUP(K159,'Reference Records'!$C$131:$D$166,2,FALSE)=0,"",VLOOKUP(K159,'Reference Records'!$C$131:$D$166,2,FALSE)),"")</f>
        <v/>
      </c>
      <c r="V159" s="369" t="str">
        <f>IFERROR(IF(VLOOKUP(E159,'Reference Records'!$C$131:$D$166,2,FALSE)=0,"",VLOOKUP(E159,'Reference Records'!$C$131:$D$166,2,FALSE)),"")</f>
        <v/>
      </c>
      <c r="W159" s="369" t="str">
        <f t="shared" si="9"/>
        <v/>
      </c>
      <c r="X159" s="369" t="str">
        <f t="shared" si="10"/>
        <v/>
      </c>
      <c r="Y159" s="369" t="b">
        <f t="shared" si="11"/>
        <v>0</v>
      </c>
      <c r="Z159" s="369" t="b">
        <f t="shared" si="12"/>
        <v>1</v>
      </c>
      <c r="AA159" s="369" t="str">
        <f>IFERROR(VLOOKUP(K159,'Reference Records'!$C$169:$E$334,3,FALSE),"")</f>
        <v/>
      </c>
      <c r="AB159" s="369" t="s">
        <v>458</v>
      </c>
      <c r="AC159" s="58"/>
      <c r="AO159" s="9"/>
      <c r="AP159" s="9"/>
      <c r="AQ159" s="9"/>
      <c r="AR159" s="9"/>
      <c r="AS159" s="9"/>
      <c r="AT159" s="9"/>
      <c r="AU159" s="9"/>
      <c r="AV159" s="9"/>
      <c r="AW159" s="9"/>
      <c r="AX159" s="9"/>
    </row>
    <row r="160" spans="1:50" s="302" customFormat="1" ht="47.1" customHeight="1" x14ac:dyDescent="0.25">
      <c r="A160" s="342">
        <v>33</v>
      </c>
      <c r="B160" s="366"/>
      <c r="C160" s="366"/>
      <c r="D160" s="366"/>
      <c r="E160" s="370"/>
      <c r="F160" s="371"/>
      <c r="G160" s="371"/>
      <c r="H160" s="371"/>
      <c r="I160" s="371"/>
      <c r="J160" s="371"/>
      <c r="K160" s="371"/>
      <c r="L160" s="371"/>
      <c r="M160" s="371"/>
      <c r="N160" s="371"/>
      <c r="O160" s="371"/>
      <c r="P160" s="371"/>
      <c r="Q160" s="371"/>
      <c r="R160" s="371"/>
      <c r="S160" s="371"/>
      <c r="T160" s="372"/>
      <c r="U160" s="373" t="str">
        <f>IFERROR(IF(VLOOKUP(K160,'Reference Records'!$C$131:$D$166,2,FALSE)=0,"",VLOOKUP(K160,'Reference Records'!$C$131:$D$166,2,FALSE)),"")</f>
        <v/>
      </c>
      <c r="V160" s="369" t="str">
        <f>IFERROR(IF(VLOOKUP(E160,'Reference Records'!$C$131:$D$166,2,FALSE)=0,"",VLOOKUP(E160,'Reference Records'!$C$131:$D$166,2,FALSE)),"")</f>
        <v/>
      </c>
      <c r="W160" s="369" t="str">
        <f t="shared" si="9"/>
        <v/>
      </c>
      <c r="X160" s="369" t="str">
        <f t="shared" si="10"/>
        <v/>
      </c>
      <c r="Y160" s="369" t="b">
        <f t="shared" si="11"/>
        <v>0</v>
      </c>
      <c r="Z160" s="369" t="b">
        <f t="shared" si="12"/>
        <v>1</v>
      </c>
      <c r="AA160" s="369" t="str">
        <f>IFERROR(VLOOKUP(K160,'Reference Records'!$C$169:$E$334,3,FALSE),"")</f>
        <v/>
      </c>
      <c r="AB160" s="369" t="s">
        <v>459</v>
      </c>
      <c r="AC160" s="58"/>
      <c r="AO160" s="9"/>
      <c r="AP160" s="9"/>
      <c r="AQ160" s="9"/>
      <c r="AR160" s="9"/>
      <c r="AS160" s="9"/>
      <c r="AT160" s="9"/>
      <c r="AU160" s="9"/>
      <c r="AV160" s="9"/>
      <c r="AW160" s="9"/>
      <c r="AX160" s="9"/>
    </row>
    <row r="161" spans="1:50" s="302" customFormat="1" ht="47.1" customHeight="1" x14ac:dyDescent="0.25">
      <c r="A161" s="342">
        <v>34</v>
      </c>
      <c r="B161" s="366"/>
      <c r="C161" s="366"/>
      <c r="D161" s="366"/>
      <c r="E161" s="370"/>
      <c r="F161" s="371"/>
      <c r="G161" s="371"/>
      <c r="H161" s="371"/>
      <c r="I161" s="371"/>
      <c r="J161" s="371"/>
      <c r="K161" s="371"/>
      <c r="L161" s="371"/>
      <c r="M161" s="371"/>
      <c r="N161" s="371"/>
      <c r="O161" s="371"/>
      <c r="P161" s="371"/>
      <c r="Q161" s="371"/>
      <c r="R161" s="371"/>
      <c r="S161" s="371"/>
      <c r="T161" s="372"/>
      <c r="U161" s="373" t="str">
        <f>IFERROR(IF(VLOOKUP(K161,'Reference Records'!$C$131:$D$166,2,FALSE)=0,"",VLOOKUP(K161,'Reference Records'!$C$131:$D$166,2,FALSE)),"")</f>
        <v/>
      </c>
      <c r="V161" s="369" t="str">
        <f>IFERROR(IF(VLOOKUP(E161,'Reference Records'!$C$131:$D$166,2,FALSE)=0,"",VLOOKUP(E161,'Reference Records'!$C$131:$D$166,2,FALSE)),"")</f>
        <v/>
      </c>
      <c r="W161" s="369" t="str">
        <f t="shared" si="9"/>
        <v/>
      </c>
      <c r="X161" s="369" t="str">
        <f t="shared" si="10"/>
        <v/>
      </c>
      <c r="Y161" s="369" t="b">
        <f t="shared" si="11"/>
        <v>0</v>
      </c>
      <c r="Z161" s="369" t="b">
        <f t="shared" si="12"/>
        <v>1</v>
      </c>
      <c r="AA161" s="369" t="str">
        <f>IFERROR(VLOOKUP(K161,'Reference Records'!$C$169:$E$334,3,FALSE),"")</f>
        <v/>
      </c>
      <c r="AB161" s="369" t="s">
        <v>460</v>
      </c>
      <c r="AC161" s="58"/>
      <c r="AO161" s="9"/>
      <c r="AP161" s="9"/>
      <c r="AQ161" s="9"/>
      <c r="AR161" s="9"/>
      <c r="AS161" s="9"/>
      <c r="AT161" s="9"/>
      <c r="AU161" s="9"/>
      <c r="AV161" s="9"/>
      <c r="AW161" s="9"/>
      <c r="AX161" s="9"/>
    </row>
    <row r="162" spans="1:50" s="302" customFormat="1" ht="47.1" customHeight="1" x14ac:dyDescent="0.25">
      <c r="A162" s="342">
        <v>35</v>
      </c>
      <c r="B162" s="366"/>
      <c r="C162" s="366"/>
      <c r="D162" s="366"/>
      <c r="E162" s="370"/>
      <c r="F162" s="371"/>
      <c r="G162" s="371"/>
      <c r="H162" s="371"/>
      <c r="I162" s="371"/>
      <c r="J162" s="371"/>
      <c r="K162" s="371"/>
      <c r="L162" s="371"/>
      <c r="M162" s="371"/>
      <c r="N162" s="371"/>
      <c r="O162" s="371"/>
      <c r="P162" s="371"/>
      <c r="Q162" s="371"/>
      <c r="R162" s="371"/>
      <c r="S162" s="371"/>
      <c r="T162" s="372"/>
      <c r="U162" s="373" t="str">
        <f>IFERROR(IF(VLOOKUP(K162,'Reference Records'!$C$131:$D$166,2,FALSE)=0,"",VLOOKUP(K162,'Reference Records'!$C$131:$D$166,2,FALSE)),"")</f>
        <v/>
      </c>
      <c r="V162" s="369" t="str">
        <f>IFERROR(IF(VLOOKUP(E162,'Reference Records'!$C$131:$D$166,2,FALSE)=0,"",VLOOKUP(E162,'Reference Records'!$C$131:$D$166,2,FALSE)),"")</f>
        <v/>
      </c>
      <c r="W162" s="369" t="str">
        <f t="shared" si="9"/>
        <v/>
      </c>
      <c r="X162" s="369" t="str">
        <f t="shared" si="10"/>
        <v/>
      </c>
      <c r="Y162" s="369" t="b">
        <f t="shared" si="11"/>
        <v>0</v>
      </c>
      <c r="Z162" s="369" t="b">
        <f t="shared" si="12"/>
        <v>1</v>
      </c>
      <c r="AA162" s="369" t="str">
        <f>IFERROR(VLOOKUP(K162,'Reference Records'!$C$169:$E$334,3,FALSE),"")</f>
        <v/>
      </c>
      <c r="AB162" s="369" t="s">
        <v>461</v>
      </c>
      <c r="AC162" s="58"/>
      <c r="AO162" s="9"/>
      <c r="AP162" s="9"/>
      <c r="AQ162" s="9"/>
      <c r="AR162" s="9"/>
      <c r="AS162" s="9"/>
      <c r="AT162" s="9"/>
      <c r="AU162" s="9"/>
      <c r="AV162" s="9"/>
      <c r="AW162" s="9"/>
      <c r="AX162" s="9"/>
    </row>
    <row r="163" spans="1:50" s="302" customFormat="1" ht="47.1" customHeight="1" x14ac:dyDescent="0.25">
      <c r="A163" s="342">
        <v>36</v>
      </c>
      <c r="B163" s="366"/>
      <c r="C163" s="366"/>
      <c r="D163" s="366"/>
      <c r="E163" s="370"/>
      <c r="F163" s="371"/>
      <c r="G163" s="371"/>
      <c r="H163" s="371"/>
      <c r="I163" s="371"/>
      <c r="J163" s="371"/>
      <c r="K163" s="371"/>
      <c r="L163" s="371"/>
      <c r="M163" s="371"/>
      <c r="N163" s="371"/>
      <c r="O163" s="371"/>
      <c r="P163" s="371"/>
      <c r="Q163" s="371"/>
      <c r="R163" s="371"/>
      <c r="S163" s="371"/>
      <c r="T163" s="372"/>
      <c r="U163" s="373" t="str">
        <f>IFERROR(IF(VLOOKUP(K163,'Reference Records'!$C$131:$D$166,2,FALSE)=0,"",VLOOKUP(K163,'Reference Records'!$C$131:$D$166,2,FALSE)),"")</f>
        <v/>
      </c>
      <c r="V163" s="369" t="str">
        <f>IFERROR(IF(VLOOKUP(E163,'Reference Records'!$C$131:$D$166,2,FALSE)=0,"",VLOOKUP(E163,'Reference Records'!$C$131:$D$166,2,FALSE)),"")</f>
        <v/>
      </c>
      <c r="W163" s="369" t="str">
        <f t="shared" si="9"/>
        <v/>
      </c>
      <c r="X163" s="369" t="str">
        <f t="shared" si="10"/>
        <v/>
      </c>
      <c r="Y163" s="369" t="b">
        <f t="shared" si="11"/>
        <v>0</v>
      </c>
      <c r="Z163" s="369" t="b">
        <f t="shared" si="12"/>
        <v>1</v>
      </c>
      <c r="AA163" s="369" t="str">
        <f>IFERROR(VLOOKUP(K163,'Reference Records'!$C$169:$E$334,3,FALSE),"")</f>
        <v/>
      </c>
      <c r="AB163" s="369" t="s">
        <v>462</v>
      </c>
      <c r="AC163" s="58"/>
      <c r="AO163" s="9"/>
      <c r="AP163" s="9"/>
      <c r="AQ163" s="9"/>
      <c r="AR163" s="9"/>
      <c r="AS163" s="9"/>
      <c r="AT163" s="9"/>
      <c r="AU163" s="9"/>
      <c r="AV163" s="9"/>
      <c r="AW163" s="9"/>
      <c r="AX163" s="9"/>
    </row>
    <row r="164" spans="1:50" s="302" customFormat="1" ht="47.1" customHeight="1" x14ac:dyDescent="0.25">
      <c r="A164" s="342">
        <v>37</v>
      </c>
      <c r="B164" s="366"/>
      <c r="C164" s="366"/>
      <c r="D164" s="366"/>
      <c r="E164" s="370"/>
      <c r="F164" s="371"/>
      <c r="G164" s="371"/>
      <c r="H164" s="371"/>
      <c r="I164" s="371"/>
      <c r="J164" s="371"/>
      <c r="K164" s="371"/>
      <c r="L164" s="371"/>
      <c r="M164" s="371"/>
      <c r="N164" s="371"/>
      <c r="O164" s="371"/>
      <c r="P164" s="371"/>
      <c r="Q164" s="371"/>
      <c r="R164" s="371"/>
      <c r="S164" s="371"/>
      <c r="T164" s="372"/>
      <c r="U164" s="373" t="str">
        <f>IFERROR(IF(VLOOKUP(K164,'Reference Records'!$C$131:$D$166,2,FALSE)=0,"",VLOOKUP(K164,'Reference Records'!$C$131:$D$166,2,FALSE)),"")</f>
        <v/>
      </c>
      <c r="V164" s="369" t="str">
        <f>IFERROR(IF(VLOOKUP(E164,'Reference Records'!$C$131:$D$166,2,FALSE)=0,"",VLOOKUP(E164,'Reference Records'!$C$131:$D$166,2,FALSE)),"")</f>
        <v/>
      </c>
      <c r="W164" s="369" t="str">
        <f t="shared" si="9"/>
        <v/>
      </c>
      <c r="X164" s="369" t="str">
        <f t="shared" si="10"/>
        <v/>
      </c>
      <c r="Y164" s="369" t="b">
        <f t="shared" si="11"/>
        <v>0</v>
      </c>
      <c r="Z164" s="369" t="b">
        <f t="shared" si="12"/>
        <v>1</v>
      </c>
      <c r="AA164" s="369" t="str">
        <f>IFERROR(VLOOKUP(K164,'Reference Records'!$C$169:$E$334,3,FALSE),"")</f>
        <v/>
      </c>
      <c r="AB164" s="369" t="s">
        <v>463</v>
      </c>
      <c r="AC164" s="58"/>
      <c r="AO164" s="9"/>
      <c r="AP164" s="9"/>
      <c r="AQ164" s="9"/>
      <c r="AR164" s="9"/>
      <c r="AS164" s="9"/>
      <c r="AT164" s="9"/>
      <c r="AU164" s="9"/>
      <c r="AV164" s="9"/>
      <c r="AW164" s="9"/>
      <c r="AX164" s="9"/>
    </row>
    <row r="165" spans="1:50" s="302" customFormat="1" ht="47.1" customHeight="1" x14ac:dyDescent="0.25">
      <c r="A165" s="342">
        <v>38</v>
      </c>
      <c r="B165" s="366"/>
      <c r="C165" s="366"/>
      <c r="D165" s="366"/>
      <c r="E165" s="370"/>
      <c r="F165" s="371"/>
      <c r="G165" s="371"/>
      <c r="H165" s="371"/>
      <c r="I165" s="371"/>
      <c r="J165" s="371"/>
      <c r="K165" s="371"/>
      <c r="L165" s="371"/>
      <c r="M165" s="371"/>
      <c r="N165" s="371"/>
      <c r="O165" s="371"/>
      <c r="P165" s="371"/>
      <c r="Q165" s="371"/>
      <c r="R165" s="371"/>
      <c r="S165" s="371"/>
      <c r="T165" s="372"/>
      <c r="U165" s="373" t="str">
        <f>IFERROR(IF(VLOOKUP(K165,'Reference Records'!$C$131:$D$166,2,FALSE)=0,"",VLOOKUP(K165,'Reference Records'!$C$131:$D$166,2,FALSE)),"")</f>
        <v/>
      </c>
      <c r="V165" s="369" t="str">
        <f>IFERROR(IF(VLOOKUP(E165,'Reference Records'!$C$131:$D$166,2,FALSE)=0,"",VLOOKUP(E165,'Reference Records'!$C$131:$D$166,2,FALSE)),"")</f>
        <v/>
      </c>
      <c r="W165" s="369" t="str">
        <f t="shared" si="9"/>
        <v/>
      </c>
      <c r="X165" s="369" t="str">
        <f t="shared" si="10"/>
        <v/>
      </c>
      <c r="Y165" s="369" t="b">
        <f t="shared" si="11"/>
        <v>0</v>
      </c>
      <c r="Z165" s="369" t="b">
        <f t="shared" si="12"/>
        <v>1</v>
      </c>
      <c r="AA165" s="369" t="str">
        <f>IFERROR(VLOOKUP(K165,'Reference Records'!$C$169:$E$334,3,FALSE),"")</f>
        <v/>
      </c>
      <c r="AB165" s="369" t="s">
        <v>464</v>
      </c>
      <c r="AC165" s="58"/>
      <c r="AO165" s="9"/>
      <c r="AP165" s="9"/>
      <c r="AQ165" s="9"/>
      <c r="AR165" s="9"/>
      <c r="AS165" s="9"/>
      <c r="AT165" s="9"/>
      <c r="AU165" s="9"/>
      <c r="AV165" s="9"/>
      <c r="AW165" s="9"/>
      <c r="AX165" s="9"/>
    </row>
    <row r="166" spans="1:50" s="302" customFormat="1" ht="47.1" customHeight="1" x14ac:dyDescent="0.25">
      <c r="A166" s="342">
        <v>39</v>
      </c>
      <c r="B166" s="366"/>
      <c r="C166" s="366"/>
      <c r="D166" s="366"/>
      <c r="E166" s="370"/>
      <c r="F166" s="371"/>
      <c r="G166" s="371"/>
      <c r="H166" s="371"/>
      <c r="I166" s="371"/>
      <c r="J166" s="371"/>
      <c r="K166" s="371"/>
      <c r="L166" s="371"/>
      <c r="M166" s="371"/>
      <c r="N166" s="371"/>
      <c r="O166" s="371"/>
      <c r="P166" s="371"/>
      <c r="Q166" s="371"/>
      <c r="R166" s="371"/>
      <c r="S166" s="371"/>
      <c r="T166" s="372"/>
      <c r="U166" s="373" t="str">
        <f>IFERROR(IF(VLOOKUP(K166,'Reference Records'!$C$131:$D$166,2,FALSE)=0,"",VLOOKUP(K166,'Reference Records'!$C$131:$D$166,2,FALSE)),"")</f>
        <v/>
      </c>
      <c r="V166" s="369" t="str">
        <f>IFERROR(IF(VLOOKUP(E166,'Reference Records'!$C$131:$D$166,2,FALSE)=0,"",VLOOKUP(E166,'Reference Records'!$C$131:$D$166,2,FALSE)),"")</f>
        <v/>
      </c>
      <c r="W166" s="369" t="str">
        <f t="shared" si="9"/>
        <v/>
      </c>
      <c r="X166" s="369" t="str">
        <f t="shared" si="10"/>
        <v/>
      </c>
      <c r="Y166" s="369" t="b">
        <f t="shared" si="11"/>
        <v>0</v>
      </c>
      <c r="Z166" s="369" t="b">
        <f t="shared" si="12"/>
        <v>1</v>
      </c>
      <c r="AA166" s="369" t="str">
        <f>IFERROR(VLOOKUP(K166,'Reference Records'!$C$169:$E$334,3,FALSE),"")</f>
        <v/>
      </c>
      <c r="AB166" s="369" t="s">
        <v>465</v>
      </c>
      <c r="AC166" s="58"/>
      <c r="AO166" s="9"/>
      <c r="AP166" s="9"/>
      <c r="AQ166" s="9"/>
      <c r="AR166" s="9"/>
      <c r="AS166" s="9"/>
      <c r="AT166" s="9"/>
      <c r="AU166" s="9"/>
      <c r="AV166" s="9"/>
      <c r="AW166" s="9"/>
      <c r="AX166" s="9"/>
    </row>
    <row r="167" spans="1:50" s="302" customFormat="1" ht="47.1" customHeight="1" x14ac:dyDescent="0.25">
      <c r="A167" s="342">
        <v>40</v>
      </c>
      <c r="B167" s="366"/>
      <c r="C167" s="366"/>
      <c r="D167" s="366"/>
      <c r="E167" s="370"/>
      <c r="F167" s="371"/>
      <c r="G167" s="371"/>
      <c r="H167" s="371"/>
      <c r="I167" s="371"/>
      <c r="J167" s="371"/>
      <c r="K167" s="371"/>
      <c r="L167" s="371"/>
      <c r="M167" s="371"/>
      <c r="N167" s="371"/>
      <c r="O167" s="371"/>
      <c r="P167" s="371"/>
      <c r="Q167" s="371"/>
      <c r="R167" s="371"/>
      <c r="S167" s="371"/>
      <c r="T167" s="372"/>
      <c r="U167" s="373" t="str">
        <f>IFERROR(IF(VLOOKUP(K167,'Reference Records'!$C$131:$D$166,2,FALSE)=0,"",VLOOKUP(K167,'Reference Records'!$C$131:$D$166,2,FALSE)),"")</f>
        <v/>
      </c>
      <c r="V167" s="369" t="str">
        <f>IFERROR(IF(VLOOKUP(E167,'Reference Records'!$C$131:$D$166,2,FALSE)=0,"",VLOOKUP(E167,'Reference Records'!$C$131:$D$166,2,FALSE)),"")</f>
        <v/>
      </c>
      <c r="W167" s="369" t="str">
        <f t="shared" si="9"/>
        <v/>
      </c>
      <c r="X167" s="369" t="str">
        <f t="shared" si="10"/>
        <v/>
      </c>
      <c r="Y167" s="369" t="b">
        <f t="shared" si="11"/>
        <v>0</v>
      </c>
      <c r="Z167" s="369" t="b">
        <f t="shared" si="12"/>
        <v>1</v>
      </c>
      <c r="AA167" s="369" t="str">
        <f>IFERROR(VLOOKUP(K167,'Reference Records'!$C$169:$E$334,3,FALSE),"")</f>
        <v/>
      </c>
      <c r="AB167" s="369" t="s">
        <v>466</v>
      </c>
      <c r="AC167" s="58"/>
      <c r="AO167" s="9"/>
      <c r="AP167" s="9"/>
      <c r="AQ167" s="9"/>
      <c r="AR167" s="9"/>
      <c r="AS167" s="9"/>
      <c r="AT167" s="9"/>
      <c r="AU167" s="9"/>
      <c r="AV167" s="9"/>
      <c r="AW167" s="9"/>
      <c r="AX167" s="9"/>
    </row>
    <row r="168" spans="1:50" s="302" customFormat="1" ht="47.1" customHeight="1" x14ac:dyDescent="0.25">
      <c r="A168" s="342">
        <v>41</v>
      </c>
      <c r="B168" s="366"/>
      <c r="C168" s="366"/>
      <c r="D168" s="366"/>
      <c r="E168" s="370"/>
      <c r="F168" s="371"/>
      <c r="G168" s="371"/>
      <c r="H168" s="371"/>
      <c r="I168" s="371"/>
      <c r="J168" s="371"/>
      <c r="K168" s="371"/>
      <c r="L168" s="371"/>
      <c r="M168" s="371"/>
      <c r="N168" s="371"/>
      <c r="O168" s="371"/>
      <c r="P168" s="371"/>
      <c r="Q168" s="371"/>
      <c r="R168" s="371"/>
      <c r="S168" s="371"/>
      <c r="T168" s="372"/>
      <c r="U168" s="373" t="str">
        <f>IFERROR(IF(VLOOKUP(K168,'Reference Records'!$C$131:$D$166,2,FALSE)=0,"",VLOOKUP(K168,'Reference Records'!$C$131:$D$166,2,FALSE)),"")</f>
        <v/>
      </c>
      <c r="V168" s="369" t="str">
        <f>IFERROR(IF(VLOOKUP(E168,'Reference Records'!$C$131:$D$166,2,FALSE)=0,"",VLOOKUP(E168,'Reference Records'!$C$131:$D$166,2,FALSE)),"")</f>
        <v/>
      </c>
      <c r="W168" s="369" t="str">
        <f t="shared" si="9"/>
        <v/>
      </c>
      <c r="X168" s="369" t="str">
        <f t="shared" si="10"/>
        <v/>
      </c>
      <c r="Y168" s="369" t="b">
        <f t="shared" si="11"/>
        <v>0</v>
      </c>
      <c r="Z168" s="369" t="b">
        <f t="shared" si="12"/>
        <v>1</v>
      </c>
      <c r="AA168" s="369" t="str">
        <f>IFERROR(VLOOKUP(K168,'Reference Records'!$C$169:$E$334,3,FALSE),"")</f>
        <v/>
      </c>
      <c r="AB168" s="369" t="s">
        <v>467</v>
      </c>
      <c r="AC168" s="58"/>
      <c r="AO168" s="9"/>
      <c r="AP168" s="9"/>
      <c r="AQ168" s="9"/>
      <c r="AR168" s="9"/>
      <c r="AS168" s="9"/>
      <c r="AT168" s="9"/>
      <c r="AU168" s="9"/>
      <c r="AV168" s="9"/>
      <c r="AW168" s="9"/>
      <c r="AX168" s="9"/>
    </row>
    <row r="169" spans="1:50" s="302" customFormat="1" ht="47.1" customHeight="1" x14ac:dyDescent="0.25">
      <c r="A169" s="342">
        <v>42</v>
      </c>
      <c r="B169" s="366"/>
      <c r="C169" s="366"/>
      <c r="D169" s="366"/>
      <c r="E169" s="370"/>
      <c r="F169" s="371"/>
      <c r="G169" s="371"/>
      <c r="H169" s="371"/>
      <c r="I169" s="371"/>
      <c r="J169" s="371"/>
      <c r="K169" s="371"/>
      <c r="L169" s="371"/>
      <c r="M169" s="371"/>
      <c r="N169" s="371"/>
      <c r="O169" s="371"/>
      <c r="P169" s="371"/>
      <c r="Q169" s="371"/>
      <c r="R169" s="371"/>
      <c r="S169" s="371"/>
      <c r="T169" s="372"/>
      <c r="U169" s="373" t="str">
        <f>IFERROR(IF(VLOOKUP(K169,'Reference Records'!$C$131:$D$166,2,FALSE)=0,"",VLOOKUP(K169,'Reference Records'!$C$131:$D$166,2,FALSE)),"")</f>
        <v/>
      </c>
      <c r="V169" s="369" t="str">
        <f>IFERROR(IF(VLOOKUP(E169,'Reference Records'!$C$131:$D$166,2,FALSE)=0,"",VLOOKUP(E169,'Reference Records'!$C$131:$D$166,2,FALSE)),"")</f>
        <v/>
      </c>
      <c r="W169" s="369" t="str">
        <f t="shared" si="9"/>
        <v/>
      </c>
      <c r="X169" s="369" t="str">
        <f t="shared" si="10"/>
        <v/>
      </c>
      <c r="Y169" s="369" t="b">
        <f t="shared" si="11"/>
        <v>0</v>
      </c>
      <c r="Z169" s="369" t="b">
        <f t="shared" si="12"/>
        <v>1</v>
      </c>
      <c r="AA169" s="369" t="str">
        <f>IFERROR(VLOOKUP(K169,'Reference Records'!$C$169:$E$334,3,FALSE),"")</f>
        <v/>
      </c>
      <c r="AB169" s="369" t="s">
        <v>468</v>
      </c>
      <c r="AC169" s="58"/>
      <c r="AO169" s="9"/>
      <c r="AP169" s="9"/>
      <c r="AQ169" s="9"/>
      <c r="AR169" s="9"/>
      <c r="AS169" s="9"/>
      <c r="AT169" s="9"/>
      <c r="AU169" s="9"/>
      <c r="AV169" s="9"/>
      <c r="AW169" s="9"/>
      <c r="AX169" s="9"/>
    </row>
    <row r="170" spans="1:50" s="302" customFormat="1" ht="47.1" customHeight="1" x14ac:dyDescent="0.25">
      <c r="A170" s="342">
        <v>43</v>
      </c>
      <c r="B170" s="366"/>
      <c r="C170" s="366"/>
      <c r="D170" s="366"/>
      <c r="E170" s="370"/>
      <c r="F170" s="371"/>
      <c r="G170" s="371"/>
      <c r="H170" s="371"/>
      <c r="I170" s="371"/>
      <c r="J170" s="371"/>
      <c r="K170" s="371"/>
      <c r="L170" s="371"/>
      <c r="M170" s="371"/>
      <c r="N170" s="371"/>
      <c r="O170" s="371"/>
      <c r="P170" s="371"/>
      <c r="Q170" s="371"/>
      <c r="R170" s="371"/>
      <c r="S170" s="371"/>
      <c r="T170" s="372"/>
      <c r="U170" s="373" t="str">
        <f>IFERROR(IF(VLOOKUP(K170,'Reference Records'!$C$131:$D$166,2,FALSE)=0,"",VLOOKUP(K170,'Reference Records'!$C$131:$D$166,2,FALSE)),"")</f>
        <v/>
      </c>
      <c r="V170" s="369" t="str">
        <f>IFERROR(IF(VLOOKUP(E170,'Reference Records'!$C$131:$D$166,2,FALSE)=0,"",VLOOKUP(E170,'Reference Records'!$C$131:$D$166,2,FALSE)),"")</f>
        <v/>
      </c>
      <c r="W170" s="369" t="str">
        <f t="shared" si="9"/>
        <v/>
      </c>
      <c r="X170" s="369" t="str">
        <f t="shared" si="10"/>
        <v/>
      </c>
      <c r="Y170" s="369" t="b">
        <f t="shared" si="11"/>
        <v>0</v>
      </c>
      <c r="Z170" s="369" t="b">
        <f t="shared" si="12"/>
        <v>1</v>
      </c>
      <c r="AA170" s="369" t="str">
        <f>IFERROR(VLOOKUP(K170,'Reference Records'!$C$169:$E$334,3,FALSE),"")</f>
        <v/>
      </c>
      <c r="AB170" s="369" t="s">
        <v>469</v>
      </c>
      <c r="AC170" s="58"/>
      <c r="AO170" s="9"/>
      <c r="AP170" s="9"/>
      <c r="AQ170" s="9"/>
      <c r="AR170" s="9"/>
      <c r="AS170" s="9"/>
      <c r="AT170" s="9"/>
      <c r="AU170" s="9"/>
      <c r="AV170" s="9"/>
      <c r="AW170" s="9"/>
      <c r="AX170" s="9"/>
    </row>
    <row r="171" spans="1:50" s="302" customFormat="1" ht="47.1" customHeight="1" x14ac:dyDescent="0.25">
      <c r="A171" s="342">
        <v>44</v>
      </c>
      <c r="B171" s="366"/>
      <c r="C171" s="366"/>
      <c r="D171" s="366"/>
      <c r="E171" s="370"/>
      <c r="F171" s="371"/>
      <c r="G171" s="371"/>
      <c r="H171" s="371"/>
      <c r="I171" s="371"/>
      <c r="J171" s="371"/>
      <c r="K171" s="371"/>
      <c r="L171" s="371"/>
      <c r="M171" s="371"/>
      <c r="N171" s="371"/>
      <c r="O171" s="371"/>
      <c r="P171" s="371"/>
      <c r="Q171" s="371"/>
      <c r="R171" s="371"/>
      <c r="S171" s="371"/>
      <c r="T171" s="372"/>
      <c r="U171" s="373" t="str">
        <f>IFERROR(IF(VLOOKUP(K171,'Reference Records'!$C$131:$D$166,2,FALSE)=0,"",VLOOKUP(K171,'Reference Records'!$C$131:$D$166,2,FALSE)),"")</f>
        <v/>
      </c>
      <c r="V171" s="369" t="str">
        <f>IFERROR(IF(VLOOKUP(E171,'Reference Records'!$C$131:$D$166,2,FALSE)=0,"",VLOOKUP(E171,'Reference Records'!$C$131:$D$166,2,FALSE)),"")</f>
        <v/>
      </c>
      <c r="W171" s="369" t="str">
        <f t="shared" si="9"/>
        <v/>
      </c>
      <c r="X171" s="369" t="str">
        <f t="shared" si="10"/>
        <v/>
      </c>
      <c r="Y171" s="369" t="b">
        <f t="shared" si="11"/>
        <v>0</v>
      </c>
      <c r="Z171" s="369" t="b">
        <f t="shared" si="12"/>
        <v>1</v>
      </c>
      <c r="AA171" s="369" t="str">
        <f>IFERROR(VLOOKUP(K171,'Reference Records'!$C$169:$E$334,3,FALSE),"")</f>
        <v/>
      </c>
      <c r="AB171" s="369" t="s">
        <v>470</v>
      </c>
      <c r="AC171" s="58"/>
      <c r="AO171" s="9"/>
      <c r="AP171" s="9"/>
      <c r="AQ171" s="9"/>
      <c r="AR171" s="9"/>
      <c r="AS171" s="9"/>
      <c r="AT171" s="9"/>
      <c r="AU171" s="9"/>
      <c r="AV171" s="9"/>
      <c r="AW171" s="9"/>
      <c r="AX171" s="9"/>
    </row>
    <row r="172" spans="1:50" s="302" customFormat="1" ht="47.1" customHeight="1" x14ac:dyDescent="0.25">
      <c r="A172" s="342">
        <v>45</v>
      </c>
      <c r="B172" s="366"/>
      <c r="C172" s="366"/>
      <c r="D172" s="366"/>
      <c r="E172" s="370"/>
      <c r="F172" s="371"/>
      <c r="G172" s="371"/>
      <c r="H172" s="371"/>
      <c r="I172" s="371"/>
      <c r="J172" s="371"/>
      <c r="K172" s="371"/>
      <c r="L172" s="371"/>
      <c r="M172" s="371"/>
      <c r="N172" s="371"/>
      <c r="O172" s="371"/>
      <c r="P172" s="371"/>
      <c r="Q172" s="371"/>
      <c r="R172" s="371"/>
      <c r="S172" s="371"/>
      <c r="T172" s="372"/>
      <c r="U172" s="373" t="str">
        <f>IFERROR(IF(VLOOKUP(K172,'Reference Records'!$C$131:$D$166,2,FALSE)=0,"",VLOOKUP(K172,'Reference Records'!$C$131:$D$166,2,FALSE)),"")</f>
        <v/>
      </c>
      <c r="V172" s="369" t="str">
        <f>IFERROR(IF(VLOOKUP(E172,'Reference Records'!$C$131:$D$166,2,FALSE)=0,"",VLOOKUP(E172,'Reference Records'!$C$131:$D$166,2,FALSE)),"")</f>
        <v/>
      </c>
      <c r="W172" s="369" t="str">
        <f t="shared" si="9"/>
        <v/>
      </c>
      <c r="X172" s="369" t="str">
        <f t="shared" si="10"/>
        <v/>
      </c>
      <c r="Y172" s="369" t="b">
        <f t="shared" si="11"/>
        <v>0</v>
      </c>
      <c r="Z172" s="369" t="b">
        <f t="shared" si="12"/>
        <v>1</v>
      </c>
      <c r="AA172" s="369" t="str">
        <f>IFERROR(VLOOKUP(K172,'Reference Records'!$C$169:$E$334,3,FALSE),"")</f>
        <v/>
      </c>
      <c r="AB172" s="369" t="s">
        <v>471</v>
      </c>
      <c r="AC172" s="58"/>
      <c r="AO172" s="9"/>
      <c r="AP172" s="9"/>
      <c r="AQ172" s="9"/>
      <c r="AR172" s="9"/>
      <c r="AS172" s="9"/>
      <c r="AT172" s="9"/>
      <c r="AU172" s="9"/>
      <c r="AV172" s="9"/>
      <c r="AW172" s="9"/>
      <c r="AX172" s="9"/>
    </row>
    <row r="173" spans="1:50" s="302" customFormat="1" ht="47.1" customHeight="1" x14ac:dyDescent="0.25">
      <c r="A173" s="342">
        <v>46</v>
      </c>
      <c r="B173" s="366"/>
      <c r="C173" s="366"/>
      <c r="D173" s="366"/>
      <c r="E173" s="370"/>
      <c r="F173" s="371"/>
      <c r="G173" s="371"/>
      <c r="H173" s="371"/>
      <c r="I173" s="371"/>
      <c r="J173" s="371"/>
      <c r="K173" s="371"/>
      <c r="L173" s="371"/>
      <c r="M173" s="371"/>
      <c r="N173" s="371"/>
      <c r="O173" s="371"/>
      <c r="P173" s="371"/>
      <c r="Q173" s="371"/>
      <c r="R173" s="371"/>
      <c r="S173" s="371"/>
      <c r="T173" s="372"/>
      <c r="U173" s="373" t="str">
        <f>IFERROR(IF(VLOOKUP(K173,'Reference Records'!$C$131:$D$166,2,FALSE)=0,"",VLOOKUP(K173,'Reference Records'!$C$131:$D$166,2,FALSE)),"")</f>
        <v/>
      </c>
      <c r="V173" s="369" t="str">
        <f>IFERROR(IF(VLOOKUP(E173,'Reference Records'!$C$131:$D$166,2,FALSE)=0,"",VLOOKUP(E173,'Reference Records'!$C$131:$D$166,2,FALSE)),"")</f>
        <v/>
      </c>
      <c r="W173" s="369" t="str">
        <f t="shared" si="9"/>
        <v/>
      </c>
      <c r="X173" s="369" t="str">
        <f t="shared" si="10"/>
        <v/>
      </c>
      <c r="Y173" s="369" t="b">
        <f t="shared" si="11"/>
        <v>0</v>
      </c>
      <c r="Z173" s="369" t="b">
        <f t="shared" si="12"/>
        <v>1</v>
      </c>
      <c r="AA173" s="369" t="str">
        <f>IFERROR(VLOOKUP(K173,'Reference Records'!$C$169:$E$334,3,FALSE),"")</f>
        <v/>
      </c>
      <c r="AB173" s="369" t="s">
        <v>472</v>
      </c>
      <c r="AC173" s="58"/>
      <c r="AO173" s="9"/>
      <c r="AP173" s="9"/>
      <c r="AQ173" s="9"/>
      <c r="AR173" s="9"/>
      <c r="AS173" s="9"/>
      <c r="AT173" s="9"/>
      <c r="AU173" s="9"/>
      <c r="AV173" s="9"/>
      <c r="AW173" s="9"/>
      <c r="AX173" s="9"/>
    </row>
    <row r="174" spans="1:50" s="302" customFormat="1" ht="47.1" customHeight="1" x14ac:dyDescent="0.25">
      <c r="A174" s="342">
        <v>47</v>
      </c>
      <c r="B174" s="366"/>
      <c r="C174" s="366"/>
      <c r="D174" s="366"/>
      <c r="E174" s="370"/>
      <c r="F174" s="371"/>
      <c r="G174" s="371"/>
      <c r="H174" s="371"/>
      <c r="I174" s="371"/>
      <c r="J174" s="371"/>
      <c r="K174" s="371"/>
      <c r="L174" s="371"/>
      <c r="M174" s="371"/>
      <c r="N174" s="371"/>
      <c r="O174" s="371"/>
      <c r="P174" s="371"/>
      <c r="Q174" s="371"/>
      <c r="R174" s="371"/>
      <c r="S174" s="371"/>
      <c r="T174" s="372"/>
      <c r="U174" s="373" t="str">
        <f>IFERROR(IF(VLOOKUP(K174,'Reference Records'!$C$131:$D$166,2,FALSE)=0,"",VLOOKUP(K174,'Reference Records'!$C$131:$D$166,2,FALSE)),"")</f>
        <v/>
      </c>
      <c r="V174" s="369" t="str">
        <f>IFERROR(IF(VLOOKUP(E174,'Reference Records'!$C$131:$D$166,2,FALSE)=0,"",VLOOKUP(E174,'Reference Records'!$C$131:$D$166,2,FALSE)),"")</f>
        <v/>
      </c>
      <c r="W174" s="369" t="str">
        <f t="shared" si="9"/>
        <v/>
      </c>
      <c r="X174" s="369" t="str">
        <f t="shared" si="10"/>
        <v/>
      </c>
      <c r="Y174" s="369" t="b">
        <f t="shared" si="11"/>
        <v>0</v>
      </c>
      <c r="Z174" s="369" t="b">
        <f t="shared" si="12"/>
        <v>1</v>
      </c>
      <c r="AA174" s="369" t="str">
        <f>IFERROR(VLOOKUP(K174,'Reference Records'!$C$169:$E$334,3,FALSE),"")</f>
        <v/>
      </c>
      <c r="AB174" s="369" t="s">
        <v>473</v>
      </c>
      <c r="AC174" s="58"/>
      <c r="AO174" s="9"/>
      <c r="AP174" s="9"/>
      <c r="AQ174" s="9"/>
      <c r="AR174" s="9"/>
      <c r="AS174" s="9"/>
      <c r="AT174" s="9"/>
      <c r="AU174" s="9"/>
      <c r="AV174" s="9"/>
      <c r="AW174" s="9"/>
      <c r="AX174" s="9"/>
    </row>
    <row r="175" spans="1:50" s="302" customFormat="1" ht="47.1" customHeight="1" x14ac:dyDescent="0.25">
      <c r="A175" s="342">
        <v>48</v>
      </c>
      <c r="B175" s="366"/>
      <c r="C175" s="366"/>
      <c r="D175" s="366"/>
      <c r="E175" s="370"/>
      <c r="F175" s="371"/>
      <c r="G175" s="371"/>
      <c r="H175" s="371"/>
      <c r="I175" s="371"/>
      <c r="J175" s="371"/>
      <c r="K175" s="371"/>
      <c r="L175" s="371"/>
      <c r="M175" s="371"/>
      <c r="N175" s="371"/>
      <c r="O175" s="371"/>
      <c r="P175" s="371"/>
      <c r="Q175" s="371"/>
      <c r="R175" s="371"/>
      <c r="S175" s="371"/>
      <c r="T175" s="372"/>
      <c r="U175" s="373" t="str">
        <f>IFERROR(IF(VLOOKUP(K175,'Reference Records'!$C$131:$D$166,2,FALSE)=0,"",VLOOKUP(K175,'Reference Records'!$C$131:$D$166,2,FALSE)),"")</f>
        <v/>
      </c>
      <c r="V175" s="369" t="str">
        <f>IFERROR(IF(VLOOKUP(E175,'Reference Records'!$C$131:$D$166,2,FALSE)=0,"",VLOOKUP(E175,'Reference Records'!$C$131:$D$166,2,FALSE)),"")</f>
        <v/>
      </c>
      <c r="W175" s="369" t="str">
        <f t="shared" si="9"/>
        <v/>
      </c>
      <c r="X175" s="369" t="str">
        <f t="shared" si="10"/>
        <v/>
      </c>
      <c r="Y175" s="369" t="b">
        <f t="shared" si="11"/>
        <v>0</v>
      </c>
      <c r="Z175" s="369" t="b">
        <f t="shared" si="12"/>
        <v>1</v>
      </c>
      <c r="AA175" s="369" t="str">
        <f>IFERROR(VLOOKUP(K175,'Reference Records'!$C$169:$E$334,3,FALSE),"")</f>
        <v/>
      </c>
      <c r="AB175" s="369" t="s">
        <v>474</v>
      </c>
      <c r="AC175" s="58"/>
      <c r="AO175" s="9"/>
      <c r="AP175" s="9"/>
      <c r="AQ175" s="9"/>
      <c r="AR175" s="9"/>
      <c r="AS175" s="9"/>
      <c r="AT175" s="9"/>
      <c r="AU175" s="9"/>
      <c r="AV175" s="9"/>
      <c r="AW175" s="9"/>
      <c r="AX175" s="9"/>
    </row>
    <row r="176" spans="1:50" s="302" customFormat="1" ht="47.1" customHeight="1" x14ac:dyDescent="0.25">
      <c r="A176" s="342">
        <v>49</v>
      </c>
      <c r="B176" s="366"/>
      <c r="C176" s="366"/>
      <c r="D176" s="366"/>
      <c r="E176" s="370"/>
      <c r="F176" s="371"/>
      <c r="G176" s="371"/>
      <c r="H176" s="371"/>
      <c r="I176" s="371"/>
      <c r="J176" s="371"/>
      <c r="K176" s="371"/>
      <c r="L176" s="371"/>
      <c r="M176" s="371"/>
      <c r="N176" s="371"/>
      <c r="O176" s="371"/>
      <c r="P176" s="371"/>
      <c r="Q176" s="371"/>
      <c r="R176" s="371"/>
      <c r="S176" s="371"/>
      <c r="T176" s="372"/>
      <c r="U176" s="373" t="str">
        <f>IFERROR(IF(VLOOKUP(K176,'Reference Records'!$C$131:$D$166,2,FALSE)=0,"",VLOOKUP(K176,'Reference Records'!$C$131:$D$166,2,FALSE)),"")</f>
        <v/>
      </c>
      <c r="V176" s="369" t="str">
        <f>IFERROR(IF(VLOOKUP(E176,'Reference Records'!$C$131:$D$166,2,FALSE)=0,"",VLOOKUP(E176,'Reference Records'!$C$131:$D$166,2,FALSE)),"")</f>
        <v/>
      </c>
      <c r="W176" s="369" t="str">
        <f t="shared" si="9"/>
        <v/>
      </c>
      <c r="X176" s="369" t="str">
        <f t="shared" si="10"/>
        <v/>
      </c>
      <c r="Y176" s="369" t="b">
        <f t="shared" si="11"/>
        <v>0</v>
      </c>
      <c r="Z176" s="369" t="b">
        <f t="shared" si="12"/>
        <v>1</v>
      </c>
      <c r="AA176" s="369" t="str">
        <f>IFERROR(VLOOKUP(K176,'Reference Records'!$C$169:$E$334,3,FALSE),"")</f>
        <v/>
      </c>
      <c r="AB176" s="369" t="s">
        <v>475</v>
      </c>
      <c r="AC176" s="58"/>
      <c r="AO176" s="9"/>
      <c r="AP176" s="9"/>
      <c r="AQ176" s="9"/>
      <c r="AR176" s="9"/>
      <c r="AS176" s="9"/>
      <c r="AT176" s="9"/>
      <c r="AU176" s="9"/>
      <c r="AV176" s="9"/>
      <c r="AW176" s="9"/>
      <c r="AX176" s="9"/>
    </row>
    <row r="177" spans="1:50" s="302" customFormat="1" ht="47.1" customHeight="1" x14ac:dyDescent="0.25">
      <c r="A177" s="342">
        <v>50</v>
      </c>
      <c r="B177" s="366"/>
      <c r="C177" s="366"/>
      <c r="D177" s="366"/>
      <c r="E177" s="374"/>
      <c r="F177" s="375"/>
      <c r="G177" s="375"/>
      <c r="H177" s="375"/>
      <c r="I177" s="375"/>
      <c r="J177" s="375"/>
      <c r="K177" s="375"/>
      <c r="L177" s="375"/>
      <c r="M177" s="375"/>
      <c r="N177" s="375"/>
      <c r="O177" s="375"/>
      <c r="P177" s="375"/>
      <c r="Q177" s="375"/>
      <c r="R177" s="375"/>
      <c r="S177" s="375"/>
      <c r="T177" s="376"/>
      <c r="U177" s="377" t="str">
        <f>IFERROR(IF(VLOOKUP(K177,'Reference Records'!$C$131:$D$166,2,FALSE)=0,"",VLOOKUP(K177,'Reference Records'!$C$131:$D$166,2,FALSE)),"")</f>
        <v/>
      </c>
      <c r="V177" s="369" t="str">
        <f>IFERROR(IF(VLOOKUP(E177,'Reference Records'!$C$131:$D$166,2,FALSE)=0,"",VLOOKUP(E177,'Reference Records'!$C$131:$D$166,2,FALSE)),"")</f>
        <v/>
      </c>
      <c r="W177" s="369" t="str">
        <f t="shared" si="9"/>
        <v/>
      </c>
      <c r="X177" s="369" t="str">
        <f t="shared" si="10"/>
        <v/>
      </c>
      <c r="Y177" s="369" t="b">
        <f t="shared" si="11"/>
        <v>0</v>
      </c>
      <c r="Z177" s="369" t="b">
        <f t="shared" si="12"/>
        <v>1</v>
      </c>
      <c r="AA177" s="369" t="str">
        <f>IFERROR(VLOOKUP(K177,'Reference Records'!$C$169:$E$334,3,FALSE),"")</f>
        <v/>
      </c>
      <c r="AB177" s="369" t="s">
        <v>476</v>
      </c>
      <c r="AC177" s="58"/>
      <c r="AO177" s="9"/>
      <c r="AP177" s="9"/>
      <c r="AQ177" s="9"/>
      <c r="AR177" s="9"/>
      <c r="AS177" s="9"/>
      <c r="AT177" s="9"/>
      <c r="AU177" s="9"/>
      <c r="AV177" s="9"/>
      <c r="AW177" s="9"/>
      <c r="AX177" s="9"/>
    </row>
    <row r="178" spans="1:50" ht="2.1" customHeight="1" thickBot="1" x14ac:dyDescent="0.3">
      <c r="A178" s="140"/>
      <c r="B178" s="141"/>
      <c r="C178" s="141"/>
      <c r="D178" s="141"/>
      <c r="E178" s="141"/>
      <c r="F178" s="141"/>
      <c r="G178" s="141"/>
      <c r="H178" s="141"/>
      <c r="I178" s="141"/>
      <c r="J178" s="141"/>
      <c r="K178" s="141"/>
      <c r="L178" s="141"/>
      <c r="M178" s="141"/>
      <c r="N178" s="141"/>
      <c r="O178" s="141"/>
      <c r="P178" s="141"/>
      <c r="Q178" s="141"/>
      <c r="R178" s="141"/>
      <c r="S178" s="141"/>
      <c r="T178" s="141"/>
      <c r="U178" s="77"/>
      <c r="V178" s="142"/>
      <c r="W178" s="142"/>
      <c r="X178" s="142"/>
      <c r="Y178" s="142"/>
      <c r="Z178" s="142"/>
      <c r="AA178" s="77"/>
      <c r="AB178" s="77"/>
      <c r="AC178" s="68"/>
    </row>
    <row r="186" spans="1:50" x14ac:dyDescent="0.25">
      <c r="A186" s="78" t="s">
        <v>144</v>
      </c>
      <c r="B186" s="78"/>
      <c r="C186" s="78"/>
      <c r="D186" s="78"/>
    </row>
  </sheetData>
  <sheetProtection algorithmName="SHA-512" hashValue="AFm3QPvyQmBXR4eFN76FYoPMC42OEx2j5UBwtEjY4xqb7lNnxAOaZ6InXOW9nWJd2dK9cIxCfMLZPvbdKrntHQ==" saltValue="9dpfnYzffbffY4gMA4dC5A==" spinCount="100000" sheet="1" objects="1" scenarios="1" formatRows="0" sort="0" autoFilter="0"/>
  <mergeCells count="13">
    <mergeCell ref="A42:E42"/>
    <mergeCell ref="A1:T1"/>
    <mergeCell ref="A2:T2"/>
    <mergeCell ref="A13:A14"/>
    <mergeCell ref="V4:W5"/>
    <mergeCell ref="K9:K10"/>
    <mergeCell ref="A125:T125"/>
    <mergeCell ref="A124:T124"/>
    <mergeCell ref="Y57:Y58"/>
    <mergeCell ref="A56:E56"/>
    <mergeCell ref="A98:E98"/>
    <mergeCell ref="A74:E74"/>
    <mergeCell ref="Y75:Y90"/>
  </mergeCells>
  <conditionalFormatting sqref="A44:E50">
    <cfRule type="expression" dxfId="135" priority="6">
      <formula>$A44&gt;$E$8</formula>
    </cfRule>
  </conditionalFormatting>
  <conditionalFormatting sqref="E8">
    <cfRule type="expression" dxfId="134" priority="5">
      <formula>$E$8&gt;$E$10</formula>
    </cfRule>
  </conditionalFormatting>
  <conditionalFormatting sqref="E100:E116">
    <cfRule type="expression" dxfId="133" priority="4">
      <formula>COUNTIF($E$100:$E$116,$E100)&gt;1</formula>
    </cfRule>
  </conditionalFormatting>
  <conditionalFormatting sqref="E26:E35 K26:K35">
    <cfRule type="expression" dxfId="132" priority="3">
      <formula>AND($E26&lt;&gt;"",$K26&lt;&gt;"")</formula>
    </cfRule>
  </conditionalFormatting>
  <conditionalFormatting sqref="E10">
    <cfRule type="expression" dxfId="131" priority="1">
      <formula>$E$8&gt;$E$10</formula>
    </cfRule>
  </conditionalFormatting>
  <dataValidations count="20">
    <dataValidation type="list" allowBlank="1" showInputMessage="1" showErrorMessage="1" sqref="F127:J177">
      <formula1>$E$100:$E$123</formula1>
    </dataValidation>
    <dataValidation type="list" allowBlank="1" showInputMessage="1" showErrorMessage="1" sqref="J100:J115 H100:H115 F100:F115">
      <formula1>INDIRECT("Module[Name]")</formula1>
    </dataValidation>
    <dataValidation type="list" allowBlank="1" showInputMessage="1" showErrorMessage="1" sqref="S127:S177">
      <formula1>OFFSET(INDIRECT("Intervention[#Headers]"),MATCH(AP127,INDIRECT("Intervention[Module]"),0),2,COUNTIF(INDIRECT("Intervention[Module]"),AP127),1)</formula1>
    </dataValidation>
    <dataValidation type="list" allowBlank="1" showInputMessage="1" showErrorMessage="1" sqref="R127:R177">
      <formula1>OFFSET(INDIRECT("Intervention[#Headers]"),MATCH(AP127,INDIRECT("Intervention[Module]"),0),2,COUNTIF(INDIRECT("Intervention[Module]"),AP127),1)</formula1>
    </dataValidation>
    <dataValidation type="list" allowBlank="1" showInputMessage="1" showErrorMessage="1" sqref="P127:Q177">
      <formula1>OFFSET(INDIRECT("Intervention[#Headers]"),MATCH(AP127,INDIRECT("Intervention[Module]"),0),2,COUNTIF(INDIRECT("Intervention[Module]"),AP127),1)</formula1>
    </dataValidation>
    <dataValidation type="list" allowBlank="1" showInputMessage="1" showErrorMessage="1" sqref="L127:M177">
      <formula1>OFFSET(INDIRECT("Intervention[#Headers]"),MATCH(AP127,INDIRECT("Intervention[Module]"),0),2,COUNTIF(INDIRECT("Intervention[Module]"),AP127),1)</formula1>
    </dataValidation>
    <dataValidation type="list" allowBlank="1" showInputMessage="1" showErrorMessage="1" sqref="N127:O177">
      <formula1>OFFSET(INDIRECT("Intervention[#Headers]"),MATCH(AP127,INDIRECT("Intervention[Module]"),0),2,COUNTIF(INDIRECT("Intervention[Module]"),AP127),1)</formula1>
    </dataValidation>
    <dataValidation type="list" allowBlank="1" showInputMessage="1" showErrorMessage="1" sqref="K127:K177">
      <formula1>OFFSET(RegionStart,MATCH(V127,RegionColumn,0)-1,2,COUNTIF(RegionColumn,V127),1)</formula1>
    </dataValidation>
    <dataValidation type="list" allowBlank="1" showInputMessage="1" showErrorMessage="1" sqref="E127:E177">
      <formula1>Modules</formula1>
    </dataValidation>
    <dataValidation type="custom" allowBlank="1" showInputMessage="1" showErrorMessage="1" errorTitle="Implementation Period Start Date" error="The Implementation Period Start should be the first day of the month" sqref="E7">
      <formula1>DAY(E7)=1</formula1>
    </dataValidation>
    <dataValidation type="custom" allowBlank="1" showInputMessage="1" showErrorMessage="1" sqref="K26:K35">
      <formula1>E26=""</formula1>
    </dataValidation>
    <dataValidation type="date" allowBlank="1" showInputMessage="1" showErrorMessage="1" errorTitle="X-Author for Excel" error="Please enter a valid date." promptTitle="X-Author for Excel" sqref="E8 A44:A49 E44:E49">
      <formula1>1</formula1>
      <formula2>767376</formula2>
    </dataValidation>
    <dataValidation type="decimal" allowBlank="1" showInputMessage="1" showErrorMessage="1" errorTitle="X-Author for Excel" error="Please enter a valid numeric value. Valid range for Programmatic Report Period Frequency is -1E+18 to 1E+18." promptTitle="X-Author for Excel" sqref="C8">
      <formula1>-1000000000000000000</formula1>
      <formula2>1000000000000000000</formula2>
    </dataValidation>
    <dataValidation type="decimal" allowBlank="1" showInputMessage="1" showErrorMessage="1" errorTitle="X-Author for Excel" error="Please enter a valid numeric value. Valid range for Account Role Number is -1E+18 to 1E+18." promptTitle="X-Author for Excel" sqref="A26:A35">
      <formula1>-1000000000000000000</formula1>
      <formula2>1000000000000000000</formula2>
    </dataValidation>
    <dataValidation type="list" allowBlank="1" showInputMessage="1" showErrorMessage="1" errorTitle="X-Author for Excel" error="Please select either TRUE or FALSE from the dropdown." promptTitle="X-Author for Excel" sqref="M26:M35 H44:H49 G58:G70 G76:G88 G100:G115 Y127:Z177">
      <formula1>"TRUE,FALSE"</formula1>
    </dataValidation>
    <dataValidation type="custom" allowBlank="1" showInputMessage="1" showErrorMessage="1" errorTitle="X-Author for Excel" error="Id and Lookup fields are not editable." promptTitle="X-Author for Excel" sqref="P26:Q35 I44:I49 H58:H70 H76:H88 I100:I115 X127:X177 AA127:AB177">
      <formula1>""</formula1>
    </dataValidation>
    <dataValidation type="decimal" allowBlank="1" showInputMessage="1" showErrorMessage="1" errorTitle="X-Author for Excel" error="Please enter a valid numeric value. Valid range for Goal Number is -1E+18 to 1E+18." promptTitle="X-Author for Excel" sqref="A58:A70">
      <formula1>-1000000000000000000</formula1>
      <formula2>1000000000000000000</formula2>
    </dataValidation>
    <dataValidation type="decimal" allowBlank="1" showInputMessage="1" showErrorMessage="1" errorTitle="X-Author for Excel" error="Please enter a valid numeric value. Valid range for Objective Number is -1E+18 to 1E+18." promptTitle="X-Author for Excel" sqref="A76:A88">
      <formula1>-1000000000000000000</formula1>
      <formula2>1000000000000000000</formula2>
    </dataValidation>
    <dataValidation type="decimal" allowBlank="1" showInputMessage="1" showErrorMessage="1" errorTitle="X-Author for Excel" error="Please enter a valid numeric value. Valid range for Module Number is -1E+18 to 1E+18." promptTitle="X-Author for Excel" sqref="A100:A115">
      <formula1>-1000000000000000000</formula1>
      <formula2>1000000000000000000</formula2>
    </dataValidation>
    <dataValidation type="decimal" allowBlank="1" showInputMessage="1" showErrorMessage="1" errorTitle="X-Author for Excel" error="Please enter a valid numeric value. Valid range for Intervention Number is -1E+18 to 1E+18." promptTitle="X-Author for Excel" sqref="A127:A177">
      <formula1>-1000000000000000000</formula1>
      <formula2>1000000000000000000</formula2>
    </dataValidation>
  </dataValidations>
  <hyperlinks>
    <hyperlink ref="E14" location="_4f36af19_06bf_4c59_990d_586822b3d259" display="Objectives"/>
    <hyperlink ref="K13" location="_e49ca72f_320d_4468_afc1_5eb8b190d587" display="Reporting Periods "/>
    <hyperlink ref="T13" location="_0215c642_4079_4a66_b33f_02948e5b161c" display="Goals"/>
    <hyperlink ref="K14" location="_eabb6097_6646_49fe_9d42_cce1d696601b" display="Modules"/>
    <hyperlink ref="T14" location="_4ede0df7_bdae_485c_a6aa_cd381b32466f" display="Interventions"/>
    <hyperlink ref="E13" location="_8273a11c_a030_45ba_bf8f_2b577e1aa93b" display="Principal Recipients"/>
    <hyperlink ref="A186" location="'Overview - Section A'!A13" display="'Overview - Section A'!A13"/>
  </hyperlinks>
  <pageMargins left="0.7" right="0.7" top="0.75" bottom="0.75" header="0.3" footer="0.3"/>
  <pageSetup paperSize="8" fitToHeight="0" orientation="landscape" r:id="rId1"/>
  <rowBreaks count="1" manualBreakCount="1">
    <brk id="56" max="19" man="1"/>
  </rowBreaks>
  <tableParts count="1">
    <tablePart r:id="rId2"/>
  </tableParts>
  <extLst>
    <ext xmlns:x14="http://schemas.microsoft.com/office/spreadsheetml/2009/9/main" uri="{CCE6A557-97BC-4b89-ADB6-D9C93CAAB3DF}">
      <x14:dataValidations xmlns:xm="http://schemas.microsoft.com/office/excel/2006/main" count="3">
        <x14:dataValidation type="list" allowBlank="1" showInputMessage="1" showErrorMessage="1">
          <x14:formula1>
            <xm:f>IF('Reference Records'!$B$338&lt;&gt;"",OFFSET('Account Role'!$C$3,1,0,MATCH("*",'Account Role'!$C$3:$C$14,-1)-1,1),OFFSET('Account Role'!$C$22,1,0,MATCH(" ",'Account Role'!$C$22:$C$548,-1)-1,1))</xm:f>
          </x14:formula1>
          <xm:sqref>E26:E35</xm:sqref>
        </x14:dataValidation>
        <x14:dataValidation type="list" allowBlank="1" showInputMessage="1" showErrorMessage="1">
          <x14:formula1>
            <xm:f>'Account Role'!$C$2:$C$19</xm:f>
          </x14:formula1>
          <xm:sqref>J26:J35</xm:sqref>
        </x14:dataValidation>
        <x14:dataValidation type="list" allowBlank="1" showInputMessage="1" showErrorMessage="1">
          <x14:formula1>
            <xm:f>OFFSET('Reference Records'!$B$131,1,0,MATCH(" ",'Reference Records'!$B$131:$B$166,-1)-1,1)</xm:f>
          </x14:formula1>
          <xm:sqref>E100:E115</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AN110"/>
  <sheetViews>
    <sheetView showGridLines="0" zoomScale="70" zoomScaleNormal="70" zoomScaleSheetLayoutView="75" workbookViewId="0">
      <selection activeCell="AE12" sqref="AE12"/>
    </sheetView>
  </sheetViews>
  <sheetFormatPr defaultColWidth="11" defaultRowHeight="12" x14ac:dyDescent="0.2"/>
  <cols>
    <col min="1" max="1" width="11.75" style="16" customWidth="1"/>
    <col min="2" max="3" width="30.625" style="16" customWidth="1"/>
    <col min="4" max="4" width="12.125" style="16" customWidth="1"/>
    <col min="5" max="5" width="11.75" style="16" customWidth="1"/>
    <col min="6" max="6" width="19.625" style="16" customWidth="1"/>
    <col min="7" max="7" width="17.75" style="16" customWidth="1"/>
    <col min="8" max="8" width="20.625" style="16" customWidth="1"/>
    <col min="9" max="9" width="22.625" style="16" hidden="1" customWidth="1"/>
    <col min="10" max="10" width="23.75" style="16" hidden="1" customWidth="1"/>
    <col min="11" max="11" width="25.25" style="16" hidden="1" customWidth="1"/>
    <col min="12" max="12" width="22" style="16" hidden="1" customWidth="1"/>
    <col min="13" max="13" width="23.25" style="16" hidden="1" customWidth="1"/>
    <col min="14" max="14" width="0.25" style="16" customWidth="1"/>
    <col min="15" max="15" width="20.625" style="16" customWidth="1"/>
    <col min="16" max="16" width="93.75" style="16" customWidth="1"/>
    <col min="17" max="25" width="10.125" style="16" hidden="1" customWidth="1"/>
    <col min="26" max="26" width="0.25" style="16" customWidth="1"/>
    <col min="27" max="27" width="10.125" style="16" customWidth="1"/>
    <col min="28" max="28" width="26.625" style="16" customWidth="1"/>
    <col min="29" max="29" width="0.75" style="16" customWidth="1"/>
    <col min="30" max="30" width="13.625" style="16" customWidth="1"/>
    <col min="31" max="31" width="12" style="17" customWidth="1"/>
    <col min="32" max="32" width="18.25" style="17" customWidth="1"/>
    <col min="33" max="34" width="15.75" style="17" customWidth="1"/>
    <col min="35" max="36" width="11" style="17" customWidth="1"/>
    <col min="37" max="40" width="11" style="17"/>
    <col min="41" max="16384" width="11" style="16"/>
  </cols>
  <sheetData>
    <row r="1" spans="1:28" ht="21.75" thickBot="1" x14ac:dyDescent="0.25">
      <c r="A1" s="464" t="s">
        <v>46</v>
      </c>
      <c r="B1" s="465"/>
      <c r="C1" s="465"/>
      <c r="D1" s="465"/>
      <c r="E1" s="465"/>
      <c r="F1" s="465"/>
      <c r="G1" s="465"/>
      <c r="H1" s="465"/>
      <c r="I1" s="465"/>
      <c r="J1" s="465"/>
      <c r="K1" s="465"/>
      <c r="L1" s="465"/>
      <c r="M1" s="465"/>
      <c r="N1" s="465"/>
      <c r="O1" s="465"/>
      <c r="P1" s="465"/>
      <c r="Q1" s="465"/>
      <c r="R1" s="21"/>
      <c r="S1" s="21"/>
      <c r="T1" s="21"/>
      <c r="U1" s="21"/>
      <c r="V1" s="21"/>
      <c r="W1" s="22"/>
      <c r="X1" s="20"/>
      <c r="Y1" s="20"/>
    </row>
    <row r="2" spans="1:28" ht="41.1" customHeight="1" thickBot="1" x14ac:dyDescent="0.25">
      <c r="A2" s="461" t="s">
        <v>48</v>
      </c>
      <c r="B2" s="462"/>
      <c r="C2" s="462"/>
      <c r="D2" s="462"/>
      <c r="E2" s="462"/>
      <c r="F2" s="462"/>
      <c r="G2" s="462"/>
      <c r="H2" s="462"/>
      <c r="I2" s="462"/>
      <c r="J2" s="462"/>
      <c r="K2" s="462"/>
      <c r="L2" s="462"/>
      <c r="M2" s="462"/>
      <c r="N2" s="462"/>
      <c r="O2" s="462"/>
      <c r="P2" s="462"/>
      <c r="Q2" s="463"/>
      <c r="R2" s="24"/>
      <c r="S2" s="24"/>
      <c r="T2" s="24"/>
      <c r="U2" s="24"/>
      <c r="V2" s="24"/>
      <c r="W2" s="25"/>
      <c r="X2" s="20"/>
      <c r="Y2" s="20"/>
    </row>
    <row r="3" spans="1:28" ht="12.75" thickBot="1" x14ac:dyDescent="0.25"/>
    <row r="4" spans="1:28" ht="51" customHeight="1" thickBot="1" x14ac:dyDescent="0.25">
      <c r="A4" s="49" t="s">
        <v>38</v>
      </c>
      <c r="B4" s="35" t="s">
        <v>15</v>
      </c>
      <c r="C4" s="48" t="s">
        <v>29</v>
      </c>
      <c r="Q4" s="17"/>
    </row>
    <row r="5" spans="1:28" x14ac:dyDescent="0.2">
      <c r="Q5" s="17"/>
    </row>
    <row r="6" spans="1:28" ht="12.75" thickBot="1" x14ac:dyDescent="0.25">
      <c r="Q6" s="17"/>
    </row>
    <row r="7" spans="1:28" ht="28.5" customHeight="1" thickBot="1" x14ac:dyDescent="0.25">
      <c r="A7" s="452" t="s">
        <v>15</v>
      </c>
      <c r="B7" s="453"/>
      <c r="C7" s="453"/>
      <c r="D7" s="453"/>
      <c r="E7" s="453"/>
      <c r="F7" s="453"/>
      <c r="G7" s="453"/>
      <c r="H7" s="453"/>
      <c r="I7" s="453"/>
      <c r="J7" s="453"/>
      <c r="K7" s="453"/>
      <c r="L7" s="453"/>
      <c r="M7" s="453"/>
      <c r="N7" s="453"/>
      <c r="O7" s="453"/>
      <c r="P7" s="453"/>
      <c r="Q7" s="36"/>
      <c r="R7" s="21"/>
      <c r="S7" s="21"/>
      <c r="T7" s="21"/>
      <c r="U7" s="21"/>
      <c r="V7" s="21"/>
      <c r="W7" s="21"/>
      <c r="X7" s="21"/>
      <c r="Y7" s="21"/>
      <c r="Z7" s="22"/>
    </row>
    <row r="8" spans="1:28" ht="50.25" customHeight="1" x14ac:dyDescent="0.2">
      <c r="A8" s="312" t="s">
        <v>22</v>
      </c>
      <c r="B8" s="312" t="s">
        <v>85</v>
      </c>
      <c r="C8" s="312" t="s">
        <v>10</v>
      </c>
      <c r="D8" s="312" t="s">
        <v>33</v>
      </c>
      <c r="E8" s="312" t="s">
        <v>34</v>
      </c>
      <c r="F8" s="312" t="s">
        <v>18</v>
      </c>
      <c r="G8" s="312" t="s">
        <v>19</v>
      </c>
      <c r="H8" s="313" t="s">
        <v>21</v>
      </c>
      <c r="I8" s="312"/>
      <c r="J8" s="312"/>
      <c r="K8" s="312"/>
      <c r="L8" s="312"/>
      <c r="M8" s="312"/>
      <c r="N8" s="312"/>
      <c r="O8" s="313" t="s">
        <v>11</v>
      </c>
      <c r="P8" s="313" t="s">
        <v>9</v>
      </c>
      <c r="Q8" s="314"/>
      <c r="R8" s="314" t="s">
        <v>171</v>
      </c>
      <c r="S8" s="314" t="s">
        <v>105</v>
      </c>
      <c r="T8" s="314" t="s">
        <v>64</v>
      </c>
      <c r="U8" s="314" t="s">
        <v>21</v>
      </c>
      <c r="V8" s="315" t="s">
        <v>172</v>
      </c>
      <c r="W8" s="315" t="s">
        <v>66</v>
      </c>
      <c r="X8" s="315" t="s">
        <v>189</v>
      </c>
      <c r="Y8" s="316" t="s">
        <v>212</v>
      </c>
      <c r="Z8" s="160"/>
      <c r="AA8" s="169"/>
      <c r="AB8" s="170"/>
    </row>
    <row r="9" spans="1:28" ht="60" hidden="1" x14ac:dyDescent="0.2">
      <c r="A9" s="317" t="s">
        <v>91</v>
      </c>
      <c r="B9" s="318" t="s">
        <v>78</v>
      </c>
      <c r="C9" s="319" t="s">
        <v>53</v>
      </c>
      <c r="D9" s="320" t="s">
        <v>54</v>
      </c>
      <c r="E9" s="320" t="s">
        <v>55</v>
      </c>
      <c r="F9" s="320" t="s">
        <v>56</v>
      </c>
      <c r="G9" s="321" t="str">
        <f>IFERROR(IF(VLOOKUP(B9,'Reference Records'!$C$4:$D$29,2,FALSE)=0,"",VLOOKUP(B9,'Reference Records'!$C$4:$D$29,2,FALSE)),"")</f>
        <v/>
      </c>
      <c r="H9" s="322"/>
      <c r="I9" s="322"/>
      <c r="J9" s="322"/>
      <c r="K9" s="322"/>
      <c r="L9" s="322"/>
      <c r="M9" s="322"/>
      <c r="N9" s="322"/>
      <c r="O9" s="323"/>
      <c r="P9" s="319" t="s">
        <v>57</v>
      </c>
      <c r="Q9" s="314"/>
      <c r="R9" s="314" t="str">
        <f>IF(G9&lt;&gt;"",B9&amp;C9,"")</f>
        <v/>
      </c>
      <c r="S9" s="314" t="b">
        <f>IFERROR(TRUE,TRUE)</f>
        <v>1</v>
      </c>
      <c r="T9" s="314" t="b">
        <f>IFERROR(IF(OR(B9&lt;&gt;"",C9&lt;&gt;""),TRUE,FALSE),FALSE)</f>
        <v>1</v>
      </c>
      <c r="U9" s="324" t="str">
        <f>IFERROR(VLOOKUP(H9,'Overview - Section A'!$N$26:$Q$37,4,FALSE),"")</f>
        <v/>
      </c>
      <c r="V9" s="315" t="str">
        <f>B9&amp;C9</f>
        <v>[Impact Indicator Name][Custom Impact Indicator]</v>
      </c>
      <c r="W9" s="315" t="s">
        <v>65</v>
      </c>
      <c r="X9" s="315" t="str">
        <f>IFERROR(VLOOKUP(B9,'Reference Records'!$C$4:$G$29,5,FALSE),"")</f>
        <v/>
      </c>
      <c r="Y9" s="315" t="str">
        <f>IFERROR(IF('Reference Records'!$B$338&lt;&gt;"",VLOOKUP(O9,'Reference Records'!$B$338:$C$338,2,FALSE),VLOOKUP(O9,'Reference Records'!$A$343:$C$676,3,FALSE)),"")</f>
        <v/>
      </c>
      <c r="Z9" s="160"/>
      <c r="AA9" s="169"/>
      <c r="AB9" s="170"/>
    </row>
    <row r="10" spans="1:28" ht="84" x14ac:dyDescent="0.2">
      <c r="A10" s="317">
        <v>1</v>
      </c>
      <c r="B10" s="318" t="s">
        <v>1907</v>
      </c>
      <c r="C10" s="319"/>
      <c r="D10" s="320" t="s">
        <v>4439</v>
      </c>
      <c r="E10" s="320" t="s">
        <v>259</v>
      </c>
      <c r="F10" s="320" t="s">
        <v>4371</v>
      </c>
      <c r="G10" s="321" t="str">
        <f>IFERROR(IF(VLOOKUP(B10,'Reference Records'!$C$4:$D$29,2,FALSE)=0,"",VLOOKUP(B10,'Reference Records'!$C$4:$D$29,2,FALSE)),"")</f>
        <v>Age | Gender,Age,Gender</v>
      </c>
      <c r="H10" s="322" t="s">
        <v>3038</v>
      </c>
      <c r="I10" s="322"/>
      <c r="J10" s="322"/>
      <c r="K10" s="322"/>
      <c r="L10" s="322"/>
      <c r="M10" s="322"/>
      <c r="N10" s="322"/>
      <c r="O10" s="323" t="s">
        <v>281</v>
      </c>
      <c r="P10" s="319" t="s">
        <v>4466</v>
      </c>
      <c r="Q10" s="314"/>
      <c r="R10" s="314" t="str">
        <f t="shared" ref="R10:R24" si="0">IF(G10&lt;&gt;"",B10&amp;C10,"")</f>
        <v>HIV I-14: Number of new HIV infections per 1000 uninfected population</v>
      </c>
      <c r="S10" s="314" t="b">
        <f t="shared" ref="S10:S24" si="1">IFERROR(TRUE,TRUE)</f>
        <v>1</v>
      </c>
      <c r="T10" s="314" t="b">
        <f t="shared" ref="T10:T24" si="2">IFERROR(IF(OR(B10&lt;&gt;"",C10&lt;&gt;""),TRUE,FALSE),FALSE)</f>
        <v>1</v>
      </c>
      <c r="U10" s="324" t="str">
        <f>IFERROR(VLOOKUP(H10,'Overview - Section A'!$N$26:$Q$37,4,FALSE),"")</f>
        <v>a1236000008H07EAAS</v>
      </c>
      <c r="V10" s="315" t="str">
        <f t="shared" ref="V10:V24" si="3">B10&amp;C10</f>
        <v>HIV I-14: Number of new HIV infections per 1000 uninfected population</v>
      </c>
      <c r="W10" s="315" t="s">
        <v>283</v>
      </c>
      <c r="X10" s="315" t="str">
        <f>IFERROR(VLOOKUP(B10,'Reference Records'!$C$4:$G$29,5,FALSE),"")</f>
        <v>a1J36000003YBHqEAO</v>
      </c>
      <c r="Y10" s="315" t="str">
        <f>IFERROR(IF('Reference Records'!$B$338&lt;&gt;"",VLOOKUP(O10,'Reference Records'!$B$338:$C$338,2,FALSE),VLOOKUP(O10,'Reference Records'!$A$343:$C$676,3,FALSE)),"")</f>
        <v>a1A360000013M2fEAE</v>
      </c>
      <c r="Z10" s="160"/>
      <c r="AA10" s="169"/>
      <c r="AB10" s="170"/>
    </row>
    <row r="11" spans="1:28" ht="72" x14ac:dyDescent="0.2">
      <c r="A11" s="317">
        <v>2</v>
      </c>
      <c r="B11" s="318" t="s">
        <v>1866</v>
      </c>
      <c r="C11" s="319"/>
      <c r="D11" s="320" t="s">
        <v>4440</v>
      </c>
      <c r="E11" s="320" t="s">
        <v>259</v>
      </c>
      <c r="F11" s="320" t="s">
        <v>4371</v>
      </c>
      <c r="G11" s="321" t="str">
        <f>IFERROR(IF(VLOOKUP(B11,'Reference Records'!$C$4:$D$29,2,FALSE)=0,"",VLOOKUP(B11,'Reference Records'!$C$4:$D$29,2,FALSE)),"")</f>
        <v>Age,Gender,Age | Gender</v>
      </c>
      <c r="H11" s="322" t="s">
        <v>3038</v>
      </c>
      <c r="I11" s="322"/>
      <c r="J11" s="322"/>
      <c r="K11" s="322"/>
      <c r="L11" s="322"/>
      <c r="M11" s="322"/>
      <c r="N11" s="322"/>
      <c r="O11" s="323" t="s">
        <v>281</v>
      </c>
      <c r="P11" s="319" t="s">
        <v>4465</v>
      </c>
      <c r="Q11" s="314"/>
      <c r="R11" s="314" t="str">
        <f t="shared" si="0"/>
        <v>HIV I-4: Number of AIDS-related deaths per 100,000 population</v>
      </c>
      <c r="S11" s="314" t="b">
        <f t="shared" si="1"/>
        <v>1</v>
      </c>
      <c r="T11" s="314" t="b">
        <f t="shared" si="2"/>
        <v>1</v>
      </c>
      <c r="U11" s="324" t="str">
        <f>IFERROR(VLOOKUP(H11,'Overview - Section A'!$N$26:$Q$37,4,FALSE),"")</f>
        <v>a1236000008H07EAAS</v>
      </c>
      <c r="V11" s="315" t="str">
        <f t="shared" si="3"/>
        <v>HIV I-4: Number of AIDS-related deaths per 100,000 population</v>
      </c>
      <c r="W11" s="315" t="s">
        <v>284</v>
      </c>
      <c r="X11" s="315" t="str">
        <f>IFERROR(VLOOKUP(B11,'Reference Records'!$C$4:$G$29,5,FALSE),"")</f>
        <v>a1J36000002m4EeEAI</v>
      </c>
      <c r="Y11" s="315" t="str">
        <f>IFERROR(IF('Reference Records'!$B$338&lt;&gt;"",VLOOKUP(O11,'Reference Records'!$B$338:$C$338,2,FALSE),VLOOKUP(O11,'Reference Records'!$A$343:$C$676,3,FALSE)),"")</f>
        <v>a1A360000013M2fEAE</v>
      </c>
      <c r="Z11" s="160"/>
      <c r="AA11" s="169"/>
      <c r="AB11" s="170"/>
    </row>
    <row r="12" spans="1:28" ht="132" x14ac:dyDescent="0.2">
      <c r="A12" s="317">
        <v>3</v>
      </c>
      <c r="B12" s="318" t="s">
        <v>2159</v>
      </c>
      <c r="C12" s="319"/>
      <c r="D12" s="320" t="s">
        <v>4438</v>
      </c>
      <c r="E12" s="320" t="s">
        <v>259</v>
      </c>
      <c r="F12" s="320" t="s">
        <v>4371</v>
      </c>
      <c r="G12" s="321" t="str">
        <f>IFERROR(IF(VLOOKUP(B12,'Reference Records'!$C$4:$D$29,2,FALSE)=0,"",VLOOKUP(B12,'Reference Records'!$C$4:$D$29,2,FALSE)),"")</f>
        <v/>
      </c>
      <c r="H12" s="322" t="s">
        <v>3038</v>
      </c>
      <c r="I12" s="322"/>
      <c r="J12" s="322"/>
      <c r="K12" s="322"/>
      <c r="L12" s="322"/>
      <c r="M12" s="322"/>
      <c r="N12" s="322"/>
      <c r="O12" s="323" t="s">
        <v>281</v>
      </c>
      <c r="P12" s="319" t="s">
        <v>4464</v>
      </c>
      <c r="Q12" s="314"/>
      <c r="R12" s="314" t="str">
        <f t="shared" si="0"/>
        <v/>
      </c>
      <c r="S12" s="314" t="b">
        <f t="shared" si="1"/>
        <v>1</v>
      </c>
      <c r="T12" s="314" t="b">
        <f t="shared" si="2"/>
        <v>1</v>
      </c>
      <c r="U12" s="324" t="str">
        <f>IFERROR(VLOOKUP(H12,'Overview - Section A'!$N$26:$Q$37,4,FALSE),"")</f>
        <v>a1236000008H07EAAS</v>
      </c>
      <c r="V12" s="315" t="str">
        <f t="shared" si="3"/>
        <v>HIV I-6: Estimated percentage of child HIV infections from HIV-positive women delivering in the past 12 months</v>
      </c>
      <c r="W12" s="315" t="s">
        <v>285</v>
      </c>
      <c r="X12" s="315" t="str">
        <f>IFERROR(VLOOKUP(B12,'Reference Records'!$C$4:$G$29,5,FALSE),"")</f>
        <v>a1J36000002m4EVEAY</v>
      </c>
      <c r="Y12" s="315" t="str">
        <f>IFERROR(IF('Reference Records'!$B$338&lt;&gt;"",VLOOKUP(O12,'Reference Records'!$B$338:$C$338,2,FALSE),VLOOKUP(O12,'Reference Records'!$A$343:$C$676,3,FALSE)),"")</f>
        <v>a1A360000013M2fEAE</v>
      </c>
      <c r="Z12" s="160"/>
      <c r="AA12" s="169"/>
      <c r="AB12" s="170"/>
    </row>
    <row r="13" spans="1:28" ht="110.25" x14ac:dyDescent="0.2">
      <c r="A13" s="317">
        <v>4</v>
      </c>
      <c r="B13" s="318" t="s">
        <v>2177</v>
      </c>
      <c r="C13" s="319"/>
      <c r="D13" s="320" t="s">
        <v>4329</v>
      </c>
      <c r="E13" s="320" t="s">
        <v>258</v>
      </c>
      <c r="F13" s="320" t="s">
        <v>4372</v>
      </c>
      <c r="G13" s="321" t="str">
        <f>IFERROR(IF(VLOOKUP(B13,'Reference Records'!$C$4:$D$29,2,FALSE)=0,"",VLOOKUP(B13,'Reference Records'!$C$4:$D$29,2,FALSE)),"")</f>
        <v/>
      </c>
      <c r="H13" s="322" t="s">
        <v>3038</v>
      </c>
      <c r="I13" s="322"/>
      <c r="J13" s="322"/>
      <c r="K13" s="322"/>
      <c r="L13" s="322"/>
      <c r="M13" s="322"/>
      <c r="N13" s="322"/>
      <c r="O13" s="323" t="s">
        <v>281</v>
      </c>
      <c r="P13" s="319" t="s">
        <v>4468</v>
      </c>
      <c r="Q13" s="314"/>
      <c r="R13" s="314" t="str">
        <f t="shared" si="0"/>
        <v/>
      </c>
      <c r="S13" s="314" t="b">
        <f t="shared" si="1"/>
        <v>1</v>
      </c>
      <c r="T13" s="314" t="b">
        <f t="shared" si="2"/>
        <v>1</v>
      </c>
      <c r="U13" s="324" t="str">
        <f>IFERROR(VLOOKUP(H13,'Overview - Section A'!$N$26:$Q$37,4,FALSE),"")</f>
        <v>a1236000008H07EAAS</v>
      </c>
      <c r="V13" s="315" t="str">
        <f t="shared" si="3"/>
        <v>TB I-2: TB incidence rate per 100,000 population</v>
      </c>
      <c r="W13" s="315" t="s">
        <v>286</v>
      </c>
      <c r="X13" s="315" t="str">
        <f>IFERROR(VLOOKUP(B13,'Reference Records'!$C$4:$G$29,5,FALSE),"")</f>
        <v>a1J36000002m4EjEAI</v>
      </c>
      <c r="Y13" s="315" t="str">
        <f>IFERROR(IF('Reference Records'!$B$338&lt;&gt;"",VLOOKUP(O13,'Reference Records'!$B$338:$C$338,2,FALSE),VLOOKUP(O13,'Reference Records'!$A$343:$C$676,3,FALSE)),"")</f>
        <v>a1A360000013M2fEAE</v>
      </c>
      <c r="Z13" s="160"/>
      <c r="AA13" s="169"/>
      <c r="AB13" s="170"/>
    </row>
    <row r="14" spans="1:28" ht="110.25" x14ac:dyDescent="0.2">
      <c r="A14" s="317">
        <v>5</v>
      </c>
      <c r="B14" s="318" t="s">
        <v>2180</v>
      </c>
      <c r="C14" s="319"/>
      <c r="D14" s="320" t="s">
        <v>4330</v>
      </c>
      <c r="E14" s="320" t="s">
        <v>258</v>
      </c>
      <c r="F14" s="320" t="s">
        <v>4372</v>
      </c>
      <c r="G14" s="321" t="str">
        <f>IFERROR(IF(VLOOKUP(B14,'Reference Records'!$C$4:$D$29,2,FALSE)=0,"",VLOOKUP(B14,'Reference Records'!$C$4:$D$29,2,FALSE)),"")</f>
        <v/>
      </c>
      <c r="H14" s="322" t="s">
        <v>3038</v>
      </c>
      <c r="I14" s="322"/>
      <c r="J14" s="322"/>
      <c r="K14" s="322"/>
      <c r="L14" s="322"/>
      <c r="M14" s="322"/>
      <c r="N14" s="322"/>
      <c r="O14" s="323" t="s">
        <v>281</v>
      </c>
      <c r="P14" s="319" t="s">
        <v>4469</v>
      </c>
      <c r="Q14" s="314"/>
      <c r="R14" s="314" t="str">
        <f t="shared" si="0"/>
        <v/>
      </c>
      <c r="S14" s="314" t="b">
        <f t="shared" si="1"/>
        <v>1</v>
      </c>
      <c r="T14" s="314" t="b">
        <f t="shared" si="2"/>
        <v>1</v>
      </c>
      <c r="U14" s="324" t="str">
        <f>IFERROR(VLOOKUP(H14,'Overview - Section A'!$N$26:$Q$37,4,FALSE),"")</f>
        <v>a1236000008H07EAAS</v>
      </c>
      <c r="V14" s="315" t="str">
        <f t="shared" si="3"/>
        <v>TB I-3(M): TB mortality rate per 100,000 population</v>
      </c>
      <c r="W14" s="315" t="s">
        <v>287</v>
      </c>
      <c r="X14" s="315" t="str">
        <f>IFERROR(VLOOKUP(B14,'Reference Records'!$C$4:$G$29,5,FALSE),"")</f>
        <v>a1J36000002m4EkEAI</v>
      </c>
      <c r="Y14" s="315" t="str">
        <f>IFERROR(IF('Reference Records'!$B$338&lt;&gt;"",VLOOKUP(O14,'Reference Records'!$B$338:$C$338,2,FALSE),VLOOKUP(O14,'Reference Records'!$A$343:$C$676,3,FALSE)),"")</f>
        <v>a1A360000013M2fEAE</v>
      </c>
      <c r="Z14" s="160"/>
      <c r="AA14" s="169"/>
      <c r="AB14" s="170"/>
    </row>
    <row r="15" spans="1:28" ht="94.5" x14ac:dyDescent="0.2">
      <c r="A15" s="317">
        <v>6</v>
      </c>
      <c r="B15" s="318" t="s">
        <v>2174</v>
      </c>
      <c r="C15" s="319"/>
      <c r="D15" s="320" t="s">
        <v>270</v>
      </c>
      <c r="E15" s="320" t="s">
        <v>259</v>
      </c>
      <c r="F15" s="320" t="s">
        <v>4380</v>
      </c>
      <c r="G15" s="321" t="str">
        <f>IFERROR(IF(VLOOKUP(B15,'Reference Records'!$C$4:$D$29,2,FALSE)=0,"",VLOOKUP(B15,'Reference Records'!$C$4:$D$29,2,FALSE)),"")</f>
        <v/>
      </c>
      <c r="H15" s="322" t="s">
        <v>3038</v>
      </c>
      <c r="I15" s="322"/>
      <c r="J15" s="322"/>
      <c r="K15" s="322"/>
      <c r="L15" s="322"/>
      <c r="M15" s="322"/>
      <c r="N15" s="322"/>
      <c r="O15" s="323" t="s">
        <v>281</v>
      </c>
      <c r="P15" s="319" t="s">
        <v>4467</v>
      </c>
      <c r="Q15" s="314"/>
      <c r="R15" s="314" t="str">
        <f t="shared" si="0"/>
        <v/>
      </c>
      <c r="S15" s="314" t="b">
        <f t="shared" si="1"/>
        <v>1</v>
      </c>
      <c r="T15" s="314" t="b">
        <f t="shared" si="2"/>
        <v>1</v>
      </c>
      <c r="U15" s="324" t="str">
        <f>IFERROR(VLOOKUP(H15,'Overview - Section A'!$N$26:$Q$37,4,FALSE),"")</f>
        <v>a1236000008H07EAAS</v>
      </c>
      <c r="V15" s="315" t="str">
        <f t="shared" si="3"/>
        <v>TB I-1: TB prevalence rate per 100,000 population</v>
      </c>
      <c r="W15" s="315" t="s">
        <v>288</v>
      </c>
      <c r="X15" s="315" t="str">
        <f>IFERROR(VLOOKUP(B15,'Reference Records'!$C$4:$G$29,5,FALSE),"")</f>
        <v>a1J36000002m4EiEAI</v>
      </c>
      <c r="Y15" s="315" t="str">
        <f>IFERROR(IF('Reference Records'!$B$338&lt;&gt;"",VLOOKUP(O15,'Reference Records'!$B$338:$C$338,2,FALSE),VLOOKUP(O15,'Reference Records'!$A$343:$C$676,3,FALSE)),"")</f>
        <v>a1A360000013M2fEAE</v>
      </c>
      <c r="Z15" s="160"/>
      <c r="AA15" s="169"/>
      <c r="AB15" s="170"/>
    </row>
    <row r="16" spans="1:28" ht="24" x14ac:dyDescent="0.2">
      <c r="A16" s="317">
        <v>7</v>
      </c>
      <c r="B16" s="318"/>
      <c r="C16" s="319"/>
      <c r="D16" s="320"/>
      <c r="E16" s="320"/>
      <c r="F16" s="320"/>
      <c r="G16" s="321" t="str">
        <f>IFERROR(IF(VLOOKUP(B16,'Reference Records'!$C$4:$D$29,2,FALSE)=0,"",VLOOKUP(B16,'Reference Records'!$C$4:$D$29,2,FALSE)),"")</f>
        <v/>
      </c>
      <c r="H16" s="322"/>
      <c r="I16" s="322"/>
      <c r="J16" s="322"/>
      <c r="K16" s="322"/>
      <c r="L16" s="322"/>
      <c r="M16" s="322"/>
      <c r="N16" s="322"/>
      <c r="O16" s="323"/>
      <c r="P16" s="319"/>
      <c r="Q16" s="314"/>
      <c r="R16" s="314" t="str">
        <f t="shared" si="0"/>
        <v/>
      </c>
      <c r="S16" s="314" t="b">
        <f t="shared" si="1"/>
        <v>1</v>
      </c>
      <c r="T16" s="314" t="b">
        <f t="shared" si="2"/>
        <v>0</v>
      </c>
      <c r="U16" s="324" t="str">
        <f>IFERROR(VLOOKUP(H16,'Overview - Section A'!$N$26:$Q$37,4,FALSE),"")</f>
        <v/>
      </c>
      <c r="V16" s="315" t="str">
        <f t="shared" si="3"/>
        <v/>
      </c>
      <c r="W16" s="315" t="s">
        <v>289</v>
      </c>
      <c r="X16" s="315" t="str">
        <f>IFERROR(VLOOKUP(B16,'Reference Records'!$C$4:$G$29,5,FALSE),"")</f>
        <v/>
      </c>
      <c r="Y16" s="315" t="str">
        <f>IFERROR(IF('Reference Records'!$B$338&lt;&gt;"",VLOOKUP(O16,'Reference Records'!$B$338:$C$338,2,FALSE),VLOOKUP(O16,'Reference Records'!$A$343:$C$676,3,FALSE)),"")</f>
        <v/>
      </c>
      <c r="Z16" s="160"/>
      <c r="AA16" s="169"/>
      <c r="AB16" s="170"/>
    </row>
    <row r="17" spans="1:28" ht="24" x14ac:dyDescent="0.2">
      <c r="A17" s="317">
        <v>8</v>
      </c>
      <c r="B17" s="318"/>
      <c r="C17" s="319"/>
      <c r="D17" s="320"/>
      <c r="E17" s="320"/>
      <c r="F17" s="320"/>
      <c r="G17" s="321" t="str">
        <f>IFERROR(IF(VLOOKUP(B17,'Reference Records'!$C$4:$D$29,2,FALSE)=0,"",VLOOKUP(B17,'Reference Records'!$C$4:$D$29,2,FALSE)),"")</f>
        <v/>
      </c>
      <c r="H17" s="322"/>
      <c r="I17" s="322"/>
      <c r="J17" s="322"/>
      <c r="K17" s="322"/>
      <c r="L17" s="322"/>
      <c r="M17" s="322"/>
      <c r="N17" s="322"/>
      <c r="O17" s="323"/>
      <c r="P17" s="319"/>
      <c r="Q17" s="314"/>
      <c r="R17" s="314" t="str">
        <f t="shared" si="0"/>
        <v/>
      </c>
      <c r="S17" s="314" t="b">
        <f t="shared" si="1"/>
        <v>1</v>
      </c>
      <c r="T17" s="314" t="b">
        <f t="shared" si="2"/>
        <v>0</v>
      </c>
      <c r="U17" s="324" t="str">
        <f>IFERROR(VLOOKUP(H17,'Overview - Section A'!$N$26:$Q$37,4,FALSE),"")</f>
        <v/>
      </c>
      <c r="V17" s="315" t="str">
        <f t="shared" si="3"/>
        <v/>
      </c>
      <c r="W17" s="315" t="s">
        <v>290</v>
      </c>
      <c r="X17" s="315" t="str">
        <f>IFERROR(VLOOKUP(B17,'Reference Records'!$C$4:$G$29,5,FALSE),"")</f>
        <v/>
      </c>
      <c r="Y17" s="315" t="str">
        <f>IFERROR(IF('Reference Records'!$B$338&lt;&gt;"",VLOOKUP(O17,'Reference Records'!$B$338:$C$338,2,FALSE),VLOOKUP(O17,'Reference Records'!$A$343:$C$676,3,FALSE)),"")</f>
        <v/>
      </c>
      <c r="Z17" s="160"/>
      <c r="AA17" s="169"/>
      <c r="AB17" s="170"/>
    </row>
    <row r="18" spans="1:28" ht="24" x14ac:dyDescent="0.2">
      <c r="A18" s="317">
        <v>9</v>
      </c>
      <c r="B18" s="318"/>
      <c r="C18" s="319"/>
      <c r="D18" s="320"/>
      <c r="E18" s="320"/>
      <c r="F18" s="320"/>
      <c r="G18" s="321" t="str">
        <f>IFERROR(IF(VLOOKUP(B18,'Reference Records'!$C$4:$D$29,2,FALSE)=0,"",VLOOKUP(B18,'Reference Records'!$C$4:$D$29,2,FALSE)),"")</f>
        <v/>
      </c>
      <c r="H18" s="322"/>
      <c r="I18" s="322"/>
      <c r="J18" s="322"/>
      <c r="K18" s="322"/>
      <c r="L18" s="322"/>
      <c r="M18" s="322"/>
      <c r="N18" s="322"/>
      <c r="O18" s="323"/>
      <c r="P18" s="319"/>
      <c r="Q18" s="314"/>
      <c r="R18" s="314" t="str">
        <f t="shared" si="0"/>
        <v/>
      </c>
      <c r="S18" s="314" t="b">
        <f t="shared" si="1"/>
        <v>1</v>
      </c>
      <c r="T18" s="314" t="b">
        <f t="shared" si="2"/>
        <v>0</v>
      </c>
      <c r="U18" s="324" t="str">
        <f>IFERROR(VLOOKUP(H18,'Overview - Section A'!$N$26:$Q$37,4,FALSE),"")</f>
        <v/>
      </c>
      <c r="V18" s="315" t="str">
        <f t="shared" si="3"/>
        <v/>
      </c>
      <c r="W18" s="315" t="s">
        <v>291</v>
      </c>
      <c r="X18" s="315" t="str">
        <f>IFERROR(VLOOKUP(B18,'Reference Records'!$C$4:$G$29,5,FALSE),"")</f>
        <v/>
      </c>
      <c r="Y18" s="315" t="str">
        <f>IFERROR(IF('Reference Records'!$B$338&lt;&gt;"",VLOOKUP(O18,'Reference Records'!$B$338:$C$338,2,FALSE),VLOOKUP(O18,'Reference Records'!$A$343:$C$676,3,FALSE)),"")</f>
        <v/>
      </c>
      <c r="Z18" s="160"/>
      <c r="AA18" s="169"/>
      <c r="AB18" s="170"/>
    </row>
    <row r="19" spans="1:28" ht="24" x14ac:dyDescent="0.2">
      <c r="A19" s="317">
        <v>10</v>
      </c>
      <c r="B19" s="318"/>
      <c r="C19" s="319"/>
      <c r="D19" s="320"/>
      <c r="E19" s="320"/>
      <c r="F19" s="320"/>
      <c r="G19" s="321" t="str">
        <f>IFERROR(IF(VLOOKUP(B19,'Reference Records'!$C$4:$D$29,2,FALSE)=0,"",VLOOKUP(B19,'Reference Records'!$C$4:$D$29,2,FALSE)),"")</f>
        <v/>
      </c>
      <c r="H19" s="322"/>
      <c r="I19" s="322"/>
      <c r="J19" s="322"/>
      <c r="K19" s="322"/>
      <c r="L19" s="322"/>
      <c r="M19" s="322"/>
      <c r="N19" s="322"/>
      <c r="O19" s="323"/>
      <c r="P19" s="319"/>
      <c r="Q19" s="314"/>
      <c r="R19" s="314" t="str">
        <f t="shared" si="0"/>
        <v/>
      </c>
      <c r="S19" s="314" t="b">
        <f t="shared" si="1"/>
        <v>1</v>
      </c>
      <c r="T19" s="314" t="b">
        <f t="shared" si="2"/>
        <v>0</v>
      </c>
      <c r="U19" s="324" t="str">
        <f>IFERROR(VLOOKUP(H19,'Overview - Section A'!$N$26:$Q$37,4,FALSE),"")</f>
        <v/>
      </c>
      <c r="V19" s="315" t="str">
        <f t="shared" si="3"/>
        <v/>
      </c>
      <c r="W19" s="315" t="s">
        <v>292</v>
      </c>
      <c r="X19" s="315" t="str">
        <f>IFERROR(VLOOKUP(B19,'Reference Records'!$C$4:$G$29,5,FALSE),"")</f>
        <v/>
      </c>
      <c r="Y19" s="315" t="str">
        <f>IFERROR(IF('Reference Records'!$B$338&lt;&gt;"",VLOOKUP(O19,'Reference Records'!$B$338:$C$338,2,FALSE),VLOOKUP(O19,'Reference Records'!$A$343:$C$676,3,FALSE)),"")</f>
        <v/>
      </c>
      <c r="Z19" s="160"/>
      <c r="AA19" s="169"/>
      <c r="AB19" s="170"/>
    </row>
    <row r="20" spans="1:28" ht="24" x14ac:dyDescent="0.2">
      <c r="A20" s="317">
        <v>11</v>
      </c>
      <c r="B20" s="318"/>
      <c r="C20" s="319"/>
      <c r="D20" s="320"/>
      <c r="E20" s="320"/>
      <c r="F20" s="320"/>
      <c r="G20" s="321" t="str">
        <f>IFERROR(IF(VLOOKUP(B20,'Reference Records'!$C$4:$D$29,2,FALSE)=0,"",VLOOKUP(B20,'Reference Records'!$C$4:$D$29,2,FALSE)),"")</f>
        <v/>
      </c>
      <c r="H20" s="322"/>
      <c r="I20" s="322"/>
      <c r="J20" s="322"/>
      <c r="K20" s="322"/>
      <c r="L20" s="322"/>
      <c r="M20" s="322"/>
      <c r="N20" s="322"/>
      <c r="O20" s="323"/>
      <c r="P20" s="319"/>
      <c r="Q20" s="314"/>
      <c r="R20" s="314" t="str">
        <f t="shared" si="0"/>
        <v/>
      </c>
      <c r="S20" s="314" t="b">
        <f t="shared" si="1"/>
        <v>1</v>
      </c>
      <c r="T20" s="314" t="b">
        <f t="shared" si="2"/>
        <v>0</v>
      </c>
      <c r="U20" s="324" t="str">
        <f>IFERROR(VLOOKUP(H20,'Overview - Section A'!$N$26:$Q$37,4,FALSE),"")</f>
        <v/>
      </c>
      <c r="V20" s="315" t="str">
        <f t="shared" si="3"/>
        <v/>
      </c>
      <c r="W20" s="315" t="s">
        <v>293</v>
      </c>
      <c r="X20" s="315" t="str">
        <f>IFERROR(VLOOKUP(B20,'Reference Records'!$C$4:$G$29,5,FALSE),"")</f>
        <v/>
      </c>
      <c r="Y20" s="315" t="str">
        <f>IFERROR(IF('Reference Records'!$B$338&lt;&gt;"",VLOOKUP(O20,'Reference Records'!$B$338:$C$338,2,FALSE),VLOOKUP(O20,'Reference Records'!$A$343:$C$676,3,FALSE)),"")</f>
        <v/>
      </c>
      <c r="Z20" s="160"/>
      <c r="AA20" s="169"/>
      <c r="AB20" s="170"/>
    </row>
    <row r="21" spans="1:28" ht="24" x14ac:dyDescent="0.2">
      <c r="A21" s="317">
        <v>12</v>
      </c>
      <c r="B21" s="318"/>
      <c r="C21" s="319"/>
      <c r="D21" s="320"/>
      <c r="E21" s="320"/>
      <c r="F21" s="320"/>
      <c r="G21" s="321" t="str">
        <f>IFERROR(IF(VLOOKUP(B21,'Reference Records'!$C$4:$D$29,2,FALSE)=0,"",VLOOKUP(B21,'Reference Records'!$C$4:$D$29,2,FALSE)),"")</f>
        <v/>
      </c>
      <c r="H21" s="322"/>
      <c r="I21" s="322"/>
      <c r="J21" s="322"/>
      <c r="K21" s="322"/>
      <c r="L21" s="322"/>
      <c r="M21" s="322"/>
      <c r="N21" s="322"/>
      <c r="O21" s="323"/>
      <c r="P21" s="319"/>
      <c r="Q21" s="314"/>
      <c r="R21" s="314" t="str">
        <f t="shared" si="0"/>
        <v/>
      </c>
      <c r="S21" s="314" t="b">
        <f t="shared" si="1"/>
        <v>1</v>
      </c>
      <c r="T21" s="314" t="b">
        <f t="shared" si="2"/>
        <v>0</v>
      </c>
      <c r="U21" s="324" t="str">
        <f>IFERROR(VLOOKUP(H21,'Overview - Section A'!$N$26:$Q$37,4,FALSE),"")</f>
        <v/>
      </c>
      <c r="V21" s="315" t="str">
        <f t="shared" si="3"/>
        <v/>
      </c>
      <c r="W21" s="315" t="s">
        <v>294</v>
      </c>
      <c r="X21" s="315" t="str">
        <f>IFERROR(VLOOKUP(B21,'Reference Records'!$C$4:$G$29,5,FALSE),"")</f>
        <v/>
      </c>
      <c r="Y21" s="315" t="str">
        <f>IFERROR(IF('Reference Records'!$B$338&lt;&gt;"",VLOOKUP(O21,'Reference Records'!$B$338:$C$338,2,FALSE),VLOOKUP(O21,'Reference Records'!$A$343:$C$676,3,FALSE)),"")</f>
        <v/>
      </c>
      <c r="Z21" s="160"/>
      <c r="AA21" s="169"/>
      <c r="AB21" s="170"/>
    </row>
    <row r="22" spans="1:28" ht="24" x14ac:dyDescent="0.2">
      <c r="A22" s="317">
        <v>13</v>
      </c>
      <c r="B22" s="318"/>
      <c r="C22" s="319"/>
      <c r="D22" s="320"/>
      <c r="E22" s="320"/>
      <c r="F22" s="320"/>
      <c r="G22" s="321" t="str">
        <f>IFERROR(IF(VLOOKUP(B22,'Reference Records'!$C$4:$D$29,2,FALSE)=0,"",VLOOKUP(B22,'Reference Records'!$C$4:$D$29,2,FALSE)),"")</f>
        <v/>
      </c>
      <c r="H22" s="322"/>
      <c r="I22" s="322"/>
      <c r="J22" s="322"/>
      <c r="K22" s="322"/>
      <c r="L22" s="322"/>
      <c r="M22" s="322"/>
      <c r="N22" s="322"/>
      <c r="O22" s="323"/>
      <c r="P22" s="319"/>
      <c r="Q22" s="314"/>
      <c r="R22" s="314" t="str">
        <f t="shared" si="0"/>
        <v/>
      </c>
      <c r="S22" s="314" t="b">
        <f t="shared" si="1"/>
        <v>1</v>
      </c>
      <c r="T22" s="314" t="b">
        <f t="shared" si="2"/>
        <v>0</v>
      </c>
      <c r="U22" s="324" t="str">
        <f>IFERROR(VLOOKUP(H22,'Overview - Section A'!$N$26:$Q$37,4,FALSE),"")</f>
        <v/>
      </c>
      <c r="V22" s="315" t="str">
        <f t="shared" si="3"/>
        <v/>
      </c>
      <c r="W22" s="315" t="s">
        <v>295</v>
      </c>
      <c r="X22" s="315" t="str">
        <f>IFERROR(VLOOKUP(B22,'Reference Records'!$C$4:$G$29,5,FALSE),"")</f>
        <v/>
      </c>
      <c r="Y22" s="315" t="str">
        <f>IFERROR(IF('Reference Records'!$B$338&lt;&gt;"",VLOOKUP(O22,'Reference Records'!$B$338:$C$338,2,FALSE),VLOOKUP(O22,'Reference Records'!$A$343:$C$676,3,FALSE)),"")</f>
        <v/>
      </c>
      <c r="Z22" s="160"/>
      <c r="AA22" s="169"/>
      <c r="AB22" s="170"/>
    </row>
    <row r="23" spans="1:28" ht="24" x14ac:dyDescent="0.2">
      <c r="A23" s="317">
        <v>14</v>
      </c>
      <c r="B23" s="318"/>
      <c r="C23" s="319"/>
      <c r="D23" s="320"/>
      <c r="E23" s="320"/>
      <c r="F23" s="320"/>
      <c r="G23" s="321" t="str">
        <f>IFERROR(IF(VLOOKUP(B23,'Reference Records'!$C$4:$D$29,2,FALSE)=0,"",VLOOKUP(B23,'Reference Records'!$C$4:$D$29,2,FALSE)),"")</f>
        <v/>
      </c>
      <c r="H23" s="322"/>
      <c r="I23" s="322"/>
      <c r="J23" s="322"/>
      <c r="K23" s="322"/>
      <c r="L23" s="322"/>
      <c r="M23" s="322"/>
      <c r="N23" s="322"/>
      <c r="O23" s="323"/>
      <c r="P23" s="319"/>
      <c r="Q23" s="314"/>
      <c r="R23" s="314" t="str">
        <f t="shared" si="0"/>
        <v/>
      </c>
      <c r="S23" s="314" t="b">
        <f t="shared" si="1"/>
        <v>1</v>
      </c>
      <c r="T23" s="314" t="b">
        <f t="shared" si="2"/>
        <v>0</v>
      </c>
      <c r="U23" s="324" t="str">
        <f>IFERROR(VLOOKUP(H23,'Overview - Section A'!$N$26:$Q$37,4,FALSE),"")</f>
        <v/>
      </c>
      <c r="V23" s="315" t="str">
        <f t="shared" si="3"/>
        <v/>
      </c>
      <c r="W23" s="315" t="s">
        <v>296</v>
      </c>
      <c r="X23" s="315" t="str">
        <f>IFERROR(VLOOKUP(B23,'Reference Records'!$C$4:$G$29,5,FALSE),"")</f>
        <v/>
      </c>
      <c r="Y23" s="315" t="str">
        <f>IFERROR(IF('Reference Records'!$B$338&lt;&gt;"",VLOOKUP(O23,'Reference Records'!$B$338:$C$338,2,FALSE),VLOOKUP(O23,'Reference Records'!$A$343:$C$676,3,FALSE)),"")</f>
        <v/>
      </c>
      <c r="Z23" s="160"/>
      <c r="AA23" s="169"/>
      <c r="AB23" s="170"/>
    </row>
    <row r="24" spans="1:28" ht="24" x14ac:dyDescent="0.2">
      <c r="A24" s="317">
        <v>15</v>
      </c>
      <c r="B24" s="318"/>
      <c r="C24" s="319"/>
      <c r="D24" s="320"/>
      <c r="E24" s="320"/>
      <c r="F24" s="320"/>
      <c r="G24" s="321" t="str">
        <f>IFERROR(IF(VLOOKUP(B24,'Reference Records'!$C$4:$D$29,2,FALSE)=0,"",VLOOKUP(B24,'Reference Records'!$C$4:$D$29,2,FALSE)),"")</f>
        <v/>
      </c>
      <c r="H24" s="322"/>
      <c r="I24" s="322"/>
      <c r="J24" s="322"/>
      <c r="K24" s="322"/>
      <c r="L24" s="322"/>
      <c r="M24" s="322"/>
      <c r="N24" s="322"/>
      <c r="O24" s="323"/>
      <c r="P24" s="319"/>
      <c r="Q24" s="314"/>
      <c r="R24" s="314" t="str">
        <f t="shared" si="0"/>
        <v/>
      </c>
      <c r="S24" s="314" t="b">
        <f t="shared" si="1"/>
        <v>1</v>
      </c>
      <c r="T24" s="314" t="b">
        <f t="shared" si="2"/>
        <v>0</v>
      </c>
      <c r="U24" s="324" t="str">
        <f>IFERROR(VLOOKUP(H24,'Overview - Section A'!$N$26:$Q$37,4,FALSE),"")</f>
        <v/>
      </c>
      <c r="V24" s="315" t="str">
        <f t="shared" si="3"/>
        <v/>
      </c>
      <c r="W24" s="315" t="s">
        <v>297</v>
      </c>
      <c r="X24" s="315" t="str">
        <f>IFERROR(VLOOKUP(B24,'Reference Records'!$C$4:$G$29,5,FALSE),"")</f>
        <v/>
      </c>
      <c r="Y24" s="315" t="str">
        <f>IFERROR(IF('Reference Records'!$B$338&lt;&gt;"",VLOOKUP(O24,'Reference Records'!$B$338:$C$338,2,FALSE),VLOOKUP(O24,'Reference Records'!$A$343:$C$676,3,FALSE)),"")</f>
        <v/>
      </c>
      <c r="Z24" s="160"/>
      <c r="AA24" s="169"/>
      <c r="AB24" s="170"/>
    </row>
    <row r="25" spans="1:28" ht="2.65" customHeight="1" thickBot="1" x14ac:dyDescent="0.25">
      <c r="A25" s="37"/>
      <c r="B25" s="38"/>
      <c r="C25" s="39"/>
      <c r="D25" s="39"/>
      <c r="E25" s="39"/>
      <c r="F25" s="39"/>
      <c r="G25" s="40"/>
      <c r="H25" s="40"/>
      <c r="I25" s="40"/>
      <c r="J25" s="40"/>
      <c r="K25" s="40"/>
      <c r="L25" s="40"/>
      <c r="M25" s="40"/>
      <c r="N25" s="40"/>
      <c r="O25" s="41"/>
      <c r="P25" s="39"/>
      <c r="Q25" s="39"/>
      <c r="R25" s="24"/>
      <c r="S25" s="24"/>
      <c r="T25" s="24"/>
      <c r="U25" s="24"/>
      <c r="V25" s="39"/>
      <c r="W25" s="39"/>
      <c r="X25" s="39"/>
      <c r="Y25" s="39"/>
      <c r="Z25" s="42"/>
      <c r="AA25" s="169"/>
      <c r="AB25" s="170"/>
    </row>
    <row r="26" spans="1:28" ht="12.75" thickBot="1" x14ac:dyDescent="0.25">
      <c r="B26" s="47"/>
      <c r="C26" s="18"/>
      <c r="D26" s="26"/>
      <c r="E26" s="26"/>
      <c r="F26" s="26"/>
      <c r="G26" s="26"/>
      <c r="H26" s="26"/>
      <c r="I26" s="26"/>
      <c r="J26" s="26"/>
      <c r="K26" s="26"/>
      <c r="L26" s="26"/>
      <c r="M26" s="26"/>
      <c r="N26" s="26"/>
      <c r="O26" s="26"/>
      <c r="P26" s="19"/>
      <c r="Q26" s="19"/>
      <c r="R26" s="19"/>
      <c r="AA26" s="170"/>
      <c r="AB26" s="170"/>
    </row>
    <row r="27" spans="1:28" ht="27.75" customHeight="1" thickBot="1" x14ac:dyDescent="0.25">
      <c r="A27" s="466" t="s">
        <v>29</v>
      </c>
      <c r="B27" s="467"/>
      <c r="C27" s="467"/>
      <c r="D27" s="467"/>
      <c r="E27" s="467"/>
      <c r="F27" s="467"/>
      <c r="G27" s="467"/>
      <c r="H27" s="467"/>
      <c r="I27" s="43"/>
      <c r="J27" s="43"/>
      <c r="K27" s="43"/>
      <c r="L27" s="43"/>
      <c r="M27" s="43"/>
      <c r="N27" s="44"/>
    </row>
    <row r="28" spans="1:28" ht="45.6" customHeight="1" x14ac:dyDescent="0.2">
      <c r="A28" s="378" t="s">
        <v>22</v>
      </c>
      <c r="B28" s="378" t="s">
        <v>133</v>
      </c>
      <c r="C28" s="378" t="s">
        <v>153</v>
      </c>
      <c r="D28" s="378" t="s">
        <v>6</v>
      </c>
      <c r="E28" s="378" t="s">
        <v>7</v>
      </c>
      <c r="F28" s="378" t="s">
        <v>8</v>
      </c>
      <c r="G28" s="378" t="s">
        <v>28</v>
      </c>
      <c r="H28" s="378" t="s">
        <v>156</v>
      </c>
      <c r="I28" s="379" t="s">
        <v>187</v>
      </c>
      <c r="J28" s="380" t="s">
        <v>66</v>
      </c>
      <c r="K28" s="380" t="s">
        <v>64</v>
      </c>
      <c r="L28" s="380" t="s">
        <v>105</v>
      </c>
      <c r="M28" s="380" t="s">
        <v>66</v>
      </c>
      <c r="N28" s="45"/>
      <c r="O28" s="170"/>
      <c r="P28" s="170"/>
    </row>
    <row r="29" spans="1:28" ht="47.25" hidden="1" x14ac:dyDescent="0.2">
      <c r="A29" s="381" t="s">
        <v>91</v>
      </c>
      <c r="B29" s="329" t="str">
        <f>IF(A29=A28,"",VLOOKUP(A29,$A$9:$V$26,22,FALSE))</f>
        <v>[Impact Indicator Name][Custom Impact Indicator]</v>
      </c>
      <c r="C29" s="330" t="str">
        <f>TEXT(IFERROR(INDEX('Overview - Section A'!$A$43:$A$50,MATCH(J29,'Overview - Section A'!$I$43:$I$50,0)),""),"YYYY")</f>
        <v/>
      </c>
      <c r="D29" s="382" t="s">
        <v>58</v>
      </c>
      <c r="E29" s="332" t="s">
        <v>59</v>
      </c>
      <c r="F29" s="333" t="str">
        <f>IFERROR(IF(E29&lt;&gt;"",(D29/E29)*100,""),"")</f>
        <v/>
      </c>
      <c r="G29" s="334" t="s">
        <v>60</v>
      </c>
      <c r="H29" s="335" t="s">
        <v>155</v>
      </c>
      <c r="I29" s="383" t="str">
        <f>VLOOKUP(A29,$A$9:$V$26,22,FALSE)</f>
        <v>[Impact Indicator Name][Custom Impact Indicator]</v>
      </c>
      <c r="J29" s="384" t="s">
        <v>65</v>
      </c>
      <c r="K29" s="383" t="b">
        <f>IFERROR(IF(I29&lt;&gt;"",TRUE,FALSE),FALSE)</f>
        <v>1</v>
      </c>
      <c r="L29" s="383" t="b">
        <f>IFERROR(TRUE,FALSE)</f>
        <v>1</v>
      </c>
      <c r="M29" s="383" t="s">
        <v>65</v>
      </c>
      <c r="N29" s="46"/>
      <c r="O29" s="170"/>
      <c r="P29" s="170"/>
    </row>
    <row r="30" spans="1:28" ht="47.25" x14ac:dyDescent="0.2">
      <c r="A30" s="381">
        <v>1</v>
      </c>
      <c r="B30" s="329" t="str">
        <f t="shared" ref="B30:B93" si="4">IF(A30=A29,"",VLOOKUP(A30,$A$9:$V$26,22,FALSE))</f>
        <v>HIV I-14: Number of new HIV infections per 1000 uninfected population</v>
      </c>
      <c r="C30" s="330" t="str">
        <f>TEXT(IFERROR(INDEX('Overview - Section A'!$A$43:$A$50,MATCH(J30,'Overview - Section A'!$I$43:$I$50,0)),""),"YYYY")</f>
        <v>2018</v>
      </c>
      <c r="D30" s="382">
        <v>3.24</v>
      </c>
      <c r="E30" s="332"/>
      <c r="F30" s="333" t="str">
        <f t="shared" ref="F30:F93" si="5">IFERROR(IF(E30&lt;&gt;"",(D30/E30)*100,""),"")</f>
        <v/>
      </c>
      <c r="G30" s="334">
        <v>43617</v>
      </c>
      <c r="H30" s="335"/>
      <c r="I30" s="383" t="str">
        <f t="shared" ref="I30:I93" si="6">VLOOKUP(A30,$A$9:$V$26,22,FALSE)</f>
        <v>HIV I-14: Number of new HIV infections per 1000 uninfected population</v>
      </c>
      <c r="J30" s="384" t="s">
        <v>298</v>
      </c>
      <c r="K30" s="383" t="b">
        <f t="shared" ref="K30:K93" si="7">IFERROR(IF(I30&lt;&gt;"",TRUE,FALSE),FALSE)</f>
        <v>1</v>
      </c>
      <c r="L30" s="383" t="b">
        <f t="shared" ref="L30:L93" si="8">IFERROR(TRUE,FALSE)</f>
        <v>1</v>
      </c>
      <c r="M30" s="383" t="s">
        <v>477</v>
      </c>
      <c r="N30" s="46"/>
      <c r="O30" s="170"/>
      <c r="P30" s="170"/>
    </row>
    <row r="31" spans="1:28" ht="36" x14ac:dyDescent="0.2">
      <c r="A31" s="381">
        <v>1</v>
      </c>
      <c r="B31" s="329" t="str">
        <f t="shared" si="4"/>
        <v/>
      </c>
      <c r="C31" s="330" t="str">
        <f>TEXT(IFERROR(INDEX('Overview - Section A'!$A$43:$A$50,MATCH(J31,'Overview - Section A'!$I$43:$I$50,0)),""),"YYYY")</f>
        <v>2019</v>
      </c>
      <c r="D31" s="382">
        <v>2.84</v>
      </c>
      <c r="E31" s="332"/>
      <c r="F31" s="333" t="str">
        <f t="shared" si="5"/>
        <v/>
      </c>
      <c r="G31" s="334">
        <v>43983</v>
      </c>
      <c r="H31" s="335"/>
      <c r="I31" s="383" t="str">
        <f t="shared" si="6"/>
        <v>HIV I-14: Number of new HIV infections per 1000 uninfected population</v>
      </c>
      <c r="J31" s="384" t="s">
        <v>300</v>
      </c>
      <c r="K31" s="383" t="b">
        <f t="shared" si="7"/>
        <v>1</v>
      </c>
      <c r="L31" s="383" t="b">
        <f t="shared" si="8"/>
        <v>1</v>
      </c>
      <c r="M31" s="383" t="s">
        <v>478</v>
      </c>
      <c r="N31" s="46"/>
      <c r="O31" s="170"/>
      <c r="P31" s="170"/>
    </row>
    <row r="32" spans="1:28" ht="36" x14ac:dyDescent="0.2">
      <c r="A32" s="381">
        <v>1</v>
      </c>
      <c r="B32" s="329" t="str">
        <f t="shared" si="4"/>
        <v/>
      </c>
      <c r="C32" s="330" t="str">
        <f>TEXT(IFERROR(INDEX('Overview - Section A'!$A$43:$A$50,MATCH(J32,'Overview - Section A'!$I$43:$I$50,0)),""),"YYYY")</f>
        <v>2020</v>
      </c>
      <c r="D32" s="382">
        <v>2.4300000000000002</v>
      </c>
      <c r="E32" s="332"/>
      <c r="F32" s="333" t="str">
        <f t="shared" si="5"/>
        <v/>
      </c>
      <c r="G32" s="334">
        <v>44348</v>
      </c>
      <c r="H32" s="335"/>
      <c r="I32" s="383" t="str">
        <f t="shared" si="6"/>
        <v>HIV I-14: Number of new HIV infections per 1000 uninfected population</v>
      </c>
      <c r="J32" s="384" t="s">
        <v>302</v>
      </c>
      <c r="K32" s="383" t="b">
        <f t="shared" si="7"/>
        <v>1</v>
      </c>
      <c r="L32" s="383" t="b">
        <f t="shared" si="8"/>
        <v>1</v>
      </c>
      <c r="M32" s="383" t="s">
        <v>479</v>
      </c>
      <c r="N32" s="46"/>
      <c r="O32" s="170"/>
      <c r="P32" s="170"/>
    </row>
    <row r="33" spans="1:16" ht="36" x14ac:dyDescent="0.2">
      <c r="A33" s="381">
        <v>1</v>
      </c>
      <c r="B33" s="329" t="str">
        <f t="shared" si="4"/>
        <v/>
      </c>
      <c r="C33" s="330" t="str">
        <f>TEXT(IFERROR(INDEX('Overview - Section A'!$A$43:$A$50,MATCH(J33,'Overview - Section A'!$I$43:$I$50,0)),""),"YYYY")</f>
        <v>2021</v>
      </c>
      <c r="D33" s="382"/>
      <c r="E33" s="332"/>
      <c r="F33" s="333" t="str">
        <f t="shared" si="5"/>
        <v/>
      </c>
      <c r="G33" s="334"/>
      <c r="H33" s="335"/>
      <c r="I33" s="383" t="str">
        <f t="shared" si="6"/>
        <v>HIV I-14: Number of new HIV infections per 1000 uninfected population</v>
      </c>
      <c r="J33" s="384" t="s">
        <v>304</v>
      </c>
      <c r="K33" s="383" t="b">
        <f t="shared" si="7"/>
        <v>1</v>
      </c>
      <c r="L33" s="383" t="b">
        <f t="shared" si="8"/>
        <v>1</v>
      </c>
      <c r="M33" s="383" t="s">
        <v>480</v>
      </c>
      <c r="N33" s="46"/>
      <c r="O33" s="170"/>
      <c r="P33" s="170"/>
    </row>
    <row r="34" spans="1:16" ht="36" x14ac:dyDescent="0.2">
      <c r="A34" s="381">
        <v>1</v>
      </c>
      <c r="B34" s="329" t="str">
        <f t="shared" si="4"/>
        <v/>
      </c>
      <c r="C34" s="330" t="str">
        <f>TEXT(IFERROR(INDEX('Overview - Section A'!$A$43:$A$50,MATCH(J34,'Overview - Section A'!$I$43:$I$50,0)),""),"YYYY")</f>
        <v>2022</v>
      </c>
      <c r="D34" s="382"/>
      <c r="E34" s="332"/>
      <c r="F34" s="333" t="str">
        <f t="shared" si="5"/>
        <v/>
      </c>
      <c r="G34" s="334"/>
      <c r="H34" s="335"/>
      <c r="I34" s="383" t="str">
        <f t="shared" si="6"/>
        <v>HIV I-14: Number of new HIV infections per 1000 uninfected population</v>
      </c>
      <c r="J34" s="384" t="s">
        <v>306</v>
      </c>
      <c r="K34" s="383" t="b">
        <f t="shared" si="7"/>
        <v>1</v>
      </c>
      <c r="L34" s="383" t="b">
        <f t="shared" si="8"/>
        <v>1</v>
      </c>
      <c r="M34" s="383" t="s">
        <v>481</v>
      </c>
      <c r="N34" s="46"/>
      <c r="O34" s="170"/>
      <c r="P34" s="170"/>
    </row>
    <row r="35" spans="1:16" ht="31.5" x14ac:dyDescent="0.2">
      <c r="A35" s="381">
        <v>2</v>
      </c>
      <c r="B35" s="329" t="str">
        <f t="shared" si="4"/>
        <v>HIV I-4: Number of AIDS-related deaths per 100,000 population</v>
      </c>
      <c r="C35" s="330" t="str">
        <f>TEXT(IFERROR(INDEX('Overview - Section A'!$A$43:$A$50,MATCH(J35,'Overview - Section A'!$I$43:$I$50,0)),""),"YYYY")</f>
        <v>2018</v>
      </c>
      <c r="D35" s="382">
        <v>220.69</v>
      </c>
      <c r="E35" s="332"/>
      <c r="F35" s="333" t="str">
        <f t="shared" si="5"/>
        <v/>
      </c>
      <c r="G35" s="334">
        <v>43617</v>
      </c>
      <c r="H35" s="335"/>
      <c r="I35" s="383" t="str">
        <f t="shared" si="6"/>
        <v>HIV I-4: Number of AIDS-related deaths per 100,000 population</v>
      </c>
      <c r="J35" s="384" t="s">
        <v>298</v>
      </c>
      <c r="K35" s="383" t="b">
        <f t="shared" si="7"/>
        <v>1</v>
      </c>
      <c r="L35" s="383" t="b">
        <f t="shared" si="8"/>
        <v>1</v>
      </c>
      <c r="M35" s="383" t="s">
        <v>482</v>
      </c>
      <c r="N35" s="46"/>
      <c r="O35" s="170"/>
      <c r="P35" s="170"/>
    </row>
    <row r="36" spans="1:16" ht="24" x14ac:dyDescent="0.2">
      <c r="A36" s="381">
        <v>2</v>
      </c>
      <c r="B36" s="329" t="str">
        <f t="shared" si="4"/>
        <v/>
      </c>
      <c r="C36" s="330" t="str">
        <f>TEXT(IFERROR(INDEX('Overview - Section A'!$A$43:$A$50,MATCH(J36,'Overview - Section A'!$I$43:$I$50,0)),""),"YYYY")</f>
        <v>2019</v>
      </c>
      <c r="D36" s="382">
        <v>193.1</v>
      </c>
      <c r="E36" s="332"/>
      <c r="F36" s="333" t="str">
        <f t="shared" si="5"/>
        <v/>
      </c>
      <c r="G36" s="334">
        <v>43983</v>
      </c>
      <c r="H36" s="335"/>
      <c r="I36" s="383" t="str">
        <f t="shared" si="6"/>
        <v>HIV I-4: Number of AIDS-related deaths per 100,000 population</v>
      </c>
      <c r="J36" s="384" t="s">
        <v>300</v>
      </c>
      <c r="K36" s="383" t="b">
        <f t="shared" si="7"/>
        <v>1</v>
      </c>
      <c r="L36" s="383" t="b">
        <f t="shared" si="8"/>
        <v>1</v>
      </c>
      <c r="M36" s="383" t="s">
        <v>483</v>
      </c>
      <c r="N36" s="46"/>
      <c r="O36" s="170"/>
      <c r="P36" s="170"/>
    </row>
    <row r="37" spans="1:16" ht="24" x14ac:dyDescent="0.2">
      <c r="A37" s="381">
        <v>2</v>
      </c>
      <c r="B37" s="329" t="str">
        <f t="shared" si="4"/>
        <v/>
      </c>
      <c r="C37" s="330" t="str">
        <f>TEXT(IFERROR(INDEX('Overview - Section A'!$A$43:$A$50,MATCH(J37,'Overview - Section A'!$I$43:$I$50,0)),""),"YYYY")</f>
        <v>2020</v>
      </c>
      <c r="D37" s="382">
        <v>165.52</v>
      </c>
      <c r="E37" s="332"/>
      <c r="F37" s="333" t="str">
        <f t="shared" si="5"/>
        <v/>
      </c>
      <c r="G37" s="334">
        <v>44348</v>
      </c>
      <c r="H37" s="335"/>
      <c r="I37" s="383" t="str">
        <f t="shared" si="6"/>
        <v>HIV I-4: Number of AIDS-related deaths per 100,000 population</v>
      </c>
      <c r="J37" s="384" t="s">
        <v>302</v>
      </c>
      <c r="K37" s="383" t="b">
        <f t="shared" si="7"/>
        <v>1</v>
      </c>
      <c r="L37" s="383" t="b">
        <f t="shared" si="8"/>
        <v>1</v>
      </c>
      <c r="M37" s="383" t="s">
        <v>484</v>
      </c>
      <c r="N37" s="46"/>
      <c r="O37" s="170"/>
      <c r="P37" s="170"/>
    </row>
    <row r="38" spans="1:16" ht="24" x14ac:dyDescent="0.2">
      <c r="A38" s="381">
        <v>2</v>
      </c>
      <c r="B38" s="329" t="str">
        <f t="shared" si="4"/>
        <v/>
      </c>
      <c r="C38" s="330" t="str">
        <f>TEXT(IFERROR(INDEX('Overview - Section A'!$A$43:$A$50,MATCH(J38,'Overview - Section A'!$I$43:$I$50,0)),""),"YYYY")</f>
        <v>2021</v>
      </c>
      <c r="D38" s="382"/>
      <c r="E38" s="332"/>
      <c r="F38" s="333" t="str">
        <f t="shared" si="5"/>
        <v/>
      </c>
      <c r="G38" s="334"/>
      <c r="H38" s="335"/>
      <c r="I38" s="383" t="str">
        <f t="shared" si="6"/>
        <v>HIV I-4: Number of AIDS-related deaths per 100,000 population</v>
      </c>
      <c r="J38" s="384" t="s">
        <v>304</v>
      </c>
      <c r="K38" s="383" t="b">
        <f t="shared" si="7"/>
        <v>1</v>
      </c>
      <c r="L38" s="383" t="b">
        <f t="shared" si="8"/>
        <v>1</v>
      </c>
      <c r="M38" s="383" t="s">
        <v>485</v>
      </c>
      <c r="N38" s="46"/>
      <c r="O38" s="170"/>
      <c r="P38" s="170"/>
    </row>
    <row r="39" spans="1:16" ht="24" x14ac:dyDescent="0.2">
      <c r="A39" s="381">
        <v>2</v>
      </c>
      <c r="B39" s="329" t="str">
        <f t="shared" si="4"/>
        <v/>
      </c>
      <c r="C39" s="330" t="str">
        <f>TEXT(IFERROR(INDEX('Overview - Section A'!$A$43:$A$50,MATCH(J39,'Overview - Section A'!$I$43:$I$50,0)),""),"YYYY")</f>
        <v>2022</v>
      </c>
      <c r="D39" s="382"/>
      <c r="E39" s="332"/>
      <c r="F39" s="333" t="str">
        <f t="shared" si="5"/>
        <v/>
      </c>
      <c r="G39" s="334"/>
      <c r="H39" s="335"/>
      <c r="I39" s="383" t="str">
        <f t="shared" si="6"/>
        <v>HIV I-4: Number of AIDS-related deaths per 100,000 population</v>
      </c>
      <c r="J39" s="384" t="s">
        <v>306</v>
      </c>
      <c r="K39" s="383" t="b">
        <f t="shared" si="7"/>
        <v>1</v>
      </c>
      <c r="L39" s="383" t="b">
        <f t="shared" si="8"/>
        <v>1</v>
      </c>
      <c r="M39" s="383" t="s">
        <v>486</v>
      </c>
      <c r="N39" s="46"/>
      <c r="O39" s="170"/>
      <c r="P39" s="170"/>
    </row>
    <row r="40" spans="1:16" ht="63" x14ac:dyDescent="0.2">
      <c r="A40" s="381">
        <v>3</v>
      </c>
      <c r="B40" s="329" t="str">
        <f t="shared" si="4"/>
        <v>HIV I-6: Estimated percentage of child HIV infections from HIV-positive women delivering in the past 12 months</v>
      </c>
      <c r="C40" s="330" t="str">
        <f>TEXT(IFERROR(INDEX('Overview - Section A'!$A$43:$A$50,MATCH(J40,'Overview - Section A'!$I$43:$I$50,0)),""),"YYYY")</f>
        <v>2018</v>
      </c>
      <c r="D40" s="382">
        <v>7.85</v>
      </c>
      <c r="E40" s="332"/>
      <c r="F40" s="333" t="str">
        <f t="shared" si="5"/>
        <v/>
      </c>
      <c r="G40" s="334">
        <v>43617</v>
      </c>
      <c r="H40" s="335"/>
      <c r="I40" s="383" t="str">
        <f t="shared" si="6"/>
        <v>HIV I-6: Estimated percentage of child HIV infections from HIV-positive women delivering in the past 12 months</v>
      </c>
      <c r="J40" s="384" t="s">
        <v>298</v>
      </c>
      <c r="K40" s="383" t="b">
        <f t="shared" si="7"/>
        <v>1</v>
      </c>
      <c r="L40" s="383" t="b">
        <f t="shared" si="8"/>
        <v>1</v>
      </c>
      <c r="M40" s="383" t="s">
        <v>487</v>
      </c>
      <c r="N40" s="46"/>
      <c r="O40" s="170"/>
      <c r="P40" s="170"/>
    </row>
    <row r="41" spans="1:16" ht="48" x14ac:dyDescent="0.2">
      <c r="A41" s="381">
        <v>3</v>
      </c>
      <c r="B41" s="329" t="str">
        <f t="shared" si="4"/>
        <v/>
      </c>
      <c r="C41" s="330" t="str">
        <f>TEXT(IFERROR(INDEX('Overview - Section A'!$A$43:$A$50,MATCH(J41,'Overview - Section A'!$I$43:$I$50,0)),""),"YYYY")</f>
        <v>2019</v>
      </c>
      <c r="D41" s="382">
        <v>6.42</v>
      </c>
      <c r="E41" s="332"/>
      <c r="F41" s="333" t="str">
        <f t="shared" si="5"/>
        <v/>
      </c>
      <c r="G41" s="334">
        <v>43983</v>
      </c>
      <c r="H41" s="335"/>
      <c r="I41" s="383" t="str">
        <f t="shared" si="6"/>
        <v>HIV I-6: Estimated percentage of child HIV infections from HIV-positive women delivering in the past 12 months</v>
      </c>
      <c r="J41" s="384" t="s">
        <v>300</v>
      </c>
      <c r="K41" s="383" t="b">
        <f t="shared" si="7"/>
        <v>1</v>
      </c>
      <c r="L41" s="383" t="b">
        <f t="shared" si="8"/>
        <v>1</v>
      </c>
      <c r="M41" s="383" t="s">
        <v>488</v>
      </c>
      <c r="N41" s="46"/>
      <c r="O41" s="170"/>
      <c r="P41" s="170"/>
    </row>
    <row r="42" spans="1:16" ht="48" x14ac:dyDescent="0.2">
      <c r="A42" s="381">
        <v>3</v>
      </c>
      <c r="B42" s="329" t="str">
        <f t="shared" si="4"/>
        <v/>
      </c>
      <c r="C42" s="330" t="str">
        <f>TEXT(IFERROR(INDEX('Overview - Section A'!$A$43:$A$50,MATCH(J42,'Overview - Section A'!$I$43:$I$50,0)),""),"YYYY")</f>
        <v>2020</v>
      </c>
      <c r="D42" s="382">
        <v>4.99</v>
      </c>
      <c r="E42" s="332"/>
      <c r="F42" s="333" t="str">
        <f t="shared" si="5"/>
        <v/>
      </c>
      <c r="G42" s="334">
        <v>44348</v>
      </c>
      <c r="H42" s="335"/>
      <c r="I42" s="383" t="str">
        <f t="shared" si="6"/>
        <v>HIV I-6: Estimated percentage of child HIV infections from HIV-positive women delivering in the past 12 months</v>
      </c>
      <c r="J42" s="384" t="s">
        <v>302</v>
      </c>
      <c r="K42" s="383" t="b">
        <f t="shared" si="7"/>
        <v>1</v>
      </c>
      <c r="L42" s="383" t="b">
        <f t="shared" si="8"/>
        <v>1</v>
      </c>
      <c r="M42" s="383" t="s">
        <v>489</v>
      </c>
      <c r="N42" s="46"/>
      <c r="O42" s="170"/>
      <c r="P42" s="170"/>
    </row>
    <row r="43" spans="1:16" ht="48" x14ac:dyDescent="0.2">
      <c r="A43" s="381">
        <v>3</v>
      </c>
      <c r="B43" s="329" t="str">
        <f t="shared" si="4"/>
        <v/>
      </c>
      <c r="C43" s="330" t="str">
        <f>TEXT(IFERROR(INDEX('Overview - Section A'!$A$43:$A$50,MATCH(J43,'Overview - Section A'!$I$43:$I$50,0)),""),"YYYY")</f>
        <v>2021</v>
      </c>
      <c r="D43" s="382"/>
      <c r="E43" s="332"/>
      <c r="F43" s="333" t="str">
        <f t="shared" si="5"/>
        <v/>
      </c>
      <c r="G43" s="334"/>
      <c r="H43" s="335"/>
      <c r="I43" s="383" t="str">
        <f t="shared" si="6"/>
        <v>HIV I-6: Estimated percentage of child HIV infections from HIV-positive women delivering in the past 12 months</v>
      </c>
      <c r="J43" s="384" t="s">
        <v>304</v>
      </c>
      <c r="K43" s="383" t="b">
        <f t="shared" si="7"/>
        <v>1</v>
      </c>
      <c r="L43" s="383" t="b">
        <f t="shared" si="8"/>
        <v>1</v>
      </c>
      <c r="M43" s="383" t="s">
        <v>490</v>
      </c>
      <c r="N43" s="46"/>
      <c r="O43" s="170"/>
      <c r="P43" s="170"/>
    </row>
    <row r="44" spans="1:16" ht="48" x14ac:dyDescent="0.2">
      <c r="A44" s="381">
        <v>3</v>
      </c>
      <c r="B44" s="329" t="str">
        <f t="shared" si="4"/>
        <v/>
      </c>
      <c r="C44" s="330" t="str">
        <f>TEXT(IFERROR(INDEX('Overview - Section A'!$A$43:$A$50,MATCH(J44,'Overview - Section A'!$I$43:$I$50,0)),""),"YYYY")</f>
        <v>2022</v>
      </c>
      <c r="D44" s="382"/>
      <c r="E44" s="332"/>
      <c r="F44" s="333" t="str">
        <f t="shared" si="5"/>
        <v/>
      </c>
      <c r="G44" s="334"/>
      <c r="H44" s="335"/>
      <c r="I44" s="383" t="str">
        <f t="shared" si="6"/>
        <v>HIV I-6: Estimated percentage of child HIV infections from HIV-positive women delivering in the past 12 months</v>
      </c>
      <c r="J44" s="384" t="s">
        <v>306</v>
      </c>
      <c r="K44" s="383" t="b">
        <f t="shared" si="7"/>
        <v>1</v>
      </c>
      <c r="L44" s="383" t="b">
        <f t="shared" si="8"/>
        <v>1</v>
      </c>
      <c r="M44" s="383" t="s">
        <v>491</v>
      </c>
      <c r="N44" s="46"/>
      <c r="O44" s="170"/>
      <c r="P44" s="170"/>
    </row>
    <row r="45" spans="1:16" ht="31.5" x14ac:dyDescent="0.2">
      <c r="A45" s="381">
        <v>4</v>
      </c>
      <c r="B45" s="329" t="str">
        <f t="shared" si="4"/>
        <v>TB I-2: TB incidence rate per 100,000 population</v>
      </c>
      <c r="C45" s="330" t="str">
        <f>TEXT(IFERROR(INDEX('Overview - Section A'!$A$43:$A$50,MATCH(J45,'Overview - Section A'!$I$43:$I$50,0)),""),"YYYY")</f>
        <v>2018</v>
      </c>
      <c r="D45" s="382"/>
      <c r="E45" s="332"/>
      <c r="F45" s="333" t="str">
        <f t="shared" si="5"/>
        <v/>
      </c>
      <c r="G45" s="334">
        <v>43800</v>
      </c>
      <c r="H45" s="335" t="s">
        <v>270</v>
      </c>
      <c r="I45" s="383" t="str">
        <f t="shared" si="6"/>
        <v>TB I-2: TB incidence rate per 100,000 population</v>
      </c>
      <c r="J45" s="384" t="s">
        <v>298</v>
      </c>
      <c r="K45" s="383" t="b">
        <f t="shared" si="7"/>
        <v>1</v>
      </c>
      <c r="L45" s="383" t="b">
        <f t="shared" si="8"/>
        <v>1</v>
      </c>
      <c r="M45" s="383" t="s">
        <v>492</v>
      </c>
      <c r="N45" s="46"/>
      <c r="O45" s="170"/>
      <c r="P45" s="170"/>
    </row>
    <row r="46" spans="1:16" ht="24" x14ac:dyDescent="0.2">
      <c r="A46" s="381">
        <v>4</v>
      </c>
      <c r="B46" s="329" t="str">
        <f t="shared" si="4"/>
        <v/>
      </c>
      <c r="C46" s="330" t="str">
        <f>TEXT(IFERROR(INDEX('Overview - Section A'!$A$43:$A$50,MATCH(J46,'Overview - Section A'!$I$43:$I$50,0)),""),"YYYY")</f>
        <v>2019</v>
      </c>
      <c r="D46" s="382"/>
      <c r="E46" s="332"/>
      <c r="F46" s="333" t="str">
        <f t="shared" si="5"/>
        <v/>
      </c>
      <c r="G46" s="334">
        <v>44166</v>
      </c>
      <c r="H46" s="335" t="s">
        <v>270</v>
      </c>
      <c r="I46" s="383" t="str">
        <f t="shared" si="6"/>
        <v>TB I-2: TB incidence rate per 100,000 population</v>
      </c>
      <c r="J46" s="384" t="s">
        <v>300</v>
      </c>
      <c r="K46" s="383" t="b">
        <f t="shared" si="7"/>
        <v>1</v>
      </c>
      <c r="L46" s="383" t="b">
        <f t="shared" si="8"/>
        <v>1</v>
      </c>
      <c r="M46" s="383" t="s">
        <v>493</v>
      </c>
      <c r="N46" s="46"/>
      <c r="O46" s="170"/>
      <c r="P46" s="170"/>
    </row>
    <row r="47" spans="1:16" ht="24" x14ac:dyDescent="0.2">
      <c r="A47" s="381">
        <v>4</v>
      </c>
      <c r="B47" s="329" t="str">
        <f t="shared" si="4"/>
        <v/>
      </c>
      <c r="C47" s="330" t="str">
        <f>TEXT(IFERROR(INDEX('Overview - Section A'!$A$43:$A$50,MATCH(J47,'Overview - Section A'!$I$43:$I$50,0)),""),"YYYY")</f>
        <v>2020</v>
      </c>
      <c r="D47" s="382"/>
      <c r="E47" s="332"/>
      <c r="F47" s="333" t="str">
        <f t="shared" si="5"/>
        <v/>
      </c>
      <c r="G47" s="334">
        <v>44531</v>
      </c>
      <c r="H47" s="335" t="s">
        <v>270</v>
      </c>
      <c r="I47" s="383" t="str">
        <f t="shared" si="6"/>
        <v>TB I-2: TB incidence rate per 100,000 population</v>
      </c>
      <c r="J47" s="384" t="s">
        <v>302</v>
      </c>
      <c r="K47" s="383" t="b">
        <f t="shared" si="7"/>
        <v>1</v>
      </c>
      <c r="L47" s="383" t="b">
        <f t="shared" si="8"/>
        <v>1</v>
      </c>
      <c r="M47" s="383" t="s">
        <v>494</v>
      </c>
      <c r="N47" s="46"/>
      <c r="O47" s="170"/>
      <c r="P47" s="170"/>
    </row>
    <row r="48" spans="1:16" ht="24" x14ac:dyDescent="0.2">
      <c r="A48" s="381">
        <v>4</v>
      </c>
      <c r="B48" s="329" t="str">
        <f t="shared" si="4"/>
        <v/>
      </c>
      <c r="C48" s="330" t="str">
        <f>TEXT(IFERROR(INDEX('Overview - Section A'!$A$43:$A$50,MATCH(J48,'Overview - Section A'!$I$43:$I$50,0)),""),"YYYY")</f>
        <v>2021</v>
      </c>
      <c r="D48" s="382"/>
      <c r="E48" s="332"/>
      <c r="F48" s="333" t="str">
        <f t="shared" si="5"/>
        <v/>
      </c>
      <c r="G48" s="334"/>
      <c r="H48" s="335"/>
      <c r="I48" s="383" t="str">
        <f t="shared" si="6"/>
        <v>TB I-2: TB incidence rate per 100,000 population</v>
      </c>
      <c r="J48" s="384" t="s">
        <v>304</v>
      </c>
      <c r="K48" s="383" t="b">
        <f t="shared" si="7"/>
        <v>1</v>
      </c>
      <c r="L48" s="383" t="b">
        <f t="shared" si="8"/>
        <v>1</v>
      </c>
      <c r="M48" s="383" t="s">
        <v>495</v>
      </c>
      <c r="N48" s="46"/>
      <c r="O48" s="170"/>
      <c r="P48" s="170"/>
    </row>
    <row r="49" spans="1:16" ht="24" x14ac:dyDescent="0.2">
      <c r="A49" s="381">
        <v>4</v>
      </c>
      <c r="B49" s="329" t="str">
        <f t="shared" si="4"/>
        <v/>
      </c>
      <c r="C49" s="330" t="str">
        <f>TEXT(IFERROR(INDEX('Overview - Section A'!$A$43:$A$50,MATCH(J49,'Overview - Section A'!$I$43:$I$50,0)),""),"YYYY")</f>
        <v>2022</v>
      </c>
      <c r="D49" s="382"/>
      <c r="E49" s="332"/>
      <c r="F49" s="333" t="str">
        <f t="shared" si="5"/>
        <v/>
      </c>
      <c r="G49" s="334"/>
      <c r="H49" s="335"/>
      <c r="I49" s="383" t="str">
        <f t="shared" si="6"/>
        <v>TB I-2: TB incidence rate per 100,000 population</v>
      </c>
      <c r="J49" s="384" t="s">
        <v>306</v>
      </c>
      <c r="K49" s="383" t="b">
        <f t="shared" si="7"/>
        <v>1</v>
      </c>
      <c r="L49" s="383" t="b">
        <f t="shared" si="8"/>
        <v>1</v>
      </c>
      <c r="M49" s="383" t="s">
        <v>496</v>
      </c>
      <c r="N49" s="46"/>
      <c r="O49" s="170"/>
      <c r="P49" s="170"/>
    </row>
    <row r="50" spans="1:16" ht="31.5" x14ac:dyDescent="0.2">
      <c r="A50" s="381">
        <v>5</v>
      </c>
      <c r="B50" s="329" t="str">
        <f t="shared" si="4"/>
        <v>TB I-3(M): TB mortality rate per 100,000 population</v>
      </c>
      <c r="C50" s="330" t="str">
        <f>TEXT(IFERROR(INDEX('Overview - Section A'!$A$43:$A$50,MATCH(J50,'Overview - Section A'!$I$43:$I$50,0)),""),"YYYY")</f>
        <v>2018</v>
      </c>
      <c r="D50" s="382"/>
      <c r="E50" s="332"/>
      <c r="F50" s="333" t="str">
        <f t="shared" si="5"/>
        <v/>
      </c>
      <c r="G50" s="334">
        <v>43800</v>
      </c>
      <c r="H50" s="335" t="s">
        <v>270</v>
      </c>
      <c r="I50" s="383" t="str">
        <f t="shared" si="6"/>
        <v>TB I-3(M): TB mortality rate per 100,000 population</v>
      </c>
      <c r="J50" s="384" t="s">
        <v>298</v>
      </c>
      <c r="K50" s="383" t="b">
        <f t="shared" si="7"/>
        <v>1</v>
      </c>
      <c r="L50" s="383" t="b">
        <f t="shared" si="8"/>
        <v>1</v>
      </c>
      <c r="M50" s="383" t="s">
        <v>497</v>
      </c>
      <c r="N50" s="46"/>
      <c r="O50" s="170"/>
      <c r="P50" s="170"/>
    </row>
    <row r="51" spans="1:16" ht="24" x14ac:dyDescent="0.2">
      <c r="A51" s="381">
        <v>5</v>
      </c>
      <c r="B51" s="329" t="str">
        <f t="shared" si="4"/>
        <v/>
      </c>
      <c r="C51" s="330" t="str">
        <f>TEXT(IFERROR(INDEX('Overview - Section A'!$A$43:$A$50,MATCH(J51,'Overview - Section A'!$I$43:$I$50,0)),""),"YYYY")</f>
        <v>2019</v>
      </c>
      <c r="D51" s="382"/>
      <c r="E51" s="332"/>
      <c r="F51" s="333" t="str">
        <f t="shared" si="5"/>
        <v/>
      </c>
      <c r="G51" s="334">
        <v>44166</v>
      </c>
      <c r="H51" s="335" t="s">
        <v>270</v>
      </c>
      <c r="I51" s="383" t="str">
        <f t="shared" si="6"/>
        <v>TB I-3(M): TB mortality rate per 100,000 population</v>
      </c>
      <c r="J51" s="384" t="s">
        <v>300</v>
      </c>
      <c r="K51" s="383" t="b">
        <f t="shared" si="7"/>
        <v>1</v>
      </c>
      <c r="L51" s="383" t="b">
        <f t="shared" si="8"/>
        <v>1</v>
      </c>
      <c r="M51" s="383" t="s">
        <v>498</v>
      </c>
      <c r="N51" s="46"/>
      <c r="O51" s="170"/>
      <c r="P51" s="170"/>
    </row>
    <row r="52" spans="1:16" ht="24" x14ac:dyDescent="0.2">
      <c r="A52" s="381">
        <v>5</v>
      </c>
      <c r="B52" s="329" t="str">
        <f t="shared" si="4"/>
        <v/>
      </c>
      <c r="C52" s="330" t="str">
        <f>TEXT(IFERROR(INDEX('Overview - Section A'!$A$43:$A$50,MATCH(J52,'Overview - Section A'!$I$43:$I$50,0)),""),"YYYY")</f>
        <v>2020</v>
      </c>
      <c r="D52" s="382"/>
      <c r="E52" s="332"/>
      <c r="F52" s="333" t="str">
        <f t="shared" si="5"/>
        <v/>
      </c>
      <c r="G52" s="334">
        <v>44531</v>
      </c>
      <c r="H52" s="335" t="s">
        <v>270</v>
      </c>
      <c r="I52" s="383" t="str">
        <f t="shared" si="6"/>
        <v>TB I-3(M): TB mortality rate per 100,000 population</v>
      </c>
      <c r="J52" s="384" t="s">
        <v>302</v>
      </c>
      <c r="K52" s="383" t="b">
        <f t="shared" si="7"/>
        <v>1</v>
      </c>
      <c r="L52" s="383" t="b">
        <f t="shared" si="8"/>
        <v>1</v>
      </c>
      <c r="M52" s="383" t="s">
        <v>499</v>
      </c>
      <c r="N52" s="46"/>
      <c r="O52" s="170"/>
      <c r="P52" s="170"/>
    </row>
    <row r="53" spans="1:16" ht="24" x14ac:dyDescent="0.2">
      <c r="A53" s="381">
        <v>5</v>
      </c>
      <c r="B53" s="329" t="str">
        <f t="shared" si="4"/>
        <v/>
      </c>
      <c r="C53" s="330" t="str">
        <f>TEXT(IFERROR(INDEX('Overview - Section A'!$A$43:$A$50,MATCH(J53,'Overview - Section A'!$I$43:$I$50,0)),""),"YYYY")</f>
        <v>2021</v>
      </c>
      <c r="D53" s="382"/>
      <c r="E53" s="332"/>
      <c r="F53" s="333" t="str">
        <f t="shared" si="5"/>
        <v/>
      </c>
      <c r="G53" s="334"/>
      <c r="H53" s="335"/>
      <c r="I53" s="383" t="str">
        <f t="shared" si="6"/>
        <v>TB I-3(M): TB mortality rate per 100,000 population</v>
      </c>
      <c r="J53" s="384" t="s">
        <v>304</v>
      </c>
      <c r="K53" s="383" t="b">
        <f t="shared" si="7"/>
        <v>1</v>
      </c>
      <c r="L53" s="383" t="b">
        <f t="shared" si="8"/>
        <v>1</v>
      </c>
      <c r="M53" s="383" t="s">
        <v>500</v>
      </c>
      <c r="N53" s="46"/>
      <c r="O53" s="170"/>
      <c r="P53" s="170"/>
    </row>
    <row r="54" spans="1:16" ht="24" x14ac:dyDescent="0.2">
      <c r="A54" s="381">
        <v>5</v>
      </c>
      <c r="B54" s="329" t="str">
        <f t="shared" si="4"/>
        <v/>
      </c>
      <c r="C54" s="330" t="str">
        <f>TEXT(IFERROR(INDEX('Overview - Section A'!$A$43:$A$50,MATCH(J54,'Overview - Section A'!$I$43:$I$50,0)),""),"YYYY")</f>
        <v>2022</v>
      </c>
      <c r="D54" s="382"/>
      <c r="E54" s="332"/>
      <c r="F54" s="333" t="str">
        <f t="shared" si="5"/>
        <v/>
      </c>
      <c r="G54" s="334"/>
      <c r="H54" s="335"/>
      <c r="I54" s="383" t="str">
        <f t="shared" si="6"/>
        <v>TB I-3(M): TB mortality rate per 100,000 population</v>
      </c>
      <c r="J54" s="384" t="s">
        <v>306</v>
      </c>
      <c r="K54" s="383" t="b">
        <f t="shared" si="7"/>
        <v>1</v>
      </c>
      <c r="L54" s="383" t="b">
        <f t="shared" si="8"/>
        <v>1</v>
      </c>
      <c r="M54" s="383" t="s">
        <v>501</v>
      </c>
      <c r="N54" s="46"/>
      <c r="O54" s="170"/>
      <c r="P54" s="170"/>
    </row>
    <row r="55" spans="1:16" ht="31.5" x14ac:dyDescent="0.2">
      <c r="A55" s="381">
        <v>6</v>
      </c>
      <c r="B55" s="329" t="str">
        <f t="shared" si="4"/>
        <v>TB I-1: TB prevalence rate per 100,000 population</v>
      </c>
      <c r="C55" s="330" t="str">
        <f>TEXT(IFERROR(INDEX('Overview - Section A'!$A$43:$A$50,MATCH(J55,'Overview - Section A'!$I$43:$I$50,0)),""),"YYYY")</f>
        <v>2018</v>
      </c>
      <c r="D55" s="382"/>
      <c r="E55" s="332"/>
      <c r="F55" s="333" t="str">
        <f t="shared" si="5"/>
        <v/>
      </c>
      <c r="G55" s="334">
        <v>43800</v>
      </c>
      <c r="H55" s="335" t="s">
        <v>270</v>
      </c>
      <c r="I55" s="383" t="str">
        <f t="shared" si="6"/>
        <v>TB I-1: TB prevalence rate per 100,000 population</v>
      </c>
      <c r="J55" s="384" t="s">
        <v>298</v>
      </c>
      <c r="K55" s="383" t="b">
        <f t="shared" si="7"/>
        <v>1</v>
      </c>
      <c r="L55" s="383" t="b">
        <f t="shared" si="8"/>
        <v>1</v>
      </c>
      <c r="M55" s="383" t="s">
        <v>502</v>
      </c>
      <c r="N55" s="46"/>
      <c r="O55" s="170"/>
      <c r="P55" s="170"/>
    </row>
    <row r="56" spans="1:16" ht="24" x14ac:dyDescent="0.2">
      <c r="A56" s="381">
        <v>6</v>
      </c>
      <c r="B56" s="329" t="str">
        <f t="shared" si="4"/>
        <v/>
      </c>
      <c r="C56" s="330" t="str">
        <f>TEXT(IFERROR(INDEX('Overview - Section A'!$A$43:$A$50,MATCH(J56,'Overview - Section A'!$I$43:$I$50,0)),""),"YYYY")</f>
        <v>2019</v>
      </c>
      <c r="D56" s="382"/>
      <c r="E56" s="332"/>
      <c r="F56" s="333" t="str">
        <f t="shared" si="5"/>
        <v/>
      </c>
      <c r="G56" s="334">
        <v>44166</v>
      </c>
      <c r="H56" s="335" t="s">
        <v>270</v>
      </c>
      <c r="I56" s="383" t="str">
        <f t="shared" si="6"/>
        <v>TB I-1: TB prevalence rate per 100,000 population</v>
      </c>
      <c r="J56" s="384" t="s">
        <v>300</v>
      </c>
      <c r="K56" s="383" t="b">
        <f t="shared" si="7"/>
        <v>1</v>
      </c>
      <c r="L56" s="383" t="b">
        <f t="shared" si="8"/>
        <v>1</v>
      </c>
      <c r="M56" s="383" t="s">
        <v>503</v>
      </c>
      <c r="N56" s="46"/>
      <c r="O56" s="170"/>
      <c r="P56" s="170"/>
    </row>
    <row r="57" spans="1:16" ht="24" x14ac:dyDescent="0.2">
      <c r="A57" s="381">
        <v>6</v>
      </c>
      <c r="B57" s="329" t="str">
        <f t="shared" si="4"/>
        <v/>
      </c>
      <c r="C57" s="330" t="str">
        <f>TEXT(IFERROR(INDEX('Overview - Section A'!$A$43:$A$50,MATCH(J57,'Overview - Section A'!$I$43:$I$50,0)),""),"YYYY")</f>
        <v>2020</v>
      </c>
      <c r="D57" s="382"/>
      <c r="E57" s="332"/>
      <c r="F57" s="333" t="str">
        <f t="shared" si="5"/>
        <v/>
      </c>
      <c r="G57" s="334">
        <v>44531</v>
      </c>
      <c r="H57" s="335" t="s">
        <v>270</v>
      </c>
      <c r="I57" s="383" t="str">
        <f t="shared" si="6"/>
        <v>TB I-1: TB prevalence rate per 100,000 population</v>
      </c>
      <c r="J57" s="384" t="s">
        <v>302</v>
      </c>
      <c r="K57" s="383" t="b">
        <f t="shared" si="7"/>
        <v>1</v>
      </c>
      <c r="L57" s="383" t="b">
        <f t="shared" si="8"/>
        <v>1</v>
      </c>
      <c r="M57" s="383" t="s">
        <v>504</v>
      </c>
      <c r="N57" s="46"/>
      <c r="O57" s="170"/>
      <c r="P57" s="170"/>
    </row>
    <row r="58" spans="1:16" ht="24" x14ac:dyDescent="0.2">
      <c r="A58" s="381">
        <v>6</v>
      </c>
      <c r="B58" s="329" t="str">
        <f t="shared" si="4"/>
        <v/>
      </c>
      <c r="C58" s="330" t="str">
        <f>TEXT(IFERROR(INDEX('Overview - Section A'!$A$43:$A$50,MATCH(J58,'Overview - Section A'!$I$43:$I$50,0)),""),"YYYY")</f>
        <v>2021</v>
      </c>
      <c r="D58" s="382"/>
      <c r="E58" s="332"/>
      <c r="F58" s="333" t="str">
        <f t="shared" si="5"/>
        <v/>
      </c>
      <c r="G58" s="334"/>
      <c r="H58" s="335"/>
      <c r="I58" s="383" t="str">
        <f t="shared" si="6"/>
        <v>TB I-1: TB prevalence rate per 100,000 population</v>
      </c>
      <c r="J58" s="384" t="s">
        <v>304</v>
      </c>
      <c r="K58" s="383" t="b">
        <f t="shared" si="7"/>
        <v>1</v>
      </c>
      <c r="L58" s="383" t="b">
        <f t="shared" si="8"/>
        <v>1</v>
      </c>
      <c r="M58" s="383" t="s">
        <v>505</v>
      </c>
      <c r="N58" s="46"/>
      <c r="O58" s="170"/>
      <c r="P58" s="170"/>
    </row>
    <row r="59" spans="1:16" ht="24" x14ac:dyDescent="0.2">
      <c r="A59" s="381">
        <v>6</v>
      </c>
      <c r="B59" s="329" t="str">
        <f t="shared" si="4"/>
        <v/>
      </c>
      <c r="C59" s="330" t="str">
        <f>TEXT(IFERROR(INDEX('Overview - Section A'!$A$43:$A$50,MATCH(J59,'Overview - Section A'!$I$43:$I$50,0)),""),"YYYY")</f>
        <v>2022</v>
      </c>
      <c r="D59" s="382"/>
      <c r="E59" s="332"/>
      <c r="F59" s="333" t="str">
        <f t="shared" si="5"/>
        <v/>
      </c>
      <c r="G59" s="334"/>
      <c r="H59" s="335"/>
      <c r="I59" s="383" t="str">
        <f t="shared" si="6"/>
        <v>TB I-1: TB prevalence rate per 100,000 population</v>
      </c>
      <c r="J59" s="384" t="s">
        <v>306</v>
      </c>
      <c r="K59" s="383" t="b">
        <f t="shared" si="7"/>
        <v>1</v>
      </c>
      <c r="L59" s="383" t="b">
        <f t="shared" si="8"/>
        <v>1</v>
      </c>
      <c r="M59" s="383" t="s">
        <v>506</v>
      </c>
      <c r="N59" s="46"/>
      <c r="O59" s="170"/>
      <c r="P59" s="170"/>
    </row>
    <row r="60" spans="1:16" ht="15.75" x14ac:dyDescent="0.2">
      <c r="A60" s="381">
        <v>7</v>
      </c>
      <c r="B60" s="329" t="str">
        <f t="shared" si="4"/>
        <v/>
      </c>
      <c r="C60" s="330" t="str">
        <f>TEXT(IFERROR(INDEX('Overview - Section A'!$A$43:$A$50,MATCH(J60,'Overview - Section A'!$I$43:$I$50,0)),""),"YYYY")</f>
        <v>2018</v>
      </c>
      <c r="D60" s="382"/>
      <c r="E60" s="332"/>
      <c r="F60" s="333" t="str">
        <f t="shared" si="5"/>
        <v/>
      </c>
      <c r="G60" s="334">
        <v>43617</v>
      </c>
      <c r="H60" s="335"/>
      <c r="I60" s="383" t="str">
        <f t="shared" si="6"/>
        <v/>
      </c>
      <c r="J60" s="384" t="s">
        <v>298</v>
      </c>
      <c r="K60" s="383" t="b">
        <f t="shared" si="7"/>
        <v>0</v>
      </c>
      <c r="L60" s="383" t="b">
        <f t="shared" si="8"/>
        <v>1</v>
      </c>
      <c r="M60" s="383" t="s">
        <v>507</v>
      </c>
      <c r="N60" s="46"/>
      <c r="O60" s="170"/>
      <c r="P60" s="170"/>
    </row>
    <row r="61" spans="1:16" ht="15.75" x14ac:dyDescent="0.2">
      <c r="A61" s="381">
        <v>7</v>
      </c>
      <c r="B61" s="329" t="str">
        <f t="shared" si="4"/>
        <v/>
      </c>
      <c r="C61" s="330" t="str">
        <f>TEXT(IFERROR(INDEX('Overview - Section A'!$A$43:$A$50,MATCH(J61,'Overview - Section A'!$I$43:$I$50,0)),""),"YYYY")</f>
        <v>2019</v>
      </c>
      <c r="D61" s="382"/>
      <c r="E61" s="332"/>
      <c r="F61" s="333" t="str">
        <f t="shared" si="5"/>
        <v/>
      </c>
      <c r="G61" s="334">
        <v>43983</v>
      </c>
      <c r="H61" s="335"/>
      <c r="I61" s="383" t="str">
        <f t="shared" si="6"/>
        <v/>
      </c>
      <c r="J61" s="384" t="s">
        <v>300</v>
      </c>
      <c r="K61" s="383" t="b">
        <f t="shared" si="7"/>
        <v>0</v>
      </c>
      <c r="L61" s="383" t="b">
        <f t="shared" si="8"/>
        <v>1</v>
      </c>
      <c r="M61" s="383" t="s">
        <v>508</v>
      </c>
      <c r="N61" s="46"/>
      <c r="O61" s="170"/>
      <c r="P61" s="170"/>
    </row>
    <row r="62" spans="1:16" ht="15.75" x14ac:dyDescent="0.2">
      <c r="A62" s="381">
        <v>7</v>
      </c>
      <c r="B62" s="329" t="str">
        <f t="shared" si="4"/>
        <v/>
      </c>
      <c r="C62" s="330" t="str">
        <f>TEXT(IFERROR(INDEX('Overview - Section A'!$A$43:$A$50,MATCH(J62,'Overview - Section A'!$I$43:$I$50,0)),""),"YYYY")</f>
        <v>2020</v>
      </c>
      <c r="D62" s="382"/>
      <c r="E62" s="332"/>
      <c r="F62" s="333" t="str">
        <f t="shared" si="5"/>
        <v/>
      </c>
      <c r="G62" s="334">
        <v>44348</v>
      </c>
      <c r="H62" s="335"/>
      <c r="I62" s="383" t="str">
        <f t="shared" si="6"/>
        <v/>
      </c>
      <c r="J62" s="384" t="s">
        <v>302</v>
      </c>
      <c r="K62" s="383" t="b">
        <f t="shared" si="7"/>
        <v>0</v>
      </c>
      <c r="L62" s="383" t="b">
        <f t="shared" si="8"/>
        <v>1</v>
      </c>
      <c r="M62" s="383" t="s">
        <v>509</v>
      </c>
      <c r="N62" s="46"/>
      <c r="O62" s="170"/>
      <c r="P62" s="170"/>
    </row>
    <row r="63" spans="1:16" ht="15.75" x14ac:dyDescent="0.2">
      <c r="A63" s="381">
        <v>7</v>
      </c>
      <c r="B63" s="329" t="str">
        <f t="shared" si="4"/>
        <v/>
      </c>
      <c r="C63" s="330" t="str">
        <f>TEXT(IFERROR(INDEX('Overview - Section A'!$A$43:$A$50,MATCH(J63,'Overview - Section A'!$I$43:$I$50,0)),""),"YYYY")</f>
        <v>2021</v>
      </c>
      <c r="D63" s="382"/>
      <c r="E63" s="332"/>
      <c r="F63" s="333" t="str">
        <f t="shared" si="5"/>
        <v/>
      </c>
      <c r="G63" s="334"/>
      <c r="H63" s="335"/>
      <c r="I63" s="383" t="str">
        <f t="shared" si="6"/>
        <v/>
      </c>
      <c r="J63" s="384" t="s">
        <v>304</v>
      </c>
      <c r="K63" s="383" t="b">
        <f t="shared" si="7"/>
        <v>0</v>
      </c>
      <c r="L63" s="383" t="b">
        <f t="shared" si="8"/>
        <v>1</v>
      </c>
      <c r="M63" s="383" t="s">
        <v>510</v>
      </c>
      <c r="N63" s="46"/>
      <c r="O63" s="170"/>
      <c r="P63" s="170"/>
    </row>
    <row r="64" spans="1:16" ht="15.75" x14ac:dyDescent="0.2">
      <c r="A64" s="381">
        <v>7</v>
      </c>
      <c r="B64" s="329" t="str">
        <f t="shared" si="4"/>
        <v/>
      </c>
      <c r="C64" s="330" t="str">
        <f>TEXT(IFERROR(INDEX('Overview - Section A'!$A$43:$A$50,MATCH(J64,'Overview - Section A'!$I$43:$I$50,0)),""),"YYYY")</f>
        <v>2022</v>
      </c>
      <c r="D64" s="382"/>
      <c r="E64" s="332"/>
      <c r="F64" s="333" t="str">
        <f t="shared" si="5"/>
        <v/>
      </c>
      <c r="G64" s="334"/>
      <c r="H64" s="335"/>
      <c r="I64" s="383" t="str">
        <f t="shared" si="6"/>
        <v/>
      </c>
      <c r="J64" s="384" t="s">
        <v>306</v>
      </c>
      <c r="K64" s="383" t="b">
        <f t="shared" si="7"/>
        <v>0</v>
      </c>
      <c r="L64" s="383" t="b">
        <f t="shared" si="8"/>
        <v>1</v>
      </c>
      <c r="M64" s="383" t="s">
        <v>511</v>
      </c>
      <c r="N64" s="46"/>
      <c r="O64" s="170"/>
      <c r="P64" s="170"/>
    </row>
    <row r="65" spans="1:16" ht="15.75" x14ac:dyDescent="0.2">
      <c r="A65" s="381">
        <v>8</v>
      </c>
      <c r="B65" s="329" t="str">
        <f t="shared" si="4"/>
        <v/>
      </c>
      <c r="C65" s="330" t="str">
        <f>TEXT(IFERROR(INDEX('Overview - Section A'!$A$43:$A$50,MATCH(J65,'Overview - Section A'!$I$43:$I$50,0)),""),"YYYY")</f>
        <v>2018</v>
      </c>
      <c r="D65" s="382"/>
      <c r="E65" s="332"/>
      <c r="F65" s="333" t="str">
        <f t="shared" si="5"/>
        <v/>
      </c>
      <c r="G65" s="334"/>
      <c r="H65" s="335"/>
      <c r="I65" s="383" t="str">
        <f t="shared" si="6"/>
        <v/>
      </c>
      <c r="J65" s="384" t="s">
        <v>298</v>
      </c>
      <c r="K65" s="383" t="b">
        <f t="shared" si="7"/>
        <v>0</v>
      </c>
      <c r="L65" s="383" t="b">
        <f t="shared" si="8"/>
        <v>1</v>
      </c>
      <c r="M65" s="383" t="s">
        <v>512</v>
      </c>
      <c r="N65" s="46"/>
      <c r="O65" s="170"/>
      <c r="P65" s="170"/>
    </row>
    <row r="66" spans="1:16" ht="15.75" x14ac:dyDescent="0.2">
      <c r="A66" s="381">
        <v>8</v>
      </c>
      <c r="B66" s="329" t="str">
        <f t="shared" si="4"/>
        <v/>
      </c>
      <c r="C66" s="330" t="str">
        <f>TEXT(IFERROR(INDEX('Overview - Section A'!$A$43:$A$50,MATCH(J66,'Overview - Section A'!$I$43:$I$50,0)),""),"YYYY")</f>
        <v>2019</v>
      </c>
      <c r="D66" s="382"/>
      <c r="E66" s="332"/>
      <c r="F66" s="333" t="str">
        <f t="shared" si="5"/>
        <v/>
      </c>
      <c r="G66" s="334"/>
      <c r="H66" s="335"/>
      <c r="I66" s="383" t="str">
        <f t="shared" si="6"/>
        <v/>
      </c>
      <c r="J66" s="384" t="s">
        <v>300</v>
      </c>
      <c r="K66" s="383" t="b">
        <f t="shared" si="7"/>
        <v>0</v>
      </c>
      <c r="L66" s="383" t="b">
        <f t="shared" si="8"/>
        <v>1</v>
      </c>
      <c r="M66" s="383" t="s">
        <v>513</v>
      </c>
      <c r="N66" s="46"/>
      <c r="O66" s="170"/>
      <c r="P66" s="170"/>
    </row>
    <row r="67" spans="1:16" ht="15.75" x14ac:dyDescent="0.2">
      <c r="A67" s="381">
        <v>8</v>
      </c>
      <c r="B67" s="329" t="str">
        <f t="shared" si="4"/>
        <v/>
      </c>
      <c r="C67" s="330" t="str">
        <f>TEXT(IFERROR(INDEX('Overview - Section A'!$A$43:$A$50,MATCH(J67,'Overview - Section A'!$I$43:$I$50,0)),""),"YYYY")</f>
        <v>2020</v>
      </c>
      <c r="D67" s="382"/>
      <c r="E67" s="332"/>
      <c r="F67" s="333" t="str">
        <f t="shared" si="5"/>
        <v/>
      </c>
      <c r="G67" s="334"/>
      <c r="H67" s="335"/>
      <c r="I67" s="383" t="str">
        <f t="shared" si="6"/>
        <v/>
      </c>
      <c r="J67" s="384" t="s">
        <v>302</v>
      </c>
      <c r="K67" s="383" t="b">
        <f t="shared" si="7"/>
        <v>0</v>
      </c>
      <c r="L67" s="383" t="b">
        <f t="shared" si="8"/>
        <v>1</v>
      </c>
      <c r="M67" s="383" t="s">
        <v>514</v>
      </c>
      <c r="N67" s="46"/>
      <c r="O67" s="170"/>
      <c r="P67" s="170"/>
    </row>
    <row r="68" spans="1:16" ht="15.75" x14ac:dyDescent="0.2">
      <c r="A68" s="381">
        <v>8</v>
      </c>
      <c r="B68" s="329" t="str">
        <f t="shared" si="4"/>
        <v/>
      </c>
      <c r="C68" s="330" t="str">
        <f>TEXT(IFERROR(INDEX('Overview - Section A'!$A$43:$A$50,MATCH(J68,'Overview - Section A'!$I$43:$I$50,0)),""),"YYYY")</f>
        <v>2021</v>
      </c>
      <c r="D68" s="382"/>
      <c r="E68" s="332"/>
      <c r="F68" s="333" t="str">
        <f t="shared" si="5"/>
        <v/>
      </c>
      <c r="G68" s="334"/>
      <c r="H68" s="335"/>
      <c r="I68" s="383" t="str">
        <f t="shared" si="6"/>
        <v/>
      </c>
      <c r="J68" s="384" t="s">
        <v>304</v>
      </c>
      <c r="K68" s="383" t="b">
        <f t="shared" si="7"/>
        <v>0</v>
      </c>
      <c r="L68" s="383" t="b">
        <f t="shared" si="8"/>
        <v>1</v>
      </c>
      <c r="M68" s="383" t="s">
        <v>515</v>
      </c>
      <c r="N68" s="46"/>
      <c r="O68" s="170"/>
      <c r="P68" s="170"/>
    </row>
    <row r="69" spans="1:16" ht="15.75" x14ac:dyDescent="0.2">
      <c r="A69" s="381">
        <v>8</v>
      </c>
      <c r="B69" s="329" t="str">
        <f t="shared" si="4"/>
        <v/>
      </c>
      <c r="C69" s="330" t="str">
        <f>TEXT(IFERROR(INDEX('Overview - Section A'!$A$43:$A$50,MATCH(J69,'Overview - Section A'!$I$43:$I$50,0)),""),"YYYY")</f>
        <v>2022</v>
      </c>
      <c r="D69" s="382"/>
      <c r="E69" s="332"/>
      <c r="F69" s="333" t="str">
        <f t="shared" si="5"/>
        <v/>
      </c>
      <c r="G69" s="334"/>
      <c r="H69" s="335"/>
      <c r="I69" s="383" t="str">
        <f t="shared" si="6"/>
        <v/>
      </c>
      <c r="J69" s="384" t="s">
        <v>306</v>
      </c>
      <c r="K69" s="383" t="b">
        <f t="shared" si="7"/>
        <v>0</v>
      </c>
      <c r="L69" s="383" t="b">
        <f t="shared" si="8"/>
        <v>1</v>
      </c>
      <c r="M69" s="383" t="s">
        <v>516</v>
      </c>
      <c r="N69" s="46"/>
      <c r="O69" s="170"/>
      <c r="P69" s="170"/>
    </row>
    <row r="70" spans="1:16" ht="15.75" x14ac:dyDescent="0.2">
      <c r="A70" s="381">
        <v>9</v>
      </c>
      <c r="B70" s="329" t="str">
        <f t="shared" si="4"/>
        <v/>
      </c>
      <c r="C70" s="330" t="str">
        <f>TEXT(IFERROR(INDEX('Overview - Section A'!$A$43:$A$50,MATCH(J70,'Overview - Section A'!$I$43:$I$50,0)),""),"YYYY")</f>
        <v>2018</v>
      </c>
      <c r="D70" s="382"/>
      <c r="E70" s="332"/>
      <c r="F70" s="333" t="str">
        <f t="shared" si="5"/>
        <v/>
      </c>
      <c r="G70" s="334"/>
      <c r="H70" s="335"/>
      <c r="I70" s="383" t="str">
        <f t="shared" si="6"/>
        <v/>
      </c>
      <c r="J70" s="384" t="s">
        <v>298</v>
      </c>
      <c r="K70" s="383" t="b">
        <f t="shared" si="7"/>
        <v>0</v>
      </c>
      <c r="L70" s="383" t="b">
        <f t="shared" si="8"/>
        <v>1</v>
      </c>
      <c r="M70" s="383" t="s">
        <v>517</v>
      </c>
      <c r="N70" s="46"/>
      <c r="O70" s="170"/>
      <c r="P70" s="170"/>
    </row>
    <row r="71" spans="1:16" ht="15.75" x14ac:dyDescent="0.2">
      <c r="A71" s="381">
        <v>9</v>
      </c>
      <c r="B71" s="329" t="str">
        <f t="shared" si="4"/>
        <v/>
      </c>
      <c r="C71" s="330" t="str">
        <f>TEXT(IFERROR(INDEX('Overview - Section A'!$A$43:$A$50,MATCH(J71,'Overview - Section A'!$I$43:$I$50,0)),""),"YYYY")</f>
        <v>2019</v>
      </c>
      <c r="D71" s="382"/>
      <c r="E71" s="332"/>
      <c r="F71" s="333" t="str">
        <f t="shared" si="5"/>
        <v/>
      </c>
      <c r="G71" s="334"/>
      <c r="H71" s="335"/>
      <c r="I71" s="383" t="str">
        <f t="shared" si="6"/>
        <v/>
      </c>
      <c r="J71" s="384" t="s">
        <v>300</v>
      </c>
      <c r="K71" s="383" t="b">
        <f t="shared" si="7"/>
        <v>0</v>
      </c>
      <c r="L71" s="383" t="b">
        <f t="shared" si="8"/>
        <v>1</v>
      </c>
      <c r="M71" s="383" t="s">
        <v>518</v>
      </c>
      <c r="N71" s="46"/>
      <c r="O71" s="170"/>
      <c r="P71" s="170"/>
    </row>
    <row r="72" spans="1:16" ht="15.75" x14ac:dyDescent="0.2">
      <c r="A72" s="381">
        <v>9</v>
      </c>
      <c r="B72" s="329" t="str">
        <f t="shared" si="4"/>
        <v/>
      </c>
      <c r="C72" s="330" t="str">
        <f>TEXT(IFERROR(INDEX('Overview - Section A'!$A$43:$A$50,MATCH(J72,'Overview - Section A'!$I$43:$I$50,0)),""),"YYYY")</f>
        <v>2020</v>
      </c>
      <c r="D72" s="382"/>
      <c r="E72" s="332"/>
      <c r="F72" s="333" t="str">
        <f t="shared" si="5"/>
        <v/>
      </c>
      <c r="G72" s="334"/>
      <c r="H72" s="335"/>
      <c r="I72" s="383" t="str">
        <f t="shared" si="6"/>
        <v/>
      </c>
      <c r="J72" s="384" t="s">
        <v>302</v>
      </c>
      <c r="K72" s="383" t="b">
        <f t="shared" si="7"/>
        <v>0</v>
      </c>
      <c r="L72" s="383" t="b">
        <f t="shared" si="8"/>
        <v>1</v>
      </c>
      <c r="M72" s="383" t="s">
        <v>519</v>
      </c>
      <c r="N72" s="46"/>
      <c r="O72" s="170"/>
      <c r="P72" s="170"/>
    </row>
    <row r="73" spans="1:16" ht="15.75" x14ac:dyDescent="0.2">
      <c r="A73" s="381">
        <v>9</v>
      </c>
      <c r="B73" s="329" t="str">
        <f t="shared" si="4"/>
        <v/>
      </c>
      <c r="C73" s="330" t="str">
        <f>TEXT(IFERROR(INDEX('Overview - Section A'!$A$43:$A$50,MATCH(J73,'Overview - Section A'!$I$43:$I$50,0)),""),"YYYY")</f>
        <v>2021</v>
      </c>
      <c r="D73" s="382"/>
      <c r="E73" s="332"/>
      <c r="F73" s="333" t="str">
        <f t="shared" si="5"/>
        <v/>
      </c>
      <c r="G73" s="334"/>
      <c r="H73" s="335"/>
      <c r="I73" s="383" t="str">
        <f t="shared" si="6"/>
        <v/>
      </c>
      <c r="J73" s="384" t="s">
        <v>304</v>
      </c>
      <c r="K73" s="383" t="b">
        <f t="shared" si="7"/>
        <v>0</v>
      </c>
      <c r="L73" s="383" t="b">
        <f t="shared" si="8"/>
        <v>1</v>
      </c>
      <c r="M73" s="383" t="s">
        <v>520</v>
      </c>
      <c r="N73" s="46"/>
      <c r="O73" s="170"/>
      <c r="P73" s="170"/>
    </row>
    <row r="74" spans="1:16" ht="15.75" x14ac:dyDescent="0.2">
      <c r="A74" s="381">
        <v>9</v>
      </c>
      <c r="B74" s="329" t="str">
        <f t="shared" si="4"/>
        <v/>
      </c>
      <c r="C74" s="330" t="str">
        <f>TEXT(IFERROR(INDEX('Overview - Section A'!$A$43:$A$50,MATCH(J74,'Overview - Section A'!$I$43:$I$50,0)),""),"YYYY")</f>
        <v>2022</v>
      </c>
      <c r="D74" s="382"/>
      <c r="E74" s="332"/>
      <c r="F74" s="333" t="str">
        <f t="shared" si="5"/>
        <v/>
      </c>
      <c r="G74" s="334"/>
      <c r="H74" s="335"/>
      <c r="I74" s="383" t="str">
        <f t="shared" si="6"/>
        <v/>
      </c>
      <c r="J74" s="384" t="s">
        <v>306</v>
      </c>
      <c r="K74" s="383" t="b">
        <f t="shared" si="7"/>
        <v>0</v>
      </c>
      <c r="L74" s="383" t="b">
        <f t="shared" si="8"/>
        <v>1</v>
      </c>
      <c r="M74" s="383" t="s">
        <v>521</v>
      </c>
      <c r="N74" s="46"/>
      <c r="O74" s="170"/>
      <c r="P74" s="170"/>
    </row>
    <row r="75" spans="1:16" ht="15.75" x14ac:dyDescent="0.2">
      <c r="A75" s="381">
        <v>10</v>
      </c>
      <c r="B75" s="329" t="str">
        <f t="shared" si="4"/>
        <v/>
      </c>
      <c r="C75" s="330" t="str">
        <f>TEXT(IFERROR(INDEX('Overview - Section A'!$A$43:$A$50,MATCH(J75,'Overview - Section A'!$I$43:$I$50,0)),""),"YYYY")</f>
        <v>2018</v>
      </c>
      <c r="D75" s="382"/>
      <c r="E75" s="332"/>
      <c r="F75" s="333" t="str">
        <f t="shared" si="5"/>
        <v/>
      </c>
      <c r="G75" s="334"/>
      <c r="H75" s="335"/>
      <c r="I75" s="383" t="str">
        <f t="shared" si="6"/>
        <v/>
      </c>
      <c r="J75" s="384" t="s">
        <v>298</v>
      </c>
      <c r="K75" s="383" t="b">
        <f t="shared" si="7"/>
        <v>0</v>
      </c>
      <c r="L75" s="383" t="b">
        <f t="shared" si="8"/>
        <v>1</v>
      </c>
      <c r="M75" s="383" t="s">
        <v>522</v>
      </c>
      <c r="N75" s="46"/>
      <c r="O75" s="170"/>
      <c r="P75" s="170"/>
    </row>
    <row r="76" spans="1:16" ht="15.75" x14ac:dyDescent="0.2">
      <c r="A76" s="381">
        <v>10</v>
      </c>
      <c r="B76" s="329" t="str">
        <f t="shared" si="4"/>
        <v/>
      </c>
      <c r="C76" s="330" t="str">
        <f>TEXT(IFERROR(INDEX('Overview - Section A'!$A$43:$A$50,MATCH(J76,'Overview - Section A'!$I$43:$I$50,0)),""),"YYYY")</f>
        <v>2019</v>
      </c>
      <c r="D76" s="382"/>
      <c r="E76" s="332"/>
      <c r="F76" s="333" t="str">
        <f t="shared" si="5"/>
        <v/>
      </c>
      <c r="G76" s="334"/>
      <c r="H76" s="335"/>
      <c r="I76" s="383" t="str">
        <f t="shared" si="6"/>
        <v/>
      </c>
      <c r="J76" s="384" t="s">
        <v>300</v>
      </c>
      <c r="K76" s="383" t="b">
        <f t="shared" si="7"/>
        <v>0</v>
      </c>
      <c r="L76" s="383" t="b">
        <f t="shared" si="8"/>
        <v>1</v>
      </c>
      <c r="M76" s="383" t="s">
        <v>523</v>
      </c>
      <c r="N76" s="46"/>
      <c r="O76" s="170"/>
      <c r="P76" s="170"/>
    </row>
    <row r="77" spans="1:16" ht="15.75" x14ac:dyDescent="0.2">
      <c r="A77" s="381">
        <v>10</v>
      </c>
      <c r="B77" s="329" t="str">
        <f t="shared" si="4"/>
        <v/>
      </c>
      <c r="C77" s="330" t="str">
        <f>TEXT(IFERROR(INDEX('Overview - Section A'!$A$43:$A$50,MATCH(J77,'Overview - Section A'!$I$43:$I$50,0)),""),"YYYY")</f>
        <v>2020</v>
      </c>
      <c r="D77" s="382"/>
      <c r="E77" s="332"/>
      <c r="F77" s="333" t="str">
        <f t="shared" si="5"/>
        <v/>
      </c>
      <c r="G77" s="334"/>
      <c r="H77" s="335"/>
      <c r="I77" s="383" t="str">
        <f t="shared" si="6"/>
        <v/>
      </c>
      <c r="J77" s="384" t="s">
        <v>302</v>
      </c>
      <c r="K77" s="383" t="b">
        <f t="shared" si="7"/>
        <v>0</v>
      </c>
      <c r="L77" s="383" t="b">
        <f t="shared" si="8"/>
        <v>1</v>
      </c>
      <c r="M77" s="383" t="s">
        <v>524</v>
      </c>
      <c r="N77" s="46"/>
      <c r="O77" s="170"/>
      <c r="P77" s="170"/>
    </row>
    <row r="78" spans="1:16" ht="15.75" x14ac:dyDescent="0.2">
      <c r="A78" s="381">
        <v>10</v>
      </c>
      <c r="B78" s="329" t="str">
        <f t="shared" si="4"/>
        <v/>
      </c>
      <c r="C78" s="330" t="str">
        <f>TEXT(IFERROR(INDEX('Overview - Section A'!$A$43:$A$50,MATCH(J78,'Overview - Section A'!$I$43:$I$50,0)),""),"YYYY")</f>
        <v>2021</v>
      </c>
      <c r="D78" s="382"/>
      <c r="E78" s="332"/>
      <c r="F78" s="333" t="str">
        <f t="shared" si="5"/>
        <v/>
      </c>
      <c r="G78" s="334"/>
      <c r="H78" s="335"/>
      <c r="I78" s="383" t="str">
        <f t="shared" si="6"/>
        <v/>
      </c>
      <c r="J78" s="384" t="s">
        <v>304</v>
      </c>
      <c r="K78" s="383" t="b">
        <f t="shared" si="7"/>
        <v>0</v>
      </c>
      <c r="L78" s="383" t="b">
        <f t="shared" si="8"/>
        <v>1</v>
      </c>
      <c r="M78" s="383" t="s">
        <v>525</v>
      </c>
      <c r="N78" s="46"/>
      <c r="O78" s="170"/>
      <c r="P78" s="170"/>
    </row>
    <row r="79" spans="1:16" ht="15.75" x14ac:dyDescent="0.2">
      <c r="A79" s="381">
        <v>10</v>
      </c>
      <c r="B79" s="329" t="str">
        <f t="shared" si="4"/>
        <v/>
      </c>
      <c r="C79" s="330" t="str">
        <f>TEXT(IFERROR(INDEX('Overview - Section A'!$A$43:$A$50,MATCH(J79,'Overview - Section A'!$I$43:$I$50,0)),""),"YYYY")</f>
        <v>2022</v>
      </c>
      <c r="D79" s="382"/>
      <c r="E79" s="332"/>
      <c r="F79" s="333" t="str">
        <f t="shared" si="5"/>
        <v/>
      </c>
      <c r="G79" s="334"/>
      <c r="H79" s="335"/>
      <c r="I79" s="383" t="str">
        <f t="shared" si="6"/>
        <v/>
      </c>
      <c r="J79" s="384" t="s">
        <v>306</v>
      </c>
      <c r="K79" s="383" t="b">
        <f t="shared" si="7"/>
        <v>0</v>
      </c>
      <c r="L79" s="383" t="b">
        <f t="shared" si="8"/>
        <v>1</v>
      </c>
      <c r="M79" s="383" t="s">
        <v>526</v>
      </c>
      <c r="N79" s="46"/>
      <c r="O79" s="170"/>
      <c r="P79" s="170"/>
    </row>
    <row r="80" spans="1:16" ht="15.75" x14ac:dyDescent="0.2">
      <c r="A80" s="381">
        <v>11</v>
      </c>
      <c r="B80" s="329" t="str">
        <f t="shared" si="4"/>
        <v/>
      </c>
      <c r="C80" s="330" t="str">
        <f>TEXT(IFERROR(INDEX('Overview - Section A'!$A$43:$A$50,MATCH(J80,'Overview - Section A'!$I$43:$I$50,0)),""),"YYYY")</f>
        <v>2018</v>
      </c>
      <c r="D80" s="382"/>
      <c r="E80" s="332"/>
      <c r="F80" s="333" t="str">
        <f t="shared" si="5"/>
        <v/>
      </c>
      <c r="G80" s="334"/>
      <c r="H80" s="335"/>
      <c r="I80" s="383" t="str">
        <f t="shared" si="6"/>
        <v/>
      </c>
      <c r="J80" s="384" t="s">
        <v>298</v>
      </c>
      <c r="K80" s="383" t="b">
        <f t="shared" si="7"/>
        <v>0</v>
      </c>
      <c r="L80" s="383" t="b">
        <f t="shared" si="8"/>
        <v>1</v>
      </c>
      <c r="M80" s="383" t="s">
        <v>527</v>
      </c>
      <c r="N80" s="46"/>
      <c r="O80" s="170"/>
      <c r="P80" s="170"/>
    </row>
    <row r="81" spans="1:16" ht="15.75" x14ac:dyDescent="0.2">
      <c r="A81" s="381">
        <v>11</v>
      </c>
      <c r="B81" s="329" t="str">
        <f t="shared" si="4"/>
        <v/>
      </c>
      <c r="C81" s="330" t="str">
        <f>TEXT(IFERROR(INDEX('Overview - Section A'!$A$43:$A$50,MATCH(J81,'Overview - Section A'!$I$43:$I$50,0)),""),"YYYY")</f>
        <v>2019</v>
      </c>
      <c r="D81" s="382"/>
      <c r="E81" s="332"/>
      <c r="F81" s="333" t="str">
        <f t="shared" si="5"/>
        <v/>
      </c>
      <c r="G81" s="334"/>
      <c r="H81" s="335"/>
      <c r="I81" s="383" t="str">
        <f t="shared" si="6"/>
        <v/>
      </c>
      <c r="J81" s="384" t="s">
        <v>300</v>
      </c>
      <c r="K81" s="383" t="b">
        <f t="shared" si="7"/>
        <v>0</v>
      </c>
      <c r="L81" s="383" t="b">
        <f t="shared" si="8"/>
        <v>1</v>
      </c>
      <c r="M81" s="383" t="s">
        <v>528</v>
      </c>
      <c r="N81" s="46"/>
      <c r="O81" s="170"/>
      <c r="P81" s="170"/>
    </row>
    <row r="82" spans="1:16" ht="15.75" x14ac:dyDescent="0.2">
      <c r="A82" s="381">
        <v>11</v>
      </c>
      <c r="B82" s="329" t="str">
        <f t="shared" si="4"/>
        <v/>
      </c>
      <c r="C82" s="330" t="str">
        <f>TEXT(IFERROR(INDEX('Overview - Section A'!$A$43:$A$50,MATCH(J82,'Overview - Section A'!$I$43:$I$50,0)),""),"YYYY")</f>
        <v>2020</v>
      </c>
      <c r="D82" s="382"/>
      <c r="E82" s="332"/>
      <c r="F82" s="333" t="str">
        <f t="shared" si="5"/>
        <v/>
      </c>
      <c r="G82" s="334"/>
      <c r="H82" s="335"/>
      <c r="I82" s="383" t="str">
        <f t="shared" si="6"/>
        <v/>
      </c>
      <c r="J82" s="384" t="s">
        <v>302</v>
      </c>
      <c r="K82" s="383" t="b">
        <f t="shared" si="7"/>
        <v>0</v>
      </c>
      <c r="L82" s="383" t="b">
        <f t="shared" si="8"/>
        <v>1</v>
      </c>
      <c r="M82" s="383" t="s">
        <v>529</v>
      </c>
      <c r="N82" s="46"/>
      <c r="O82" s="170"/>
      <c r="P82" s="170"/>
    </row>
    <row r="83" spans="1:16" ht="15.75" x14ac:dyDescent="0.2">
      <c r="A83" s="381">
        <v>11</v>
      </c>
      <c r="B83" s="329" t="str">
        <f t="shared" si="4"/>
        <v/>
      </c>
      <c r="C83" s="330" t="str">
        <f>TEXT(IFERROR(INDEX('Overview - Section A'!$A$43:$A$50,MATCH(J83,'Overview - Section A'!$I$43:$I$50,0)),""),"YYYY")</f>
        <v>2021</v>
      </c>
      <c r="D83" s="382"/>
      <c r="E83" s="332"/>
      <c r="F83" s="333" t="str">
        <f t="shared" si="5"/>
        <v/>
      </c>
      <c r="G83" s="334"/>
      <c r="H83" s="335"/>
      <c r="I83" s="383" t="str">
        <f t="shared" si="6"/>
        <v/>
      </c>
      <c r="J83" s="384" t="s">
        <v>304</v>
      </c>
      <c r="K83" s="383" t="b">
        <f t="shared" si="7"/>
        <v>0</v>
      </c>
      <c r="L83" s="383" t="b">
        <f t="shared" si="8"/>
        <v>1</v>
      </c>
      <c r="M83" s="383" t="s">
        <v>530</v>
      </c>
      <c r="N83" s="46"/>
      <c r="O83" s="170"/>
      <c r="P83" s="170"/>
    </row>
    <row r="84" spans="1:16" ht="15.75" x14ac:dyDescent="0.2">
      <c r="A84" s="381">
        <v>11</v>
      </c>
      <c r="B84" s="329" t="str">
        <f t="shared" si="4"/>
        <v/>
      </c>
      <c r="C84" s="330" t="str">
        <f>TEXT(IFERROR(INDEX('Overview - Section A'!$A$43:$A$50,MATCH(J84,'Overview - Section A'!$I$43:$I$50,0)),""),"YYYY")</f>
        <v>2022</v>
      </c>
      <c r="D84" s="382"/>
      <c r="E84" s="332"/>
      <c r="F84" s="333" t="str">
        <f t="shared" si="5"/>
        <v/>
      </c>
      <c r="G84" s="334"/>
      <c r="H84" s="335"/>
      <c r="I84" s="383" t="str">
        <f t="shared" si="6"/>
        <v/>
      </c>
      <c r="J84" s="384" t="s">
        <v>306</v>
      </c>
      <c r="K84" s="383" t="b">
        <f t="shared" si="7"/>
        <v>0</v>
      </c>
      <c r="L84" s="383" t="b">
        <f t="shared" si="8"/>
        <v>1</v>
      </c>
      <c r="M84" s="383" t="s">
        <v>531</v>
      </c>
      <c r="N84" s="46"/>
      <c r="O84" s="170"/>
      <c r="P84" s="170"/>
    </row>
    <row r="85" spans="1:16" ht="15.75" x14ac:dyDescent="0.2">
      <c r="A85" s="381">
        <v>12</v>
      </c>
      <c r="B85" s="329" t="str">
        <f t="shared" si="4"/>
        <v/>
      </c>
      <c r="C85" s="330" t="str">
        <f>TEXT(IFERROR(INDEX('Overview - Section A'!$A$43:$A$50,MATCH(J85,'Overview - Section A'!$I$43:$I$50,0)),""),"YYYY")</f>
        <v>2018</v>
      </c>
      <c r="D85" s="382"/>
      <c r="E85" s="332"/>
      <c r="F85" s="333" t="str">
        <f t="shared" si="5"/>
        <v/>
      </c>
      <c r="G85" s="334"/>
      <c r="H85" s="335"/>
      <c r="I85" s="383" t="str">
        <f t="shared" si="6"/>
        <v/>
      </c>
      <c r="J85" s="384" t="s">
        <v>298</v>
      </c>
      <c r="K85" s="383" t="b">
        <f t="shared" si="7"/>
        <v>0</v>
      </c>
      <c r="L85" s="383" t="b">
        <f t="shared" si="8"/>
        <v>1</v>
      </c>
      <c r="M85" s="383" t="s">
        <v>532</v>
      </c>
      <c r="N85" s="46"/>
      <c r="O85" s="170"/>
      <c r="P85" s="170"/>
    </row>
    <row r="86" spans="1:16" ht="15.75" x14ac:dyDescent="0.2">
      <c r="A86" s="381">
        <v>12</v>
      </c>
      <c r="B86" s="329" t="str">
        <f t="shared" si="4"/>
        <v/>
      </c>
      <c r="C86" s="330" t="str">
        <f>TEXT(IFERROR(INDEX('Overview - Section A'!$A$43:$A$50,MATCH(J86,'Overview - Section A'!$I$43:$I$50,0)),""),"YYYY")</f>
        <v>2019</v>
      </c>
      <c r="D86" s="382"/>
      <c r="E86" s="332"/>
      <c r="F86" s="333" t="str">
        <f t="shared" si="5"/>
        <v/>
      </c>
      <c r="G86" s="334"/>
      <c r="H86" s="335"/>
      <c r="I86" s="383" t="str">
        <f t="shared" si="6"/>
        <v/>
      </c>
      <c r="J86" s="384" t="s">
        <v>300</v>
      </c>
      <c r="K86" s="383" t="b">
        <f t="shared" si="7"/>
        <v>0</v>
      </c>
      <c r="L86" s="383" t="b">
        <f t="shared" si="8"/>
        <v>1</v>
      </c>
      <c r="M86" s="383" t="s">
        <v>533</v>
      </c>
      <c r="N86" s="46"/>
      <c r="O86" s="170"/>
      <c r="P86" s="170"/>
    </row>
    <row r="87" spans="1:16" ht="15.75" x14ac:dyDescent="0.2">
      <c r="A87" s="381">
        <v>12</v>
      </c>
      <c r="B87" s="329" t="str">
        <f t="shared" si="4"/>
        <v/>
      </c>
      <c r="C87" s="330" t="str">
        <f>TEXT(IFERROR(INDEX('Overview - Section A'!$A$43:$A$50,MATCH(J87,'Overview - Section A'!$I$43:$I$50,0)),""),"YYYY")</f>
        <v>2020</v>
      </c>
      <c r="D87" s="382"/>
      <c r="E87" s="332"/>
      <c r="F87" s="333" t="str">
        <f t="shared" si="5"/>
        <v/>
      </c>
      <c r="G87" s="334"/>
      <c r="H87" s="335"/>
      <c r="I87" s="383" t="str">
        <f t="shared" si="6"/>
        <v/>
      </c>
      <c r="J87" s="384" t="s">
        <v>302</v>
      </c>
      <c r="K87" s="383" t="b">
        <f t="shared" si="7"/>
        <v>0</v>
      </c>
      <c r="L87" s="383" t="b">
        <f t="shared" si="8"/>
        <v>1</v>
      </c>
      <c r="M87" s="383" t="s">
        <v>534</v>
      </c>
      <c r="N87" s="46"/>
      <c r="O87" s="170"/>
      <c r="P87" s="170"/>
    </row>
    <row r="88" spans="1:16" ht="15.75" x14ac:dyDescent="0.2">
      <c r="A88" s="381">
        <v>12</v>
      </c>
      <c r="B88" s="329" t="str">
        <f t="shared" si="4"/>
        <v/>
      </c>
      <c r="C88" s="330" t="str">
        <f>TEXT(IFERROR(INDEX('Overview - Section A'!$A$43:$A$50,MATCH(J88,'Overview - Section A'!$I$43:$I$50,0)),""),"YYYY")</f>
        <v>2021</v>
      </c>
      <c r="D88" s="382"/>
      <c r="E88" s="332"/>
      <c r="F88" s="333" t="str">
        <f t="shared" si="5"/>
        <v/>
      </c>
      <c r="G88" s="334"/>
      <c r="H88" s="335"/>
      <c r="I88" s="383" t="str">
        <f t="shared" si="6"/>
        <v/>
      </c>
      <c r="J88" s="384" t="s">
        <v>304</v>
      </c>
      <c r="K88" s="383" t="b">
        <f t="shared" si="7"/>
        <v>0</v>
      </c>
      <c r="L88" s="383" t="b">
        <f t="shared" si="8"/>
        <v>1</v>
      </c>
      <c r="M88" s="383" t="s">
        <v>535</v>
      </c>
      <c r="N88" s="46"/>
      <c r="O88" s="170"/>
      <c r="P88" s="170"/>
    </row>
    <row r="89" spans="1:16" ht="15.75" x14ac:dyDescent="0.2">
      <c r="A89" s="381">
        <v>12</v>
      </c>
      <c r="B89" s="329" t="str">
        <f t="shared" si="4"/>
        <v/>
      </c>
      <c r="C89" s="330" t="str">
        <f>TEXT(IFERROR(INDEX('Overview - Section A'!$A$43:$A$50,MATCH(J89,'Overview - Section A'!$I$43:$I$50,0)),""),"YYYY")</f>
        <v>2022</v>
      </c>
      <c r="D89" s="382"/>
      <c r="E89" s="332"/>
      <c r="F89" s="333" t="str">
        <f t="shared" si="5"/>
        <v/>
      </c>
      <c r="G89" s="334"/>
      <c r="H89" s="335"/>
      <c r="I89" s="383" t="str">
        <f t="shared" si="6"/>
        <v/>
      </c>
      <c r="J89" s="384" t="s">
        <v>306</v>
      </c>
      <c r="K89" s="383" t="b">
        <f t="shared" si="7"/>
        <v>0</v>
      </c>
      <c r="L89" s="383" t="b">
        <f t="shared" si="8"/>
        <v>1</v>
      </c>
      <c r="M89" s="383" t="s">
        <v>536</v>
      </c>
      <c r="N89" s="46"/>
      <c r="O89" s="170"/>
      <c r="P89" s="170"/>
    </row>
    <row r="90" spans="1:16" ht="15.75" x14ac:dyDescent="0.2">
      <c r="A90" s="381">
        <v>13</v>
      </c>
      <c r="B90" s="329" t="str">
        <f t="shared" si="4"/>
        <v/>
      </c>
      <c r="C90" s="330" t="str">
        <f>TEXT(IFERROR(INDEX('Overview - Section A'!$A$43:$A$50,MATCH(J90,'Overview - Section A'!$I$43:$I$50,0)),""),"YYYY")</f>
        <v>2018</v>
      </c>
      <c r="D90" s="382"/>
      <c r="E90" s="332"/>
      <c r="F90" s="333" t="str">
        <f t="shared" si="5"/>
        <v/>
      </c>
      <c r="G90" s="334"/>
      <c r="H90" s="335"/>
      <c r="I90" s="383" t="str">
        <f t="shared" si="6"/>
        <v/>
      </c>
      <c r="J90" s="384" t="s">
        <v>298</v>
      </c>
      <c r="K90" s="383" t="b">
        <f t="shared" si="7"/>
        <v>0</v>
      </c>
      <c r="L90" s="383" t="b">
        <f t="shared" si="8"/>
        <v>1</v>
      </c>
      <c r="M90" s="383" t="s">
        <v>537</v>
      </c>
      <c r="N90" s="46"/>
      <c r="O90" s="170"/>
      <c r="P90" s="170"/>
    </row>
    <row r="91" spans="1:16" ht="15.75" x14ac:dyDescent="0.2">
      <c r="A91" s="381">
        <v>13</v>
      </c>
      <c r="B91" s="329" t="str">
        <f t="shared" si="4"/>
        <v/>
      </c>
      <c r="C91" s="330" t="str">
        <f>TEXT(IFERROR(INDEX('Overview - Section A'!$A$43:$A$50,MATCH(J91,'Overview - Section A'!$I$43:$I$50,0)),""),"YYYY")</f>
        <v>2019</v>
      </c>
      <c r="D91" s="382"/>
      <c r="E91" s="332"/>
      <c r="F91" s="333" t="str">
        <f t="shared" si="5"/>
        <v/>
      </c>
      <c r="G91" s="334"/>
      <c r="H91" s="335"/>
      <c r="I91" s="383" t="str">
        <f t="shared" si="6"/>
        <v/>
      </c>
      <c r="J91" s="384" t="s">
        <v>300</v>
      </c>
      <c r="K91" s="383" t="b">
        <f t="shared" si="7"/>
        <v>0</v>
      </c>
      <c r="L91" s="383" t="b">
        <f t="shared" si="8"/>
        <v>1</v>
      </c>
      <c r="M91" s="383" t="s">
        <v>538</v>
      </c>
      <c r="N91" s="46"/>
      <c r="O91" s="170"/>
      <c r="P91" s="170"/>
    </row>
    <row r="92" spans="1:16" ht="15.75" x14ac:dyDescent="0.2">
      <c r="A92" s="381">
        <v>13</v>
      </c>
      <c r="B92" s="329" t="str">
        <f t="shared" si="4"/>
        <v/>
      </c>
      <c r="C92" s="330" t="str">
        <f>TEXT(IFERROR(INDEX('Overview - Section A'!$A$43:$A$50,MATCH(J92,'Overview - Section A'!$I$43:$I$50,0)),""),"YYYY")</f>
        <v>2020</v>
      </c>
      <c r="D92" s="382"/>
      <c r="E92" s="332"/>
      <c r="F92" s="333" t="str">
        <f t="shared" si="5"/>
        <v/>
      </c>
      <c r="G92" s="334"/>
      <c r="H92" s="335"/>
      <c r="I92" s="383" t="str">
        <f t="shared" si="6"/>
        <v/>
      </c>
      <c r="J92" s="384" t="s">
        <v>302</v>
      </c>
      <c r="K92" s="383" t="b">
        <f t="shared" si="7"/>
        <v>0</v>
      </c>
      <c r="L92" s="383" t="b">
        <f t="shared" si="8"/>
        <v>1</v>
      </c>
      <c r="M92" s="383" t="s">
        <v>539</v>
      </c>
      <c r="N92" s="46"/>
      <c r="O92" s="170"/>
      <c r="P92" s="170"/>
    </row>
    <row r="93" spans="1:16" ht="15.75" x14ac:dyDescent="0.2">
      <c r="A93" s="381">
        <v>13</v>
      </c>
      <c r="B93" s="329" t="str">
        <f t="shared" si="4"/>
        <v/>
      </c>
      <c r="C93" s="330" t="str">
        <f>TEXT(IFERROR(INDEX('Overview - Section A'!$A$43:$A$50,MATCH(J93,'Overview - Section A'!$I$43:$I$50,0)),""),"YYYY")</f>
        <v>2021</v>
      </c>
      <c r="D93" s="382"/>
      <c r="E93" s="332"/>
      <c r="F93" s="333" t="str">
        <f t="shared" si="5"/>
        <v/>
      </c>
      <c r="G93" s="334"/>
      <c r="H93" s="335"/>
      <c r="I93" s="383" t="str">
        <f t="shared" si="6"/>
        <v/>
      </c>
      <c r="J93" s="384" t="s">
        <v>304</v>
      </c>
      <c r="K93" s="383" t="b">
        <f t="shared" si="7"/>
        <v>0</v>
      </c>
      <c r="L93" s="383" t="b">
        <f t="shared" si="8"/>
        <v>1</v>
      </c>
      <c r="M93" s="383" t="s">
        <v>540</v>
      </c>
      <c r="N93" s="46"/>
      <c r="O93" s="170"/>
      <c r="P93" s="170"/>
    </row>
    <row r="94" spans="1:16" ht="15.75" x14ac:dyDescent="0.2">
      <c r="A94" s="381">
        <v>13</v>
      </c>
      <c r="B94" s="329" t="str">
        <f t="shared" ref="B94:B104" si="9">IF(A94=A93,"",VLOOKUP(A94,$A$9:$V$26,22,FALSE))</f>
        <v/>
      </c>
      <c r="C94" s="330" t="str">
        <f>TEXT(IFERROR(INDEX('Overview - Section A'!$A$43:$A$50,MATCH(J94,'Overview - Section A'!$I$43:$I$50,0)),""),"YYYY")</f>
        <v>2022</v>
      </c>
      <c r="D94" s="382"/>
      <c r="E94" s="332"/>
      <c r="F94" s="333" t="str">
        <f t="shared" ref="F94:F104" si="10">IFERROR(IF(E94&lt;&gt;"",(D94/E94)*100,""),"")</f>
        <v/>
      </c>
      <c r="G94" s="334"/>
      <c r="H94" s="335"/>
      <c r="I94" s="383" t="str">
        <f t="shared" ref="I94:I104" si="11">VLOOKUP(A94,$A$9:$V$26,22,FALSE)</f>
        <v/>
      </c>
      <c r="J94" s="384" t="s">
        <v>306</v>
      </c>
      <c r="K94" s="383" t="b">
        <f t="shared" ref="K94:K104" si="12">IFERROR(IF(I94&lt;&gt;"",TRUE,FALSE),FALSE)</f>
        <v>0</v>
      </c>
      <c r="L94" s="383" t="b">
        <f t="shared" ref="L94:L104" si="13">IFERROR(TRUE,FALSE)</f>
        <v>1</v>
      </c>
      <c r="M94" s="383" t="s">
        <v>541</v>
      </c>
      <c r="N94" s="46"/>
      <c r="O94" s="170"/>
      <c r="P94" s="170"/>
    </row>
    <row r="95" spans="1:16" ht="15.75" x14ac:dyDescent="0.2">
      <c r="A95" s="381">
        <v>14</v>
      </c>
      <c r="B95" s="329" t="str">
        <f t="shared" si="9"/>
        <v/>
      </c>
      <c r="C95" s="330" t="str">
        <f>TEXT(IFERROR(INDEX('Overview - Section A'!$A$43:$A$50,MATCH(J95,'Overview - Section A'!$I$43:$I$50,0)),""),"YYYY")</f>
        <v>2018</v>
      </c>
      <c r="D95" s="382"/>
      <c r="E95" s="332"/>
      <c r="F95" s="333" t="str">
        <f t="shared" si="10"/>
        <v/>
      </c>
      <c r="G95" s="334"/>
      <c r="H95" s="335"/>
      <c r="I95" s="383" t="str">
        <f t="shared" si="11"/>
        <v/>
      </c>
      <c r="J95" s="384" t="s">
        <v>298</v>
      </c>
      <c r="K95" s="383" t="b">
        <f t="shared" si="12"/>
        <v>0</v>
      </c>
      <c r="L95" s="383" t="b">
        <f t="shared" si="13"/>
        <v>1</v>
      </c>
      <c r="M95" s="383" t="s">
        <v>542</v>
      </c>
      <c r="N95" s="46"/>
      <c r="O95" s="170"/>
      <c r="P95" s="170"/>
    </row>
    <row r="96" spans="1:16" ht="15.75" x14ac:dyDescent="0.2">
      <c r="A96" s="381">
        <v>14</v>
      </c>
      <c r="B96" s="329" t="str">
        <f t="shared" si="9"/>
        <v/>
      </c>
      <c r="C96" s="330" t="str">
        <f>TEXT(IFERROR(INDEX('Overview - Section A'!$A$43:$A$50,MATCH(J96,'Overview - Section A'!$I$43:$I$50,0)),""),"YYYY")</f>
        <v>2019</v>
      </c>
      <c r="D96" s="382"/>
      <c r="E96" s="332"/>
      <c r="F96" s="333" t="str">
        <f t="shared" si="10"/>
        <v/>
      </c>
      <c r="G96" s="334"/>
      <c r="H96" s="335"/>
      <c r="I96" s="383" t="str">
        <f t="shared" si="11"/>
        <v/>
      </c>
      <c r="J96" s="384" t="s">
        <v>300</v>
      </c>
      <c r="K96" s="383" t="b">
        <f t="shared" si="12"/>
        <v>0</v>
      </c>
      <c r="L96" s="383" t="b">
        <f t="shared" si="13"/>
        <v>1</v>
      </c>
      <c r="M96" s="383" t="s">
        <v>543</v>
      </c>
      <c r="N96" s="46"/>
      <c r="O96" s="170"/>
      <c r="P96" s="170"/>
    </row>
    <row r="97" spans="1:16" ht="15.75" x14ac:dyDescent="0.2">
      <c r="A97" s="381">
        <v>14</v>
      </c>
      <c r="B97" s="329" t="str">
        <f t="shared" si="9"/>
        <v/>
      </c>
      <c r="C97" s="330" t="str">
        <f>TEXT(IFERROR(INDEX('Overview - Section A'!$A$43:$A$50,MATCH(J97,'Overview - Section A'!$I$43:$I$50,0)),""),"YYYY")</f>
        <v>2020</v>
      </c>
      <c r="D97" s="382"/>
      <c r="E97" s="332"/>
      <c r="F97" s="333" t="str">
        <f t="shared" si="10"/>
        <v/>
      </c>
      <c r="G97" s="334"/>
      <c r="H97" s="335"/>
      <c r="I97" s="383" t="str">
        <f t="shared" si="11"/>
        <v/>
      </c>
      <c r="J97" s="384" t="s">
        <v>302</v>
      </c>
      <c r="K97" s="383" t="b">
        <f t="shared" si="12"/>
        <v>0</v>
      </c>
      <c r="L97" s="383" t="b">
        <f t="shared" si="13"/>
        <v>1</v>
      </c>
      <c r="M97" s="383" t="s">
        <v>544</v>
      </c>
      <c r="N97" s="46"/>
      <c r="O97" s="170"/>
      <c r="P97" s="170"/>
    </row>
    <row r="98" spans="1:16" ht="15.75" x14ac:dyDescent="0.2">
      <c r="A98" s="381">
        <v>14</v>
      </c>
      <c r="B98" s="329" t="str">
        <f t="shared" si="9"/>
        <v/>
      </c>
      <c r="C98" s="330" t="str">
        <f>TEXT(IFERROR(INDEX('Overview - Section A'!$A$43:$A$50,MATCH(J98,'Overview - Section A'!$I$43:$I$50,0)),""),"YYYY")</f>
        <v>2021</v>
      </c>
      <c r="D98" s="382"/>
      <c r="E98" s="332"/>
      <c r="F98" s="333" t="str">
        <f t="shared" si="10"/>
        <v/>
      </c>
      <c r="G98" s="334"/>
      <c r="H98" s="335"/>
      <c r="I98" s="383" t="str">
        <f t="shared" si="11"/>
        <v/>
      </c>
      <c r="J98" s="384" t="s">
        <v>304</v>
      </c>
      <c r="K98" s="383" t="b">
        <f t="shared" si="12"/>
        <v>0</v>
      </c>
      <c r="L98" s="383" t="b">
        <f t="shared" si="13"/>
        <v>1</v>
      </c>
      <c r="M98" s="383" t="s">
        <v>545</v>
      </c>
      <c r="N98" s="46"/>
      <c r="O98" s="170"/>
      <c r="P98" s="170"/>
    </row>
    <row r="99" spans="1:16" ht="15.75" x14ac:dyDescent="0.2">
      <c r="A99" s="381">
        <v>14</v>
      </c>
      <c r="B99" s="329" t="str">
        <f t="shared" si="9"/>
        <v/>
      </c>
      <c r="C99" s="330" t="str">
        <f>TEXT(IFERROR(INDEX('Overview - Section A'!$A$43:$A$50,MATCH(J99,'Overview - Section A'!$I$43:$I$50,0)),""),"YYYY")</f>
        <v>2022</v>
      </c>
      <c r="D99" s="382"/>
      <c r="E99" s="332"/>
      <c r="F99" s="333" t="str">
        <f t="shared" si="10"/>
        <v/>
      </c>
      <c r="G99" s="334"/>
      <c r="H99" s="335"/>
      <c r="I99" s="383" t="str">
        <f t="shared" si="11"/>
        <v/>
      </c>
      <c r="J99" s="384" t="s">
        <v>306</v>
      </c>
      <c r="K99" s="383" t="b">
        <f t="shared" si="12"/>
        <v>0</v>
      </c>
      <c r="L99" s="383" t="b">
        <f t="shared" si="13"/>
        <v>1</v>
      </c>
      <c r="M99" s="383" t="s">
        <v>546</v>
      </c>
      <c r="N99" s="46"/>
      <c r="O99" s="170"/>
      <c r="P99" s="170"/>
    </row>
    <row r="100" spans="1:16" ht="15.75" x14ac:dyDescent="0.2">
      <c r="A100" s="381">
        <v>15</v>
      </c>
      <c r="B100" s="329" t="str">
        <f t="shared" si="9"/>
        <v/>
      </c>
      <c r="C100" s="330" t="str">
        <f>TEXT(IFERROR(INDEX('Overview - Section A'!$A$43:$A$50,MATCH(J100,'Overview - Section A'!$I$43:$I$50,0)),""),"YYYY")</f>
        <v>2018</v>
      </c>
      <c r="D100" s="382"/>
      <c r="E100" s="332"/>
      <c r="F100" s="333" t="str">
        <f t="shared" si="10"/>
        <v/>
      </c>
      <c r="G100" s="334"/>
      <c r="H100" s="335"/>
      <c r="I100" s="383" t="str">
        <f t="shared" si="11"/>
        <v/>
      </c>
      <c r="J100" s="384" t="s">
        <v>298</v>
      </c>
      <c r="K100" s="383" t="b">
        <f t="shared" si="12"/>
        <v>0</v>
      </c>
      <c r="L100" s="383" t="b">
        <f t="shared" si="13"/>
        <v>1</v>
      </c>
      <c r="M100" s="383" t="s">
        <v>547</v>
      </c>
      <c r="N100" s="46"/>
      <c r="O100" s="170"/>
      <c r="P100" s="170"/>
    </row>
    <row r="101" spans="1:16" ht="15.75" x14ac:dyDescent="0.2">
      <c r="A101" s="381">
        <v>15</v>
      </c>
      <c r="B101" s="329" t="str">
        <f t="shared" si="9"/>
        <v/>
      </c>
      <c r="C101" s="330" t="str">
        <f>TEXT(IFERROR(INDEX('Overview - Section A'!$A$43:$A$50,MATCH(J101,'Overview - Section A'!$I$43:$I$50,0)),""),"YYYY")</f>
        <v>2019</v>
      </c>
      <c r="D101" s="382"/>
      <c r="E101" s="332"/>
      <c r="F101" s="333" t="str">
        <f t="shared" si="10"/>
        <v/>
      </c>
      <c r="G101" s="334"/>
      <c r="H101" s="335"/>
      <c r="I101" s="383" t="str">
        <f t="shared" si="11"/>
        <v/>
      </c>
      <c r="J101" s="384" t="s">
        <v>300</v>
      </c>
      <c r="K101" s="383" t="b">
        <f t="shared" si="12"/>
        <v>0</v>
      </c>
      <c r="L101" s="383" t="b">
        <f t="shared" si="13"/>
        <v>1</v>
      </c>
      <c r="M101" s="383" t="s">
        <v>548</v>
      </c>
      <c r="N101" s="46"/>
      <c r="O101" s="170"/>
      <c r="P101" s="170"/>
    </row>
    <row r="102" spans="1:16" ht="15.75" x14ac:dyDescent="0.2">
      <c r="A102" s="381">
        <v>15</v>
      </c>
      <c r="B102" s="329" t="str">
        <f t="shared" si="9"/>
        <v/>
      </c>
      <c r="C102" s="330" t="str">
        <f>TEXT(IFERROR(INDEX('Overview - Section A'!$A$43:$A$50,MATCH(J102,'Overview - Section A'!$I$43:$I$50,0)),""),"YYYY")</f>
        <v>2020</v>
      </c>
      <c r="D102" s="382"/>
      <c r="E102" s="332"/>
      <c r="F102" s="333" t="str">
        <f t="shared" si="10"/>
        <v/>
      </c>
      <c r="G102" s="334"/>
      <c r="H102" s="335"/>
      <c r="I102" s="383" t="str">
        <f t="shared" si="11"/>
        <v/>
      </c>
      <c r="J102" s="384" t="s">
        <v>302</v>
      </c>
      <c r="K102" s="383" t="b">
        <f t="shared" si="12"/>
        <v>0</v>
      </c>
      <c r="L102" s="383" t="b">
        <f t="shared" si="13"/>
        <v>1</v>
      </c>
      <c r="M102" s="383" t="s">
        <v>549</v>
      </c>
      <c r="N102" s="46"/>
      <c r="O102" s="170"/>
      <c r="P102" s="170"/>
    </row>
    <row r="103" spans="1:16" ht="15.75" x14ac:dyDescent="0.2">
      <c r="A103" s="381">
        <v>15</v>
      </c>
      <c r="B103" s="329" t="str">
        <f t="shared" si="9"/>
        <v/>
      </c>
      <c r="C103" s="330" t="str">
        <f>TEXT(IFERROR(INDEX('Overview - Section A'!$A$43:$A$50,MATCH(J103,'Overview - Section A'!$I$43:$I$50,0)),""),"YYYY")</f>
        <v>2021</v>
      </c>
      <c r="D103" s="382"/>
      <c r="E103" s="332"/>
      <c r="F103" s="333" t="str">
        <f t="shared" si="10"/>
        <v/>
      </c>
      <c r="G103" s="334"/>
      <c r="H103" s="335"/>
      <c r="I103" s="383" t="str">
        <f t="shared" si="11"/>
        <v/>
      </c>
      <c r="J103" s="384" t="s">
        <v>304</v>
      </c>
      <c r="K103" s="383" t="b">
        <f t="shared" si="12"/>
        <v>0</v>
      </c>
      <c r="L103" s="383" t="b">
        <f t="shared" si="13"/>
        <v>1</v>
      </c>
      <c r="M103" s="383" t="s">
        <v>550</v>
      </c>
      <c r="N103" s="46"/>
      <c r="O103" s="170"/>
      <c r="P103" s="170"/>
    </row>
    <row r="104" spans="1:16" ht="15.75" x14ac:dyDescent="0.2">
      <c r="A104" s="381">
        <v>15</v>
      </c>
      <c r="B104" s="329" t="str">
        <f t="shared" si="9"/>
        <v/>
      </c>
      <c r="C104" s="330" t="str">
        <f>TEXT(IFERROR(INDEX('Overview - Section A'!$A$43:$A$50,MATCH(J104,'Overview - Section A'!$I$43:$I$50,0)),""),"YYYY")</f>
        <v>2022</v>
      </c>
      <c r="D104" s="382"/>
      <c r="E104" s="332"/>
      <c r="F104" s="333" t="str">
        <f t="shared" si="10"/>
        <v/>
      </c>
      <c r="G104" s="334"/>
      <c r="H104" s="335"/>
      <c r="I104" s="383" t="str">
        <f t="shared" si="11"/>
        <v/>
      </c>
      <c r="J104" s="384" t="s">
        <v>306</v>
      </c>
      <c r="K104" s="383" t="b">
        <f t="shared" si="12"/>
        <v>0</v>
      </c>
      <c r="L104" s="383" t="b">
        <f t="shared" si="13"/>
        <v>1</v>
      </c>
      <c r="M104" s="383" t="s">
        <v>551</v>
      </c>
      <c r="N104" s="46"/>
      <c r="O104" s="170"/>
      <c r="P104" s="170"/>
    </row>
    <row r="105" spans="1:16" ht="0.4" customHeight="1" thickBot="1" x14ac:dyDescent="0.25">
      <c r="A105" s="23"/>
      <c r="B105" s="24"/>
      <c r="C105" s="24"/>
      <c r="D105" s="24"/>
      <c r="E105" s="24"/>
      <c r="F105" s="24"/>
      <c r="G105" s="24"/>
      <c r="H105" s="24"/>
      <c r="I105" s="24"/>
      <c r="J105" s="24"/>
      <c r="K105" s="24"/>
      <c r="L105" s="24"/>
      <c r="M105" s="24"/>
      <c r="N105" s="25"/>
      <c r="O105" s="170"/>
      <c r="P105" s="170"/>
    </row>
    <row r="106" spans="1:16" x14ac:dyDescent="0.2">
      <c r="O106" s="170"/>
      <c r="P106" s="170"/>
    </row>
    <row r="110" spans="1:16" x14ac:dyDescent="0.2">
      <c r="A110" s="27" t="s">
        <v>77</v>
      </c>
    </row>
  </sheetData>
  <sheetProtection algorithmName="SHA-512" hashValue="ukHYQIiE04qKw0QJw/359+CQ563/3/5iFehQPxZWRp2lpa5f2bidMIvbeegdZE99YhhBmFYz/gNbo1pgIrIy8g==" saltValue="Atqbwr4hYITetz/24hFUqQ==" spinCount="100000" sheet="1" objects="1" scenarios="1" formatColumns="0" formatRows="0" sort="0" autoFilter="0"/>
  <mergeCells count="4">
    <mergeCell ref="A2:Q2"/>
    <mergeCell ref="A1:Q1"/>
    <mergeCell ref="A27:H27"/>
    <mergeCell ref="A7:P7"/>
  </mergeCells>
  <conditionalFormatting sqref="A29:C104">
    <cfRule type="expression" dxfId="106" priority="6">
      <formula>MOD($A29,2)=0</formula>
    </cfRule>
    <cfRule type="expression" dxfId="105" priority="7">
      <formula>MOD($A29,2)=1</formula>
    </cfRule>
  </conditionalFormatting>
  <conditionalFormatting sqref="B9:C24">
    <cfRule type="expression" dxfId="104" priority="1">
      <formula>AND($B9&lt;&gt;"",$C9&lt;&gt;"")</formula>
    </cfRule>
  </conditionalFormatting>
  <dataValidations count="12">
    <dataValidation type="list" allowBlank="1" showInputMessage="1" showErrorMessage="1" sqref="B9:B24">
      <formula1>ImpactIndicator</formula1>
    </dataValidation>
    <dataValidation type="list" allowBlank="1" showInputMessage="1" showErrorMessage="1" sqref="H9:H24">
      <formula1>ResponsiblePR</formula1>
    </dataValidation>
    <dataValidation type="custom" allowBlank="1" showInputMessage="1" showErrorMessage="1" errorTitle="Indicators" error="Cannot enter both Standard and Impact indicators on the same line" sqref="C9:C24">
      <formula1>B9=""</formula1>
    </dataValidation>
    <dataValidation type="decimal" allowBlank="1" showInputMessage="1" showErrorMessage="1" errorTitle="X-Author for Excel" error="Please enter a valid numeric value. Valid range for Impact Indicator Number is -1E+18 to 1E+18." promptTitle="X-Author for Excel" sqref="A9:A24 A29:A104">
      <formula1>-1000000000000000000</formula1>
      <formula2>1000000000000000000</formula2>
    </dataValidation>
    <dataValidation type="list" allowBlank="1" showInputMessage="1" showErrorMessage="1" errorTitle="X-Author for Excel" error="Please select a value from the drop-down." promptTitle="X-Author for Excel" sqref="E9:E24">
      <formula1>IF(IFERROR(ROWS(INDIRECT(SUBSTITUTE("AIM_Impact_Indicator__c.AIM_Baseline_Year__c"," ","_"))),-1) &lt; 0, XAuthorInvalidPicklistData,INDIRECT(SUBSTITUTE("AIM_Impact_Indicator__c.AIM_Baseline_Year__c"," ","_")))</formula1>
    </dataValidation>
    <dataValidation type="list" allowBlank="1" showInputMessage="1" showErrorMessage="1" errorTitle="X-Author for Excel" error="Please select either TRUE or FALSE from the dropdown." promptTitle="X-Author for Excel" sqref="S9:T24 K29:L104">
      <formula1>"TRUE,FALSE"</formula1>
    </dataValidation>
    <dataValidation type="custom" allowBlank="1" showInputMessage="1" showErrorMessage="1" errorTitle="X-Author for Excel" error="Id and Lookup fields are not editable." promptTitle="X-Author for Excel" sqref="W9:Y24 M29:M104 J29:J104">
      <formula1>""</formula1>
    </dataValidation>
    <dataValidation type="decimal" allowBlank="1" showInputMessage="1" showErrorMessage="1" errorTitle="X-Author for Excel" error="Please enter a valid numeric value. Valid range for Target N# is -10000000000 to 10000000000." promptTitle="X-Author for Excel" sqref="D29:D104">
      <formula1>-10000000000</formula1>
      <formula2>10000000000</formula2>
    </dataValidation>
    <dataValidation type="decimal" allowBlank="1" showInputMessage="1" showErrorMessage="1" errorTitle="X-Author for Excel" error="Please enter a valid numeric value. Valid range for Target D# is -10000000000 to 10000000000." promptTitle="X-Author for Excel" sqref="E29:E104">
      <formula1>-10000000000</formula1>
      <formula2>10000000000</formula2>
    </dataValidation>
    <dataValidation type="decimal" allowBlank="1" showInputMessage="1" showErrorMessage="1" errorTitle="X-Author for Excel" error="Please enter a valid numeric value. Valid range for Target % is -99999.99 to 99999.99." promptTitle="X-Author for Excel" sqref="F29:F104">
      <formula1>-99999.99</formula1>
      <formula2>99999.99</formula2>
    </dataValidation>
    <dataValidation type="date" allowBlank="1" showInputMessage="1" showErrorMessage="1" errorTitle="X-Author for Excel" error="Please enter a valid date." promptTitle="X-Author for Excel" sqref="G29:G104">
      <formula1>1</formula1>
      <formula2>767376</formula2>
    </dataValidation>
    <dataValidation type="list" allowBlank="1" showInputMessage="1" showErrorMessage="1" errorTitle="X-Author for Excel" error="Please select a value from the drop-down." promptTitle="X-Author for Excel" sqref="H29:H104">
      <formula1>IF(IFERROR(ROWS(INDIRECT(SUBSTITUTE("AIM_Impact_Indicator_Targets_Results__c.AIM_Mark_if_target_is_TBD__c"," ","_"))),-1) &lt; 0, XAuthorInvalidPicklistData,INDIRECT(SUBSTITUTE("AIM_Impact_Indicator_Targets_Results__c.AIM_Mark_if_target_is_TBD__c"," ","_")))</formula1>
    </dataValidation>
  </dataValidations>
  <hyperlinks>
    <hyperlink ref="C4" location="_8d9f9399_d674_44d3_98fa_9bdc7c2dff17" display="Impact Indicator Targets"/>
    <hyperlink ref="B4" location="'Impact Indicators - Section B'!A7" display="Impact Indicators"/>
    <hyperlink ref="A110" location="'Impact Indicators - Section B'!A4" display="Impact Indicators - Section B'!A4"/>
  </hyperlinks>
  <pageMargins left="0.7" right="0.7" top="0.75" bottom="0.75" header="0.3" footer="0.3"/>
  <pageSetup paperSize="8" scale="90" fitToHeight="0" orientation="landscape" r:id="rId1"/>
  <colBreaks count="1" manualBreakCount="1">
    <brk id="27" max="1048575" man="1"/>
  </colBreaks>
  <extLst>
    <ext xmlns:x14="http://schemas.microsoft.com/office/spreadsheetml/2009/9/main" uri="{78C0D931-6437-407d-A8EE-F0AAD7539E65}">
      <x14:conditionalFormattings>
        <x14:conditionalFormatting xmlns:xm="http://schemas.microsoft.com/office/excel/2006/main">
          <x14:cfRule type="expression" priority="2" id="{D4C8394A-9D66-42A4-B2BF-3D05CF5025B5}">
            <xm:f>INDEX('Overview - Section A'!$E$44:$E$50,MATCH($J29,'Overview - Section A'!$I$44:$I$50,0))&gt;'Overview - Section A'!$E$8</xm:f>
            <x14:dxf>
              <font>
                <color theme="0" tint="-0.24994659260841701"/>
              </font>
              <fill>
                <patternFill>
                  <bgColor theme="0" tint="-0.24994659260841701"/>
                </patternFill>
              </fill>
            </x14:dxf>
          </x14:cfRule>
          <xm:sqref>A29:H105</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14:formula1>
            <xm:f>'Reference Records'!$C$2:$C$3</xm:f>
          </x14:formula1>
          <xm:sqref>B25</xm:sqref>
        </x14:dataValidation>
        <x14:dataValidation type="list" allowBlank="1" showInputMessage="1" showErrorMessage="1">
          <x14:formula1>
            <xm:f>'Overview - Section A'!$AO$26:$AO$41</xm:f>
          </x14:formula1>
          <xm:sqref>I9:N24</xm:sqref>
        </x14:dataValidation>
        <x14:dataValidation type="list" allowBlank="1" showInputMessage="1" showErrorMessage="1">
          <x14:formula1>
            <xm:f>IF('Reference Records'!$B$338&lt;&gt;"",'Reference Records'!$B$338,OFFSET('Reference Records'!$A$343,1,0,MATCH(" ",'Reference Records'!$A$343:$A$674,-1)-1,1))</xm:f>
          </x14:formula1>
          <xm:sqref>O9:O24</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BA114"/>
  <sheetViews>
    <sheetView showGridLines="0" zoomScale="70" zoomScaleNormal="70" zoomScaleSheetLayoutView="40" workbookViewId="0">
      <selection activeCell="P20" sqref="P20"/>
    </sheetView>
  </sheetViews>
  <sheetFormatPr defaultColWidth="11" defaultRowHeight="15.75" x14ac:dyDescent="0.25"/>
  <cols>
    <col min="1" max="1" width="12" style="6" customWidth="1"/>
    <col min="2" max="3" width="30.625" style="6" customWidth="1"/>
    <col min="4" max="4" width="12.125" style="6" customWidth="1"/>
    <col min="5" max="5" width="11.75" style="6" customWidth="1"/>
    <col min="6" max="6" width="19.625" style="6" customWidth="1"/>
    <col min="7" max="7" width="17.75" style="6" customWidth="1"/>
    <col min="8" max="8" width="20.625" style="6" customWidth="1"/>
    <col min="9" max="9" width="33.5" style="6" hidden="1" customWidth="1"/>
    <col min="10" max="10" width="28.25" style="6" hidden="1" customWidth="1"/>
    <col min="11" max="11" width="26.125" style="6" hidden="1" customWidth="1"/>
    <col min="12" max="12" width="24.25" style="6" hidden="1" customWidth="1"/>
    <col min="13" max="13" width="22.75" style="6" hidden="1" customWidth="1"/>
    <col min="14" max="14" width="0.5" style="6" customWidth="1"/>
    <col min="15" max="15" width="20.625" style="6" customWidth="1"/>
    <col min="16" max="16" width="67.25" style="6" customWidth="1"/>
    <col min="17" max="17" width="30" style="6" hidden="1" customWidth="1"/>
    <col min="18" max="18" width="28.625" style="6" hidden="1" customWidth="1"/>
    <col min="19" max="19" width="17.25" style="6" hidden="1" customWidth="1"/>
    <col min="20" max="20" width="29.5" style="6" hidden="1" customWidth="1"/>
    <col min="21" max="21" width="24.625" style="6" hidden="1" customWidth="1"/>
    <col min="22" max="22" width="31.25" style="6" hidden="1" customWidth="1"/>
    <col min="23" max="25" width="27.5" style="6" hidden="1" customWidth="1"/>
    <col min="26" max="26" width="0.25" style="6" customWidth="1"/>
    <col min="27" max="27" width="26.625" style="6" customWidth="1"/>
    <col min="28" max="28" width="20.25" style="6" customWidth="1"/>
    <col min="29" max="29" width="24.75" style="6" customWidth="1"/>
    <col min="30" max="31" width="11" style="6" customWidth="1"/>
    <col min="32" max="32" width="11" style="9" customWidth="1"/>
    <col min="33" max="33" width="22.625" style="9" customWidth="1"/>
    <col min="34" max="37" width="11" style="9" customWidth="1"/>
    <col min="38" max="53" width="11" style="9"/>
    <col min="54" max="16384" width="11" style="6"/>
  </cols>
  <sheetData>
    <row r="1" spans="1:53" ht="21.75" thickBot="1" x14ac:dyDescent="0.3">
      <c r="A1" s="468" t="s">
        <v>46</v>
      </c>
      <c r="B1" s="469"/>
      <c r="C1" s="469"/>
      <c r="D1" s="469"/>
      <c r="E1" s="469"/>
      <c r="F1" s="469"/>
      <c r="G1" s="469"/>
      <c r="H1" s="469"/>
      <c r="I1" s="469"/>
      <c r="J1" s="469"/>
      <c r="K1" s="469"/>
      <c r="L1" s="469"/>
      <c r="M1" s="469"/>
      <c r="N1" s="469"/>
      <c r="O1" s="469"/>
      <c r="P1" s="469"/>
      <c r="Q1" s="469"/>
    </row>
    <row r="2" spans="1:53" ht="41.1" customHeight="1" thickBot="1" x14ac:dyDescent="0.3">
      <c r="A2" s="461" t="s">
        <v>49</v>
      </c>
      <c r="B2" s="462"/>
      <c r="C2" s="462"/>
      <c r="D2" s="462"/>
      <c r="E2" s="462"/>
      <c r="F2" s="462"/>
      <c r="G2" s="462"/>
      <c r="H2" s="462"/>
      <c r="I2" s="462"/>
      <c r="J2" s="462"/>
      <c r="K2" s="462"/>
      <c r="L2" s="462"/>
      <c r="M2" s="462"/>
      <c r="N2" s="462"/>
      <c r="O2" s="462"/>
      <c r="P2" s="462"/>
      <c r="Q2" s="463"/>
    </row>
    <row r="3" spans="1:53" ht="16.5" thickBot="1" x14ac:dyDescent="0.3"/>
    <row r="4" spans="1:53" ht="39.75" customHeight="1" thickBot="1" x14ac:dyDescent="0.3">
      <c r="A4" s="49" t="s">
        <v>38</v>
      </c>
      <c r="B4" s="35" t="s">
        <v>23</v>
      </c>
      <c r="C4" s="48" t="s">
        <v>30</v>
      </c>
    </row>
    <row r="6" spans="1:53" x14ac:dyDescent="0.25">
      <c r="Q6" s="9"/>
    </row>
    <row r="7" spans="1:53" ht="24.75" customHeight="1" thickBot="1" x14ac:dyDescent="0.3">
      <c r="C7" s="52"/>
      <c r="D7" s="53"/>
      <c r="E7" s="53"/>
      <c r="F7" s="53"/>
      <c r="G7" s="53"/>
      <c r="H7" s="53"/>
      <c r="I7" s="53"/>
      <c r="J7" s="53"/>
      <c r="K7" s="53"/>
      <c r="L7" s="53"/>
      <c r="M7" s="53"/>
      <c r="N7" s="53"/>
      <c r="O7" s="53"/>
      <c r="P7" s="53"/>
      <c r="Q7" s="9"/>
      <c r="R7" s="54"/>
      <c r="S7" s="54"/>
    </row>
    <row r="8" spans="1:53" ht="29.25" customHeight="1" thickBot="1" x14ac:dyDescent="0.3">
      <c r="A8" s="452" t="s">
        <v>23</v>
      </c>
      <c r="B8" s="453"/>
      <c r="C8" s="453"/>
      <c r="D8" s="453"/>
      <c r="E8" s="453"/>
      <c r="F8" s="453"/>
      <c r="G8" s="453"/>
      <c r="H8" s="453"/>
      <c r="I8" s="453"/>
      <c r="J8" s="453"/>
      <c r="K8" s="453"/>
      <c r="L8" s="453"/>
      <c r="M8" s="453"/>
      <c r="N8" s="453"/>
      <c r="O8" s="55"/>
      <c r="P8" s="55"/>
      <c r="Q8" s="12"/>
      <c r="R8" s="56"/>
      <c r="S8" s="56"/>
      <c r="T8" s="56"/>
      <c r="U8" s="56"/>
      <c r="V8" s="56"/>
      <c r="W8" s="56"/>
      <c r="X8" s="56"/>
      <c r="Y8" s="56"/>
      <c r="Z8" s="57"/>
    </row>
    <row r="9" spans="1:53" ht="49.5" customHeight="1" x14ac:dyDescent="0.25">
      <c r="A9" s="312" t="s">
        <v>24</v>
      </c>
      <c r="B9" s="312" t="s">
        <v>85</v>
      </c>
      <c r="C9" s="312" t="s">
        <v>10</v>
      </c>
      <c r="D9" s="312" t="s">
        <v>33</v>
      </c>
      <c r="E9" s="312" t="s">
        <v>34</v>
      </c>
      <c r="F9" s="312" t="s">
        <v>18</v>
      </c>
      <c r="G9" s="312" t="s">
        <v>19</v>
      </c>
      <c r="H9" s="313" t="s">
        <v>21</v>
      </c>
      <c r="I9" s="312"/>
      <c r="J9" s="312"/>
      <c r="K9" s="312"/>
      <c r="L9" s="312"/>
      <c r="M9" s="312"/>
      <c r="N9" s="312"/>
      <c r="O9" s="313" t="s">
        <v>11</v>
      </c>
      <c r="P9" s="313" t="s">
        <v>9</v>
      </c>
      <c r="Q9" s="385"/>
      <c r="R9" s="386" t="s">
        <v>124</v>
      </c>
      <c r="S9" s="386" t="s">
        <v>21</v>
      </c>
      <c r="T9" s="386" t="s">
        <v>105</v>
      </c>
      <c r="U9" s="386" t="s">
        <v>64</v>
      </c>
      <c r="V9" s="386" t="s">
        <v>168</v>
      </c>
      <c r="W9" s="386" t="s">
        <v>66</v>
      </c>
      <c r="X9" s="386" t="s">
        <v>190</v>
      </c>
      <c r="Y9" s="387" t="s">
        <v>212</v>
      </c>
      <c r="Z9" s="161"/>
      <c r="AA9" s="164"/>
      <c r="AB9" s="164"/>
    </row>
    <row r="10" spans="1:53" ht="47.25" hidden="1" x14ac:dyDescent="0.25">
      <c r="A10" s="317" t="s">
        <v>93</v>
      </c>
      <c r="B10" s="318" t="s">
        <v>67</v>
      </c>
      <c r="C10" s="318" t="s">
        <v>68</v>
      </c>
      <c r="D10" s="388" t="s">
        <v>54</v>
      </c>
      <c r="E10" s="388" t="s">
        <v>55</v>
      </c>
      <c r="F10" s="388" t="s">
        <v>56</v>
      </c>
      <c r="G10" s="321" t="str">
        <f>IFERROR(IF(VLOOKUP(B10,'Reference Records'!$C$32:$D$57,2,FALSE)=0,"",VLOOKUP(B10,'Reference Records'!$C$32:$D$57,2,FALSE)),"")</f>
        <v/>
      </c>
      <c r="H10" s="389"/>
      <c r="I10" s="389"/>
      <c r="J10" s="389"/>
      <c r="K10" s="389"/>
      <c r="L10" s="389"/>
      <c r="M10" s="389"/>
      <c r="N10" s="389"/>
      <c r="O10" s="389"/>
      <c r="P10" s="318" t="s">
        <v>57</v>
      </c>
      <c r="Q10" s="385"/>
      <c r="R10" s="386" t="str">
        <f>IF(G10&lt;&gt;"",B10&amp;C10,"")</f>
        <v/>
      </c>
      <c r="S10" s="366" t="str">
        <f>IFERROR(VLOOKUP(H10,'Overview - Section A'!$N$26:$Q$37,4,FALSE),"")</f>
        <v/>
      </c>
      <c r="T10" s="386" t="b">
        <f>IFERROR(TRUE,FALSE)</f>
        <v>1</v>
      </c>
      <c r="U10" s="386" t="b">
        <f>IFERROR(IF(OR(B10&lt;&gt;"",C10&lt;&gt;""),TRUE,FALSE),FALSE)</f>
        <v>1</v>
      </c>
      <c r="V10" s="386" t="str">
        <f>B10&amp;C10</f>
        <v>[Outcome Indicator Name][Custom Outcome Indicator]</v>
      </c>
      <c r="W10" s="386" t="s">
        <v>65</v>
      </c>
      <c r="X10" s="390" t="str">
        <f>IFERROR(VLOOKUP(B10,'Reference Records'!$C$32:$G$57,5,FALSE),"")</f>
        <v/>
      </c>
      <c r="Y10" s="390" t="str">
        <f>IFERROR(IF('Reference Records'!$B$338&lt;&gt;"",VLOOKUP(O10,'Reference Records'!$B$338:$C$338,2,FALSE),VLOOKUP(O10,'Reference Records'!$A$343:$C$676,3,FALSE)),"")</f>
        <v/>
      </c>
      <c r="Z10" s="161"/>
      <c r="AA10" s="164"/>
      <c r="AB10" s="164"/>
    </row>
    <row r="11" spans="1:53" s="302" customFormat="1" ht="252" x14ac:dyDescent="0.25">
      <c r="A11" s="317">
        <v>1</v>
      </c>
      <c r="B11" s="318" t="s">
        <v>1938</v>
      </c>
      <c r="C11" s="318"/>
      <c r="D11" s="388" t="s">
        <v>4336</v>
      </c>
      <c r="E11" s="388" t="s">
        <v>259</v>
      </c>
      <c r="F11" s="388" t="s">
        <v>4352</v>
      </c>
      <c r="G11" s="321" t="str">
        <f>IFERROR(IF(VLOOKUP(B11,'Reference Records'!$C$32:$D$57,2,FALSE)=0,"",VLOOKUP(B11,'Reference Records'!$C$32:$D$57,2,FALSE)),"")</f>
        <v>Duration of treatment,Age,Gender</v>
      </c>
      <c r="H11" s="389" t="s">
        <v>3038</v>
      </c>
      <c r="I11" s="389"/>
      <c r="J11" s="389"/>
      <c r="K11" s="389"/>
      <c r="L11" s="389"/>
      <c r="M11" s="389"/>
      <c r="N11" s="389"/>
      <c r="O11" s="389" t="s">
        <v>281</v>
      </c>
      <c r="P11" s="318" t="s">
        <v>4458</v>
      </c>
      <c r="Q11" s="385"/>
      <c r="R11" s="386" t="str">
        <f t="shared" ref="R11:R25" si="0">IF(G11&lt;&gt;"",B11&amp;C11,"")</f>
        <v>HIV O-1(M): Percentage of adults and children with HIV, known to be on treatment 12 months after initiation of antiretroviral therapy</v>
      </c>
      <c r="S11" s="366" t="str">
        <f>IFERROR(VLOOKUP(H11,'Overview - Section A'!$N$26:$Q$37,4,FALSE),"")</f>
        <v>a1236000008H07EAAS</v>
      </c>
      <c r="T11" s="386" t="b">
        <f t="shared" ref="T11:T25" si="1">IFERROR(TRUE,FALSE)</f>
        <v>1</v>
      </c>
      <c r="U11" s="386" t="b">
        <f t="shared" ref="U11:U25" si="2">IFERROR(IF(OR(B11&lt;&gt;"",C11&lt;&gt;""),TRUE,FALSE),FALSE)</f>
        <v>1</v>
      </c>
      <c r="V11" s="386" t="str">
        <f t="shared" ref="V11:V25" si="3">B11&amp;C11</f>
        <v>HIV O-1(M): Percentage of adults and children with HIV, known to be on treatment 12 months after initiation of antiretroviral therapy</v>
      </c>
      <c r="W11" s="386" t="s">
        <v>552</v>
      </c>
      <c r="X11" s="390" t="str">
        <f>IFERROR(VLOOKUP(B11,'Reference Records'!$C$32:$G$57,5,FALSE),"")</f>
        <v>a1J36000002m4E0EAI</v>
      </c>
      <c r="Y11" s="390" t="str">
        <f>IFERROR(IF('Reference Records'!$B$338&lt;&gt;"",VLOOKUP(O11,'Reference Records'!$B$338:$C$338,2,FALSE),VLOOKUP(O11,'Reference Records'!$A$343:$C$676,3,FALSE)),"")</f>
        <v>a1A360000013M2fEAE</v>
      </c>
      <c r="Z11" s="161"/>
      <c r="AA11" s="164"/>
      <c r="AB11" s="164"/>
      <c r="AF11" s="9"/>
      <c r="AG11" s="9"/>
      <c r="AH11" s="9"/>
      <c r="AI11" s="9"/>
      <c r="AJ11" s="9"/>
      <c r="AK11" s="9"/>
      <c r="AL11" s="9"/>
      <c r="AM11" s="9"/>
      <c r="AN11" s="9"/>
      <c r="AO11" s="9"/>
      <c r="AP11" s="9"/>
      <c r="AQ11" s="9"/>
      <c r="AR11" s="9"/>
      <c r="AS11" s="9"/>
      <c r="AT11" s="9"/>
      <c r="AU11" s="9"/>
      <c r="AV11" s="9"/>
      <c r="AW11" s="9"/>
      <c r="AX11" s="9"/>
      <c r="AY11" s="9"/>
      <c r="AZ11" s="9"/>
      <c r="BA11" s="9"/>
    </row>
    <row r="12" spans="1:53" s="302" customFormat="1" ht="204.75" x14ac:dyDescent="0.25">
      <c r="A12" s="317">
        <v>2</v>
      </c>
      <c r="B12" s="318"/>
      <c r="C12" s="318" t="s">
        <v>4470</v>
      </c>
      <c r="D12" s="388" t="s">
        <v>4471</v>
      </c>
      <c r="E12" s="388" t="s">
        <v>259</v>
      </c>
      <c r="F12" s="388" t="s">
        <v>4352</v>
      </c>
      <c r="G12" s="321" t="str">
        <f>IFERROR(IF(VLOOKUP(B12,'Reference Records'!$C$32:$D$57,2,FALSE)=0,"",VLOOKUP(B12,'Reference Records'!$C$32:$D$57,2,FALSE)),"")</f>
        <v/>
      </c>
      <c r="H12" s="389" t="s">
        <v>3038</v>
      </c>
      <c r="I12" s="389"/>
      <c r="J12" s="389"/>
      <c r="K12" s="389"/>
      <c r="L12" s="389"/>
      <c r="M12" s="389"/>
      <c r="N12" s="389"/>
      <c r="O12" s="389" t="s">
        <v>281</v>
      </c>
      <c r="P12" s="318" t="s">
        <v>4472</v>
      </c>
      <c r="Q12" s="385"/>
      <c r="R12" s="386" t="str">
        <f t="shared" si="0"/>
        <v/>
      </c>
      <c r="S12" s="366" t="str">
        <f>IFERROR(VLOOKUP(H12,'Overview - Section A'!$N$26:$Q$37,4,FALSE),"")</f>
        <v>a1236000008H07EAAS</v>
      </c>
      <c r="T12" s="386" t="b">
        <f t="shared" si="1"/>
        <v>1</v>
      </c>
      <c r="U12" s="386" t="b">
        <f t="shared" si="2"/>
        <v>1</v>
      </c>
      <c r="V12" s="386" t="str">
        <f t="shared" si="3"/>
        <v>HIV O-1(M) customized: Percentage of adults and children with HIV, known to be on treatment 24 months after initiation of antiretroviral therapy</v>
      </c>
      <c r="W12" s="386" t="s">
        <v>553</v>
      </c>
      <c r="X12" s="390" t="str">
        <f>IFERROR(VLOOKUP(B12,'Reference Records'!$C$32:$G$57,5,FALSE),"")</f>
        <v/>
      </c>
      <c r="Y12" s="390" t="str">
        <f>IFERROR(IF('Reference Records'!$B$338&lt;&gt;"",VLOOKUP(O12,'Reference Records'!$B$338:$C$338,2,FALSE),VLOOKUP(O12,'Reference Records'!$A$343:$C$676,3,FALSE)),"")</f>
        <v>a1A360000013M2fEAE</v>
      </c>
      <c r="Z12" s="161"/>
      <c r="AA12" s="164"/>
      <c r="AB12" s="164"/>
      <c r="AF12" s="9"/>
      <c r="AG12" s="9"/>
      <c r="AH12" s="9"/>
      <c r="AI12" s="9"/>
      <c r="AJ12" s="9"/>
      <c r="AK12" s="9"/>
      <c r="AL12" s="9"/>
      <c r="AM12" s="9"/>
      <c r="AN12" s="9"/>
      <c r="AO12" s="9"/>
      <c r="AP12" s="9"/>
      <c r="AQ12" s="9"/>
      <c r="AR12" s="9"/>
      <c r="AS12" s="9"/>
      <c r="AT12" s="9"/>
      <c r="AU12" s="9"/>
      <c r="AV12" s="9"/>
      <c r="AW12" s="9"/>
      <c r="AX12" s="9"/>
      <c r="AY12" s="9"/>
      <c r="AZ12" s="9"/>
      <c r="BA12" s="9"/>
    </row>
    <row r="13" spans="1:53" s="302" customFormat="1" ht="126" x14ac:dyDescent="0.25">
      <c r="A13" s="317">
        <v>3</v>
      </c>
      <c r="B13" s="318" t="s">
        <v>2227</v>
      </c>
      <c r="C13" s="318"/>
      <c r="D13" s="388" t="s">
        <v>4370</v>
      </c>
      <c r="E13" s="388" t="s">
        <v>258</v>
      </c>
      <c r="F13" s="388" t="s">
        <v>4408</v>
      </c>
      <c r="G13" s="321" t="str">
        <f>IFERROR(IF(VLOOKUP(B13,'Reference Records'!$C$32:$D$57,2,FALSE)=0,"",VLOOKUP(B13,'Reference Records'!$C$32:$D$57,2,FALSE)),"")</f>
        <v/>
      </c>
      <c r="H13" s="389" t="s">
        <v>3035</v>
      </c>
      <c r="I13" s="389"/>
      <c r="J13" s="389"/>
      <c r="K13" s="389"/>
      <c r="L13" s="389"/>
      <c r="M13" s="389"/>
      <c r="N13" s="389"/>
      <c r="O13" s="389" t="s">
        <v>281</v>
      </c>
      <c r="P13" s="318" t="s">
        <v>4459</v>
      </c>
      <c r="Q13" s="385"/>
      <c r="R13" s="386" t="str">
        <f t="shared" si="0"/>
        <v/>
      </c>
      <c r="S13" s="366" t="str">
        <f>IFERROR(VLOOKUP(H13,'Overview - Section A'!$N$26:$Q$37,4,FALSE),"")</f>
        <v>a1236000008H07FAAS</v>
      </c>
      <c r="T13" s="386" t="b">
        <f t="shared" si="1"/>
        <v>1</v>
      </c>
      <c r="U13" s="386" t="b">
        <f t="shared" si="2"/>
        <v>1</v>
      </c>
      <c r="V13" s="386" t="str">
        <f t="shared" si="3"/>
        <v>HIV O-10: Percentage of women and men with non-regular partner in the past 12 months who report the use of a condom during their last intercourse</v>
      </c>
      <c r="W13" s="386" t="s">
        <v>554</v>
      </c>
      <c r="X13" s="390" t="str">
        <f>IFERROR(VLOOKUP(B13,'Reference Records'!$C$32:$G$57,5,FALSE),"")</f>
        <v>a1J36000003YBHuEAO</v>
      </c>
      <c r="Y13" s="390" t="str">
        <f>IFERROR(IF('Reference Records'!$B$338&lt;&gt;"",VLOOKUP(O13,'Reference Records'!$B$338:$C$338,2,FALSE),VLOOKUP(O13,'Reference Records'!$A$343:$C$676,3,FALSE)),"")</f>
        <v>a1A360000013M2fEAE</v>
      </c>
      <c r="Z13" s="161"/>
      <c r="AA13" s="164"/>
      <c r="AB13" s="164"/>
      <c r="AF13" s="9"/>
      <c r="AG13" s="9"/>
      <c r="AH13" s="9"/>
      <c r="AI13" s="9"/>
      <c r="AJ13" s="9"/>
      <c r="AK13" s="9"/>
      <c r="AL13" s="9"/>
      <c r="AM13" s="9"/>
      <c r="AN13" s="9"/>
      <c r="AO13" s="9"/>
      <c r="AP13" s="9"/>
      <c r="AQ13" s="9"/>
      <c r="AR13" s="9"/>
      <c r="AS13" s="9"/>
      <c r="AT13" s="9"/>
      <c r="AU13" s="9"/>
      <c r="AV13" s="9"/>
      <c r="AW13" s="9"/>
      <c r="AX13" s="9"/>
      <c r="AY13" s="9"/>
      <c r="AZ13" s="9"/>
      <c r="BA13" s="9"/>
    </row>
    <row r="14" spans="1:53" s="302" customFormat="1" ht="141.75" x14ac:dyDescent="0.25">
      <c r="A14" s="317">
        <v>4</v>
      </c>
      <c r="B14" s="318" t="s">
        <v>1955</v>
      </c>
      <c r="C14" s="318"/>
      <c r="D14" s="388" t="s">
        <v>4334</v>
      </c>
      <c r="E14" s="388" t="s">
        <v>255</v>
      </c>
      <c r="F14" s="388" t="s">
        <v>4350</v>
      </c>
      <c r="G14" s="321" t="str">
        <f>IFERROR(IF(VLOOKUP(B14,'Reference Records'!$C$32:$D$57,2,FALSE)=0,"",VLOOKUP(B14,'Reference Records'!$C$32:$D$57,2,FALSE)),"")</f>
        <v>Age,Gender</v>
      </c>
      <c r="H14" s="389" t="s">
        <v>3035</v>
      </c>
      <c r="I14" s="389"/>
      <c r="J14" s="389"/>
      <c r="K14" s="389"/>
      <c r="L14" s="389"/>
      <c r="M14" s="389"/>
      <c r="N14" s="389"/>
      <c r="O14" s="389" t="s">
        <v>281</v>
      </c>
      <c r="P14" s="318" t="s">
        <v>4460</v>
      </c>
      <c r="Q14" s="385"/>
      <c r="R14" s="386" t="str">
        <f t="shared" si="0"/>
        <v>HIV O-5(M): Percentage of sex workers reporting the use of a condom with their most recent client</v>
      </c>
      <c r="S14" s="366" t="str">
        <f>IFERROR(VLOOKUP(H14,'Overview - Section A'!$N$26:$Q$37,4,FALSE),"")</f>
        <v>a1236000008H07FAAS</v>
      </c>
      <c r="T14" s="386" t="b">
        <f t="shared" si="1"/>
        <v>1</v>
      </c>
      <c r="U14" s="386" t="b">
        <f t="shared" si="2"/>
        <v>1</v>
      </c>
      <c r="V14" s="386" t="str">
        <f t="shared" si="3"/>
        <v>HIV O-5(M): Percentage of sex workers reporting the use of a condom with their most recent client</v>
      </c>
      <c r="W14" s="386" t="s">
        <v>555</v>
      </c>
      <c r="X14" s="390" t="str">
        <f>IFERROR(VLOOKUP(B14,'Reference Records'!$C$32:$G$57,5,FALSE),"")</f>
        <v>a1J36000002m4E5EAI</v>
      </c>
      <c r="Y14" s="390" t="str">
        <f>IFERROR(IF('Reference Records'!$B$338&lt;&gt;"",VLOOKUP(O14,'Reference Records'!$B$338:$C$338,2,FALSE),VLOOKUP(O14,'Reference Records'!$A$343:$C$676,3,FALSE)),"")</f>
        <v>a1A360000013M2fEAE</v>
      </c>
      <c r="Z14" s="161"/>
      <c r="AA14" s="164"/>
      <c r="AB14" s="164"/>
      <c r="AF14" s="9"/>
      <c r="AG14" s="9"/>
      <c r="AH14" s="9"/>
      <c r="AI14" s="9"/>
      <c r="AJ14" s="9"/>
      <c r="AK14" s="9"/>
      <c r="AL14" s="9"/>
      <c r="AM14" s="9"/>
      <c r="AN14" s="9"/>
      <c r="AO14" s="9"/>
      <c r="AP14" s="9"/>
      <c r="AQ14" s="9"/>
      <c r="AR14" s="9"/>
      <c r="AS14" s="9"/>
      <c r="AT14" s="9"/>
      <c r="AU14" s="9"/>
      <c r="AV14" s="9"/>
      <c r="AW14" s="9"/>
      <c r="AX14" s="9"/>
      <c r="AY14" s="9"/>
      <c r="AZ14" s="9"/>
      <c r="BA14" s="9"/>
    </row>
    <row r="15" spans="1:53" s="302" customFormat="1" ht="110.25" x14ac:dyDescent="0.25">
      <c r="A15" s="317">
        <v>5</v>
      </c>
      <c r="B15" s="318" t="s">
        <v>1951</v>
      </c>
      <c r="C15" s="318"/>
      <c r="D15" s="388" t="s">
        <v>4335</v>
      </c>
      <c r="E15" s="388" t="s">
        <v>254</v>
      </c>
      <c r="F15" s="388" t="s">
        <v>4350</v>
      </c>
      <c r="G15" s="321" t="str">
        <f>IFERROR(IF(VLOOKUP(B15,'Reference Records'!$C$32:$D$57,2,FALSE)=0,"",VLOOKUP(B15,'Reference Records'!$C$32:$D$57,2,FALSE)),"")</f>
        <v>Age</v>
      </c>
      <c r="H15" s="389" t="s">
        <v>3035</v>
      </c>
      <c r="I15" s="389"/>
      <c r="J15" s="389"/>
      <c r="K15" s="389"/>
      <c r="L15" s="389"/>
      <c r="M15" s="389"/>
      <c r="N15" s="389"/>
      <c r="O15" s="389" t="s">
        <v>281</v>
      </c>
      <c r="P15" s="318" t="s">
        <v>4461</v>
      </c>
      <c r="Q15" s="385"/>
      <c r="R15" s="386" t="str">
        <f t="shared" si="0"/>
        <v>HIV O-4a(M): Percentage of men reporting the use of a condom the last time they had anal sex with a male partner</v>
      </c>
      <c r="S15" s="366" t="str">
        <f>IFERROR(VLOOKUP(H15,'Overview - Section A'!$N$26:$Q$37,4,FALSE),"")</f>
        <v>a1236000008H07FAAS</v>
      </c>
      <c r="T15" s="386" t="b">
        <f t="shared" si="1"/>
        <v>1</v>
      </c>
      <c r="U15" s="386" t="b">
        <f t="shared" si="2"/>
        <v>1</v>
      </c>
      <c r="V15" s="386" t="str">
        <f t="shared" si="3"/>
        <v>HIV O-4a(M): Percentage of men reporting the use of a condom the last time they had anal sex with a male partner</v>
      </c>
      <c r="W15" s="386" t="s">
        <v>556</v>
      </c>
      <c r="X15" s="390" t="str">
        <f>IFERROR(VLOOKUP(B15,'Reference Records'!$C$32:$G$57,5,FALSE),"")</f>
        <v>a1J36000002m4E3EAI</v>
      </c>
      <c r="Y15" s="390" t="str">
        <f>IFERROR(IF('Reference Records'!$B$338&lt;&gt;"",VLOOKUP(O15,'Reference Records'!$B$338:$C$338,2,FALSE),VLOOKUP(O15,'Reference Records'!$A$343:$C$676,3,FALSE)),"")</f>
        <v>a1A360000013M2fEAE</v>
      </c>
      <c r="Z15" s="161"/>
      <c r="AA15" s="164"/>
      <c r="AB15" s="164"/>
      <c r="AF15" s="9"/>
      <c r="AG15" s="9"/>
      <c r="AH15" s="9"/>
      <c r="AI15" s="9"/>
      <c r="AJ15" s="9"/>
      <c r="AK15" s="9"/>
      <c r="AL15" s="9"/>
      <c r="AM15" s="9"/>
      <c r="AN15" s="9"/>
      <c r="AO15" s="9"/>
      <c r="AP15" s="9"/>
      <c r="AQ15" s="9"/>
      <c r="AR15" s="9"/>
      <c r="AS15" s="9"/>
      <c r="AT15" s="9"/>
      <c r="AU15" s="9"/>
      <c r="AV15" s="9"/>
      <c r="AW15" s="9"/>
      <c r="AX15" s="9"/>
      <c r="AY15" s="9"/>
      <c r="AZ15" s="9"/>
      <c r="BA15" s="9"/>
    </row>
    <row r="16" spans="1:53" s="302" customFormat="1" ht="110.25" x14ac:dyDescent="0.25">
      <c r="A16" s="317">
        <v>6</v>
      </c>
      <c r="B16" s="318" t="s">
        <v>1961</v>
      </c>
      <c r="C16" s="318"/>
      <c r="D16" s="388" t="s">
        <v>4339</v>
      </c>
      <c r="E16" s="388" t="s">
        <v>257</v>
      </c>
      <c r="F16" s="388" t="s">
        <v>4350</v>
      </c>
      <c r="G16" s="321" t="str">
        <f>IFERROR(IF(VLOOKUP(B16,'Reference Records'!$C$32:$D$57,2,FALSE)=0,"",VLOOKUP(B16,'Reference Records'!$C$32:$D$57,2,FALSE)),"")</f>
        <v>Age,Gender</v>
      </c>
      <c r="H16" s="389" t="s">
        <v>3035</v>
      </c>
      <c r="I16" s="389"/>
      <c r="J16" s="389"/>
      <c r="K16" s="389"/>
      <c r="L16" s="389"/>
      <c r="M16" s="389"/>
      <c r="N16" s="389"/>
      <c r="O16" s="389" t="s">
        <v>281</v>
      </c>
      <c r="P16" s="318" t="s">
        <v>4462</v>
      </c>
      <c r="Q16" s="385"/>
      <c r="R16" s="386" t="str">
        <f t="shared" si="0"/>
        <v>HIV O-6(M): Percentage of people who inject drugs reporting the use of sterile injecting equipment the last time they injected</v>
      </c>
      <c r="S16" s="366" t="str">
        <f>IFERROR(VLOOKUP(H16,'Overview - Section A'!$N$26:$Q$37,4,FALSE),"")</f>
        <v>a1236000008H07FAAS</v>
      </c>
      <c r="T16" s="386" t="b">
        <f t="shared" si="1"/>
        <v>1</v>
      </c>
      <c r="U16" s="386" t="b">
        <f t="shared" si="2"/>
        <v>1</v>
      </c>
      <c r="V16" s="386" t="str">
        <f t="shared" si="3"/>
        <v>HIV O-6(M): Percentage of people who inject drugs reporting the use of sterile injecting equipment the last time they injected</v>
      </c>
      <c r="W16" s="386" t="s">
        <v>557</v>
      </c>
      <c r="X16" s="390" t="str">
        <f>IFERROR(VLOOKUP(B16,'Reference Records'!$C$32:$G$57,5,FALSE),"")</f>
        <v>a1J36000002m4E6EAI</v>
      </c>
      <c r="Y16" s="390" t="str">
        <f>IFERROR(IF('Reference Records'!$B$338&lt;&gt;"",VLOOKUP(O16,'Reference Records'!$B$338:$C$338,2,FALSE),VLOOKUP(O16,'Reference Records'!$A$343:$C$676,3,FALSE)),"")</f>
        <v>a1A360000013M2fEAE</v>
      </c>
      <c r="Z16" s="161"/>
      <c r="AA16" s="164"/>
      <c r="AB16" s="164"/>
      <c r="AF16" s="9"/>
      <c r="AG16" s="9"/>
      <c r="AH16" s="9"/>
      <c r="AI16" s="9"/>
      <c r="AJ16" s="9"/>
      <c r="AK16" s="9"/>
      <c r="AL16" s="9"/>
      <c r="AM16" s="9"/>
      <c r="AN16" s="9"/>
      <c r="AO16" s="9"/>
      <c r="AP16" s="9"/>
      <c r="AQ16" s="9"/>
      <c r="AR16" s="9"/>
      <c r="AS16" s="9"/>
      <c r="AT16" s="9"/>
      <c r="AU16" s="9"/>
      <c r="AV16" s="9"/>
      <c r="AW16" s="9"/>
      <c r="AX16" s="9"/>
      <c r="AY16" s="9"/>
      <c r="AZ16" s="9"/>
      <c r="BA16" s="9"/>
    </row>
    <row r="17" spans="1:53" s="302" customFormat="1" ht="173.25" x14ac:dyDescent="0.25">
      <c r="A17" s="317">
        <v>7</v>
      </c>
      <c r="B17" s="318" t="s">
        <v>2233</v>
      </c>
      <c r="C17" s="318"/>
      <c r="D17" s="388" t="s">
        <v>270</v>
      </c>
      <c r="E17" s="388" t="s">
        <v>258</v>
      </c>
      <c r="F17" s="388" t="s">
        <v>4408</v>
      </c>
      <c r="G17" s="321" t="str">
        <f>IFERROR(IF(VLOOKUP(B17,'Reference Records'!$C$32:$D$57,2,FALSE)=0,"",VLOOKUP(B17,'Reference Records'!$C$32:$D$57,2,FALSE)),"")</f>
        <v/>
      </c>
      <c r="H17" s="389" t="s">
        <v>3038</v>
      </c>
      <c r="I17" s="389"/>
      <c r="J17" s="389"/>
      <c r="K17" s="389"/>
      <c r="L17" s="389"/>
      <c r="M17" s="389"/>
      <c r="N17" s="389"/>
      <c r="O17" s="389" t="s">
        <v>281</v>
      </c>
      <c r="P17" s="318" t="s">
        <v>4463</v>
      </c>
      <c r="Q17" s="385"/>
      <c r="R17" s="386" t="str">
        <f t="shared" si="0"/>
        <v/>
      </c>
      <c r="S17" s="366" t="str">
        <f>IFERROR(VLOOKUP(H17,'Overview - Section A'!$N$26:$Q$37,4,FALSE),"")</f>
        <v>a1236000008H07EAAS</v>
      </c>
      <c r="T17" s="386" t="b">
        <f t="shared" si="1"/>
        <v>1</v>
      </c>
      <c r="U17" s="386" t="b">
        <f t="shared" si="2"/>
        <v>1</v>
      </c>
      <c r="V17" s="386" t="str">
        <f t="shared" si="3"/>
        <v>HIV O-12: Percentage of people living with HIV and on ART who are virologically suppressed (among all those currently on treatment who received a VL measurement regardless of when they started ART)</v>
      </c>
      <c r="W17" s="386" t="s">
        <v>558</v>
      </c>
      <c r="X17" s="390" t="str">
        <f>IFERROR(VLOOKUP(B17,'Reference Records'!$C$32:$G$57,5,FALSE),"")</f>
        <v>a1J36000003YBHyEAO</v>
      </c>
      <c r="Y17" s="390" t="str">
        <f>IFERROR(IF('Reference Records'!$B$338&lt;&gt;"",VLOOKUP(O17,'Reference Records'!$B$338:$C$338,2,FALSE),VLOOKUP(O17,'Reference Records'!$A$343:$C$676,3,FALSE)),"")</f>
        <v>a1A360000013M2fEAE</v>
      </c>
      <c r="Z17" s="161"/>
      <c r="AA17" s="164"/>
      <c r="AB17" s="164"/>
      <c r="AF17" s="9"/>
      <c r="AG17" s="9"/>
      <c r="AH17" s="9"/>
      <c r="AI17" s="9"/>
      <c r="AJ17" s="9"/>
      <c r="AK17" s="9"/>
      <c r="AL17" s="9"/>
      <c r="AM17" s="9"/>
      <c r="AN17" s="9"/>
      <c r="AO17" s="9"/>
      <c r="AP17" s="9"/>
      <c r="AQ17" s="9"/>
      <c r="AR17" s="9"/>
      <c r="AS17" s="9"/>
      <c r="AT17" s="9"/>
      <c r="AU17" s="9"/>
      <c r="AV17" s="9"/>
      <c r="AW17" s="9"/>
      <c r="AX17" s="9"/>
      <c r="AY17" s="9"/>
      <c r="AZ17" s="9"/>
      <c r="BA17" s="9"/>
    </row>
    <row r="18" spans="1:53" s="302" customFormat="1" ht="157.5" x14ac:dyDescent="0.25">
      <c r="A18" s="317">
        <v>8</v>
      </c>
      <c r="B18" s="318" t="s">
        <v>2224</v>
      </c>
      <c r="C18" s="318"/>
      <c r="D18" s="388" t="s">
        <v>4392</v>
      </c>
      <c r="E18" s="388" t="s">
        <v>259</v>
      </c>
      <c r="F18" s="388" t="s">
        <v>4351</v>
      </c>
      <c r="G18" s="321" t="str">
        <f>IFERROR(IF(VLOOKUP(B18,'Reference Records'!$C$32:$D$57,2,FALSE)=0,"",VLOOKUP(B18,'Reference Records'!$C$32:$D$57,2,FALSE)),"")</f>
        <v/>
      </c>
      <c r="H18" s="389" t="s">
        <v>3038</v>
      </c>
      <c r="I18" s="389"/>
      <c r="J18" s="389"/>
      <c r="K18" s="389"/>
      <c r="L18" s="389"/>
      <c r="M18" s="389"/>
      <c r="N18" s="389"/>
      <c r="O18" s="389" t="s">
        <v>281</v>
      </c>
      <c r="P18" s="318" t="s">
        <v>4393</v>
      </c>
      <c r="Q18" s="385"/>
      <c r="R18" s="386" t="str">
        <f t="shared" si="0"/>
        <v/>
      </c>
      <c r="S18" s="366" t="str">
        <f>IFERROR(VLOOKUP(H18,'Overview - Section A'!$N$26:$Q$37,4,FALSE),"")</f>
        <v>a1236000008H07EAAS</v>
      </c>
      <c r="T18" s="386" t="b">
        <f t="shared" si="1"/>
        <v>1</v>
      </c>
      <c r="U18" s="386" t="b">
        <f t="shared" si="2"/>
        <v>1</v>
      </c>
      <c r="V18" s="386" t="str">
        <f t="shared" si="3"/>
        <v>TB O-1a: Case notification rate of all forms of TB per 100,000 population - bacteriologically confirmed plus clinically diagnosed, new and relapse cases</v>
      </c>
      <c r="W18" s="386" t="s">
        <v>559</v>
      </c>
      <c r="X18" s="390" t="str">
        <f>IFERROR(VLOOKUP(B18,'Reference Records'!$C$32:$G$57,5,FALSE),"")</f>
        <v>a1J36000002m4EMEAY</v>
      </c>
      <c r="Y18" s="390" t="str">
        <f>IFERROR(IF('Reference Records'!$B$338&lt;&gt;"",VLOOKUP(O18,'Reference Records'!$B$338:$C$338,2,FALSE),VLOOKUP(O18,'Reference Records'!$A$343:$C$676,3,FALSE)),"")</f>
        <v>a1A360000013M2fEAE</v>
      </c>
      <c r="Z18" s="161"/>
      <c r="AA18" s="164"/>
      <c r="AB18" s="164"/>
      <c r="AF18" s="9"/>
      <c r="AG18" s="9"/>
      <c r="AH18" s="9"/>
      <c r="AI18" s="9"/>
      <c r="AJ18" s="9"/>
      <c r="AK18" s="9"/>
      <c r="AL18" s="9"/>
      <c r="AM18" s="9"/>
      <c r="AN18" s="9"/>
      <c r="AO18" s="9"/>
      <c r="AP18" s="9"/>
      <c r="AQ18" s="9"/>
      <c r="AR18" s="9"/>
      <c r="AS18" s="9"/>
      <c r="AT18" s="9"/>
      <c r="AU18" s="9"/>
      <c r="AV18" s="9"/>
      <c r="AW18" s="9"/>
      <c r="AX18" s="9"/>
      <c r="AY18" s="9"/>
      <c r="AZ18" s="9"/>
      <c r="BA18" s="9"/>
    </row>
    <row r="19" spans="1:53" s="302" customFormat="1" ht="94.5" x14ac:dyDescent="0.25">
      <c r="A19" s="317">
        <v>9</v>
      </c>
      <c r="B19" s="318" t="s">
        <v>2214</v>
      </c>
      <c r="C19" s="318"/>
      <c r="D19" s="388" t="s">
        <v>4338</v>
      </c>
      <c r="E19" s="388" t="s">
        <v>259</v>
      </c>
      <c r="F19" s="388" t="s">
        <v>4351</v>
      </c>
      <c r="G19" s="321" t="str">
        <f>IFERROR(IF(VLOOKUP(B19,'Reference Records'!$C$32:$D$57,2,FALSE)=0,"",VLOOKUP(B19,'Reference Records'!$C$32:$D$57,2,FALSE)),"")</f>
        <v/>
      </c>
      <c r="H19" s="389" t="s">
        <v>3038</v>
      </c>
      <c r="I19" s="389"/>
      <c r="J19" s="389"/>
      <c r="K19" s="389"/>
      <c r="L19" s="389"/>
      <c r="M19" s="389"/>
      <c r="N19" s="389"/>
      <c r="O19" s="389" t="s">
        <v>281</v>
      </c>
      <c r="P19" s="318" t="s">
        <v>4496</v>
      </c>
      <c r="Q19" s="385"/>
      <c r="R19" s="386" t="str">
        <f t="shared" si="0"/>
        <v/>
      </c>
      <c r="S19" s="366" t="str">
        <f>IFERROR(VLOOKUP(H19,'Overview - Section A'!$N$26:$Q$37,4,FALSE),"")</f>
        <v>a1236000008H07EAAS</v>
      </c>
      <c r="T19" s="386" t="b">
        <f t="shared" si="1"/>
        <v>1</v>
      </c>
      <c r="U19" s="386" t="b">
        <f t="shared" si="2"/>
        <v>1</v>
      </c>
      <c r="V19" s="386" t="str">
        <f t="shared" si="3"/>
        <v>TB O-2a: Treatment success rate of all forms of TB- bacteriologically confirmed plus clinically diagnosed, new and relapse cases</v>
      </c>
      <c r="W19" s="386" t="s">
        <v>560</v>
      </c>
      <c r="X19" s="390" t="str">
        <f>IFERROR(VLOOKUP(B19,'Reference Records'!$C$32:$G$57,5,FALSE),"")</f>
        <v>a1J36000002m4E8EAI</v>
      </c>
      <c r="Y19" s="390" t="str">
        <f>IFERROR(IF('Reference Records'!$B$338&lt;&gt;"",VLOOKUP(O19,'Reference Records'!$B$338:$C$338,2,FALSE),VLOOKUP(O19,'Reference Records'!$A$343:$C$676,3,FALSE)),"")</f>
        <v>a1A360000013M2fEAE</v>
      </c>
      <c r="Z19" s="161"/>
      <c r="AA19" s="164"/>
      <c r="AB19" s="164"/>
      <c r="AF19" s="9"/>
      <c r="AG19" s="9"/>
      <c r="AH19" s="9"/>
      <c r="AI19" s="9"/>
      <c r="AJ19" s="9"/>
      <c r="AK19" s="9"/>
      <c r="AL19" s="9"/>
      <c r="AM19" s="9"/>
      <c r="AN19" s="9"/>
      <c r="AO19" s="9"/>
      <c r="AP19" s="9"/>
      <c r="AQ19" s="9"/>
      <c r="AR19" s="9"/>
      <c r="AS19" s="9"/>
      <c r="AT19" s="9"/>
      <c r="AU19" s="9"/>
      <c r="AV19" s="9"/>
      <c r="AW19" s="9"/>
      <c r="AX19" s="9"/>
      <c r="AY19" s="9"/>
      <c r="AZ19" s="9"/>
      <c r="BA19" s="9"/>
    </row>
    <row r="20" spans="1:53" s="302" customFormat="1" ht="94.5" x14ac:dyDescent="0.25">
      <c r="A20" s="317">
        <v>10</v>
      </c>
      <c r="B20" s="318" t="s">
        <v>1967</v>
      </c>
      <c r="C20" s="318"/>
      <c r="D20" s="388" t="s">
        <v>4384</v>
      </c>
      <c r="E20" s="388" t="s">
        <v>259</v>
      </c>
      <c r="F20" s="388" t="s">
        <v>4351</v>
      </c>
      <c r="G20" s="321" t="str">
        <f>IFERROR(IF(VLOOKUP(B20,'Reference Records'!$C$32:$D$57,2,FALSE)=0,"",VLOOKUP(B20,'Reference Records'!$C$32:$D$57,2,FALSE)),"")</f>
        <v>TB case definition</v>
      </c>
      <c r="H20" s="389" t="s">
        <v>3038</v>
      </c>
      <c r="I20" s="389"/>
      <c r="J20" s="389"/>
      <c r="K20" s="389"/>
      <c r="L20" s="389"/>
      <c r="M20" s="389"/>
      <c r="N20" s="389"/>
      <c r="O20" s="389" t="s">
        <v>281</v>
      </c>
      <c r="P20" s="318" t="s">
        <v>4495</v>
      </c>
      <c r="Q20" s="385"/>
      <c r="R20" s="386" t="str">
        <f t="shared" si="0"/>
        <v>TB O-4(M): Treatment success rate of RR TB and/or MDR-TB: Percentage of cases with RR and/or MDR-TB successfully treated</v>
      </c>
      <c r="S20" s="366" t="str">
        <f>IFERROR(VLOOKUP(H20,'Overview - Section A'!$N$26:$Q$37,4,FALSE),"")</f>
        <v>a1236000008H07EAAS</v>
      </c>
      <c r="T20" s="386" t="b">
        <f t="shared" si="1"/>
        <v>1</v>
      </c>
      <c r="U20" s="386" t="b">
        <f t="shared" si="2"/>
        <v>1</v>
      </c>
      <c r="V20" s="386" t="str">
        <f t="shared" si="3"/>
        <v>TB O-4(M): Treatment success rate of RR TB and/or MDR-TB: Percentage of cases with RR and/or MDR-TB successfully treated</v>
      </c>
      <c r="W20" s="386" t="s">
        <v>561</v>
      </c>
      <c r="X20" s="390" t="str">
        <f>IFERROR(VLOOKUP(B20,'Reference Records'!$C$32:$G$57,5,FALSE),"")</f>
        <v>a1J36000002m4EBEAY</v>
      </c>
      <c r="Y20" s="390" t="str">
        <f>IFERROR(IF('Reference Records'!$B$338&lt;&gt;"",VLOOKUP(O20,'Reference Records'!$B$338:$C$338,2,FALSE),VLOOKUP(O20,'Reference Records'!$A$343:$C$676,3,FALSE)),"")</f>
        <v>a1A360000013M2fEAE</v>
      </c>
      <c r="Z20" s="161"/>
      <c r="AA20" s="164"/>
      <c r="AB20" s="164"/>
      <c r="AF20" s="9"/>
      <c r="AG20" s="9"/>
      <c r="AH20" s="9"/>
      <c r="AI20" s="9"/>
      <c r="AJ20" s="9"/>
      <c r="AK20" s="9"/>
      <c r="AL20" s="9"/>
      <c r="AM20" s="9"/>
      <c r="AN20" s="9"/>
      <c r="AO20" s="9"/>
      <c r="AP20" s="9"/>
      <c r="AQ20" s="9"/>
      <c r="AR20" s="9"/>
      <c r="AS20" s="9"/>
      <c r="AT20" s="9"/>
      <c r="AU20" s="9"/>
      <c r="AV20" s="9"/>
      <c r="AW20" s="9"/>
      <c r="AX20" s="9"/>
      <c r="AY20" s="9"/>
      <c r="AZ20" s="9"/>
      <c r="BA20" s="9"/>
    </row>
    <row r="21" spans="1:53" s="302" customFormat="1" x14ac:dyDescent="0.25">
      <c r="A21" s="317">
        <v>11</v>
      </c>
      <c r="B21" s="318"/>
      <c r="C21" s="318"/>
      <c r="D21" s="388"/>
      <c r="E21" s="388"/>
      <c r="F21" s="388"/>
      <c r="G21" s="321" t="str">
        <f>IFERROR(IF(VLOOKUP(B21,'Reference Records'!$C$32:$D$57,2,FALSE)=0,"",VLOOKUP(B21,'Reference Records'!$C$32:$D$57,2,FALSE)),"")</f>
        <v/>
      </c>
      <c r="H21" s="389"/>
      <c r="I21" s="389"/>
      <c r="J21" s="389"/>
      <c r="K21" s="389"/>
      <c r="L21" s="389"/>
      <c r="M21" s="389"/>
      <c r="N21" s="389"/>
      <c r="O21" s="389"/>
      <c r="P21" s="318"/>
      <c r="Q21" s="385"/>
      <c r="R21" s="386" t="str">
        <f t="shared" si="0"/>
        <v/>
      </c>
      <c r="S21" s="366" t="str">
        <f>IFERROR(VLOOKUP(H21,'Overview - Section A'!$N$26:$Q$37,4,FALSE),"")</f>
        <v/>
      </c>
      <c r="T21" s="386" t="b">
        <f t="shared" si="1"/>
        <v>1</v>
      </c>
      <c r="U21" s="386" t="b">
        <f t="shared" si="2"/>
        <v>0</v>
      </c>
      <c r="V21" s="386" t="str">
        <f t="shared" si="3"/>
        <v/>
      </c>
      <c r="W21" s="386" t="s">
        <v>562</v>
      </c>
      <c r="X21" s="390" t="str">
        <f>IFERROR(VLOOKUP(B21,'Reference Records'!$C$32:$G$57,5,FALSE),"")</f>
        <v/>
      </c>
      <c r="Y21" s="390" t="str">
        <f>IFERROR(IF('Reference Records'!$B$338&lt;&gt;"",VLOOKUP(O21,'Reference Records'!$B$338:$C$338,2,FALSE),VLOOKUP(O21,'Reference Records'!$A$343:$C$676,3,FALSE)),"")</f>
        <v/>
      </c>
      <c r="Z21" s="161"/>
      <c r="AA21" s="164"/>
      <c r="AB21" s="164"/>
      <c r="AF21" s="9"/>
      <c r="AG21" s="9"/>
      <c r="AH21" s="9"/>
      <c r="AI21" s="9"/>
      <c r="AJ21" s="9"/>
      <c r="AK21" s="9"/>
      <c r="AL21" s="9"/>
      <c r="AM21" s="9"/>
      <c r="AN21" s="9"/>
      <c r="AO21" s="9"/>
      <c r="AP21" s="9"/>
      <c r="AQ21" s="9"/>
      <c r="AR21" s="9"/>
      <c r="AS21" s="9"/>
      <c r="AT21" s="9"/>
      <c r="AU21" s="9"/>
      <c r="AV21" s="9"/>
      <c r="AW21" s="9"/>
      <c r="AX21" s="9"/>
      <c r="AY21" s="9"/>
      <c r="AZ21" s="9"/>
      <c r="BA21" s="9"/>
    </row>
    <row r="22" spans="1:53" s="302" customFormat="1" x14ac:dyDescent="0.25">
      <c r="A22" s="317">
        <v>12</v>
      </c>
      <c r="B22" s="318"/>
      <c r="C22" s="318"/>
      <c r="D22" s="388"/>
      <c r="E22" s="388"/>
      <c r="F22" s="388"/>
      <c r="G22" s="321" t="str">
        <f>IFERROR(IF(VLOOKUP(B22,'Reference Records'!$C$32:$D$57,2,FALSE)=0,"",VLOOKUP(B22,'Reference Records'!$C$32:$D$57,2,FALSE)),"")</f>
        <v/>
      </c>
      <c r="H22" s="389"/>
      <c r="I22" s="389"/>
      <c r="J22" s="389"/>
      <c r="K22" s="389"/>
      <c r="L22" s="389"/>
      <c r="M22" s="389"/>
      <c r="N22" s="389"/>
      <c r="O22" s="389"/>
      <c r="P22" s="318"/>
      <c r="Q22" s="385"/>
      <c r="R22" s="386" t="str">
        <f t="shared" si="0"/>
        <v/>
      </c>
      <c r="S22" s="366" t="str">
        <f>IFERROR(VLOOKUP(H22,'Overview - Section A'!$N$26:$Q$37,4,FALSE),"")</f>
        <v/>
      </c>
      <c r="T22" s="386" t="b">
        <f t="shared" si="1"/>
        <v>1</v>
      </c>
      <c r="U22" s="386" t="b">
        <f t="shared" si="2"/>
        <v>0</v>
      </c>
      <c r="V22" s="386" t="str">
        <f t="shared" si="3"/>
        <v/>
      </c>
      <c r="W22" s="386" t="s">
        <v>563</v>
      </c>
      <c r="X22" s="390" t="str">
        <f>IFERROR(VLOOKUP(B22,'Reference Records'!$C$32:$G$57,5,FALSE),"")</f>
        <v/>
      </c>
      <c r="Y22" s="390" t="str">
        <f>IFERROR(IF('Reference Records'!$B$338&lt;&gt;"",VLOOKUP(O22,'Reference Records'!$B$338:$C$338,2,FALSE),VLOOKUP(O22,'Reference Records'!$A$343:$C$676,3,FALSE)),"")</f>
        <v/>
      </c>
      <c r="Z22" s="161"/>
      <c r="AA22" s="164"/>
      <c r="AB22" s="164"/>
      <c r="AF22" s="9"/>
      <c r="AG22" s="9"/>
      <c r="AH22" s="9"/>
      <c r="AI22" s="9"/>
      <c r="AJ22" s="9"/>
      <c r="AK22" s="9"/>
      <c r="AL22" s="9"/>
      <c r="AM22" s="9"/>
      <c r="AN22" s="9"/>
      <c r="AO22" s="9"/>
      <c r="AP22" s="9"/>
      <c r="AQ22" s="9"/>
      <c r="AR22" s="9"/>
      <c r="AS22" s="9"/>
      <c r="AT22" s="9"/>
      <c r="AU22" s="9"/>
      <c r="AV22" s="9"/>
      <c r="AW22" s="9"/>
      <c r="AX22" s="9"/>
      <c r="AY22" s="9"/>
      <c r="AZ22" s="9"/>
      <c r="BA22" s="9"/>
    </row>
    <row r="23" spans="1:53" s="302" customFormat="1" x14ac:dyDescent="0.25">
      <c r="A23" s="317">
        <v>13</v>
      </c>
      <c r="B23" s="318"/>
      <c r="C23" s="318"/>
      <c r="D23" s="388"/>
      <c r="E23" s="388"/>
      <c r="F23" s="388"/>
      <c r="G23" s="321" t="str">
        <f>IFERROR(IF(VLOOKUP(B23,'Reference Records'!$C$32:$D$57,2,FALSE)=0,"",VLOOKUP(B23,'Reference Records'!$C$32:$D$57,2,FALSE)),"")</f>
        <v/>
      </c>
      <c r="H23" s="389"/>
      <c r="I23" s="389"/>
      <c r="J23" s="389"/>
      <c r="K23" s="389"/>
      <c r="L23" s="389"/>
      <c r="M23" s="389"/>
      <c r="N23" s="389"/>
      <c r="O23" s="389"/>
      <c r="P23" s="318"/>
      <c r="Q23" s="385"/>
      <c r="R23" s="386" t="str">
        <f t="shared" si="0"/>
        <v/>
      </c>
      <c r="S23" s="366" t="str">
        <f>IFERROR(VLOOKUP(H23,'Overview - Section A'!$N$26:$Q$37,4,FALSE),"")</f>
        <v/>
      </c>
      <c r="T23" s="386" t="b">
        <f t="shared" si="1"/>
        <v>1</v>
      </c>
      <c r="U23" s="386" t="b">
        <f t="shared" si="2"/>
        <v>0</v>
      </c>
      <c r="V23" s="386" t="str">
        <f t="shared" si="3"/>
        <v/>
      </c>
      <c r="W23" s="386" t="s">
        <v>564</v>
      </c>
      <c r="X23" s="390" t="str">
        <f>IFERROR(VLOOKUP(B23,'Reference Records'!$C$32:$G$57,5,FALSE),"")</f>
        <v/>
      </c>
      <c r="Y23" s="390" t="str">
        <f>IFERROR(IF('Reference Records'!$B$338&lt;&gt;"",VLOOKUP(O23,'Reference Records'!$B$338:$C$338,2,FALSE),VLOOKUP(O23,'Reference Records'!$A$343:$C$676,3,FALSE)),"")</f>
        <v/>
      </c>
      <c r="Z23" s="161"/>
      <c r="AA23" s="164"/>
      <c r="AB23" s="164"/>
      <c r="AF23" s="9"/>
      <c r="AG23" s="9"/>
      <c r="AH23" s="9"/>
      <c r="AI23" s="9"/>
      <c r="AJ23" s="9"/>
      <c r="AK23" s="9"/>
      <c r="AL23" s="9"/>
      <c r="AM23" s="9"/>
      <c r="AN23" s="9"/>
      <c r="AO23" s="9"/>
      <c r="AP23" s="9"/>
      <c r="AQ23" s="9"/>
      <c r="AR23" s="9"/>
      <c r="AS23" s="9"/>
      <c r="AT23" s="9"/>
      <c r="AU23" s="9"/>
      <c r="AV23" s="9"/>
      <c r="AW23" s="9"/>
      <c r="AX23" s="9"/>
      <c r="AY23" s="9"/>
      <c r="AZ23" s="9"/>
      <c r="BA23" s="9"/>
    </row>
    <row r="24" spans="1:53" s="302" customFormat="1" x14ac:dyDescent="0.25">
      <c r="A24" s="317">
        <v>14</v>
      </c>
      <c r="B24" s="318"/>
      <c r="C24" s="318"/>
      <c r="D24" s="388"/>
      <c r="E24" s="388"/>
      <c r="F24" s="388"/>
      <c r="G24" s="321" t="str">
        <f>IFERROR(IF(VLOOKUP(B24,'Reference Records'!$C$32:$D$57,2,FALSE)=0,"",VLOOKUP(B24,'Reference Records'!$C$32:$D$57,2,FALSE)),"")</f>
        <v/>
      </c>
      <c r="H24" s="389"/>
      <c r="I24" s="389"/>
      <c r="J24" s="389"/>
      <c r="K24" s="389"/>
      <c r="L24" s="389"/>
      <c r="M24" s="389"/>
      <c r="N24" s="389"/>
      <c r="O24" s="389"/>
      <c r="P24" s="318"/>
      <c r="Q24" s="385"/>
      <c r="R24" s="386" t="str">
        <f t="shared" si="0"/>
        <v/>
      </c>
      <c r="S24" s="366" t="str">
        <f>IFERROR(VLOOKUP(H24,'Overview - Section A'!$N$26:$Q$37,4,FALSE),"")</f>
        <v/>
      </c>
      <c r="T24" s="386" t="b">
        <f t="shared" si="1"/>
        <v>1</v>
      </c>
      <c r="U24" s="386" t="b">
        <f t="shared" si="2"/>
        <v>0</v>
      </c>
      <c r="V24" s="386" t="str">
        <f t="shared" si="3"/>
        <v/>
      </c>
      <c r="W24" s="386" t="s">
        <v>565</v>
      </c>
      <c r="X24" s="390" t="str">
        <f>IFERROR(VLOOKUP(B24,'Reference Records'!$C$32:$G$57,5,FALSE),"")</f>
        <v/>
      </c>
      <c r="Y24" s="390" t="str">
        <f>IFERROR(IF('Reference Records'!$B$338&lt;&gt;"",VLOOKUP(O24,'Reference Records'!$B$338:$C$338,2,FALSE),VLOOKUP(O24,'Reference Records'!$A$343:$C$676,3,FALSE)),"")</f>
        <v/>
      </c>
      <c r="Z24" s="161"/>
      <c r="AA24" s="164"/>
      <c r="AB24" s="164"/>
      <c r="AF24" s="9"/>
      <c r="AG24" s="9"/>
      <c r="AH24" s="9"/>
      <c r="AI24" s="9"/>
      <c r="AJ24" s="9"/>
      <c r="AK24" s="9"/>
      <c r="AL24" s="9"/>
      <c r="AM24" s="9"/>
      <c r="AN24" s="9"/>
      <c r="AO24" s="9"/>
      <c r="AP24" s="9"/>
      <c r="AQ24" s="9"/>
      <c r="AR24" s="9"/>
      <c r="AS24" s="9"/>
      <c r="AT24" s="9"/>
      <c r="AU24" s="9"/>
      <c r="AV24" s="9"/>
      <c r="AW24" s="9"/>
      <c r="AX24" s="9"/>
      <c r="AY24" s="9"/>
      <c r="AZ24" s="9"/>
      <c r="BA24" s="9"/>
    </row>
    <row r="25" spans="1:53" s="302" customFormat="1" x14ac:dyDescent="0.25">
      <c r="A25" s="317">
        <v>15</v>
      </c>
      <c r="B25" s="318"/>
      <c r="C25" s="318"/>
      <c r="D25" s="388"/>
      <c r="E25" s="388"/>
      <c r="F25" s="388"/>
      <c r="G25" s="321" t="str">
        <f>IFERROR(IF(VLOOKUP(B25,'Reference Records'!$C$32:$D$57,2,FALSE)=0,"",VLOOKUP(B25,'Reference Records'!$C$32:$D$57,2,FALSE)),"")</f>
        <v/>
      </c>
      <c r="H25" s="389"/>
      <c r="I25" s="389"/>
      <c r="J25" s="389"/>
      <c r="K25" s="389"/>
      <c r="L25" s="389"/>
      <c r="M25" s="389"/>
      <c r="N25" s="389"/>
      <c r="O25" s="389"/>
      <c r="P25" s="318"/>
      <c r="Q25" s="385"/>
      <c r="R25" s="386" t="str">
        <f t="shared" si="0"/>
        <v/>
      </c>
      <c r="S25" s="366" t="str">
        <f>IFERROR(VLOOKUP(H25,'Overview - Section A'!$N$26:$Q$37,4,FALSE),"")</f>
        <v/>
      </c>
      <c r="T25" s="386" t="b">
        <f t="shared" si="1"/>
        <v>1</v>
      </c>
      <c r="U25" s="386" t="b">
        <f t="shared" si="2"/>
        <v>0</v>
      </c>
      <c r="V25" s="386" t="str">
        <f t="shared" si="3"/>
        <v/>
      </c>
      <c r="W25" s="386" t="s">
        <v>566</v>
      </c>
      <c r="X25" s="390" t="str">
        <f>IFERROR(VLOOKUP(B25,'Reference Records'!$C$32:$G$57,5,FALSE),"")</f>
        <v/>
      </c>
      <c r="Y25" s="390" t="str">
        <f>IFERROR(IF('Reference Records'!$B$338&lt;&gt;"",VLOOKUP(O25,'Reference Records'!$B$338:$C$338,2,FALSE),VLOOKUP(O25,'Reference Records'!$A$343:$C$676,3,FALSE)),"")</f>
        <v/>
      </c>
      <c r="Z25" s="161"/>
      <c r="AA25" s="164"/>
      <c r="AB25" s="164"/>
      <c r="AF25" s="9"/>
      <c r="AG25" s="9"/>
      <c r="AH25" s="9"/>
      <c r="AI25" s="9"/>
      <c r="AJ25" s="9"/>
      <c r="AK25" s="9"/>
      <c r="AL25" s="9"/>
      <c r="AM25" s="9"/>
      <c r="AN25" s="9"/>
      <c r="AO25" s="9"/>
      <c r="AP25" s="9"/>
      <c r="AQ25" s="9"/>
      <c r="AR25" s="9"/>
      <c r="AS25" s="9"/>
      <c r="AT25" s="9"/>
      <c r="AU25" s="9"/>
      <c r="AV25" s="9"/>
      <c r="AW25" s="9"/>
      <c r="AX25" s="9"/>
      <c r="AY25" s="9"/>
      <c r="AZ25" s="9"/>
      <c r="BA25" s="9"/>
    </row>
    <row r="26" spans="1:53" s="59" customFormat="1" ht="2.65" customHeight="1" thickBot="1" x14ac:dyDescent="0.3">
      <c r="A26" s="60"/>
      <c r="B26" s="60"/>
      <c r="C26" s="60"/>
      <c r="D26" s="60"/>
      <c r="E26" s="61"/>
      <c r="F26" s="61"/>
      <c r="G26" s="62"/>
      <c r="H26" s="61"/>
      <c r="I26" s="61"/>
      <c r="J26" s="61"/>
      <c r="K26" s="63"/>
      <c r="L26" s="64"/>
      <c r="M26" s="64"/>
      <c r="N26" s="64"/>
      <c r="O26" s="65"/>
      <c r="P26" s="65"/>
      <c r="Q26" s="66"/>
      <c r="R26" s="67"/>
      <c r="S26" s="67"/>
      <c r="T26" s="67"/>
      <c r="U26" s="67"/>
      <c r="V26" s="67"/>
      <c r="W26" s="67"/>
      <c r="X26" s="67"/>
      <c r="Y26" s="67"/>
      <c r="Z26" s="68"/>
      <c r="AA26" s="165"/>
      <c r="AB26" s="165"/>
      <c r="AF26" s="13"/>
      <c r="AG26" s="13"/>
      <c r="AH26" s="13"/>
      <c r="AI26" s="13"/>
      <c r="AJ26" s="13"/>
      <c r="AK26" s="13"/>
      <c r="AL26" s="13"/>
      <c r="AM26" s="13"/>
      <c r="AN26" s="13"/>
      <c r="AO26" s="13"/>
      <c r="AP26" s="13"/>
      <c r="AQ26" s="13"/>
      <c r="AR26" s="13"/>
      <c r="AS26" s="13"/>
      <c r="AT26" s="13"/>
      <c r="AU26" s="13"/>
      <c r="AV26" s="13"/>
      <c r="AW26" s="13"/>
      <c r="AX26" s="13"/>
      <c r="AY26" s="13"/>
      <c r="AZ26" s="13"/>
      <c r="BA26" s="13"/>
    </row>
    <row r="27" spans="1:53" ht="35.65" customHeight="1" thickBot="1" x14ac:dyDescent="0.3">
      <c r="A27" s="69"/>
      <c r="D27" s="70"/>
      <c r="E27" s="70"/>
      <c r="AA27" s="164"/>
      <c r="AB27" s="164"/>
    </row>
    <row r="28" spans="1:53" ht="27" customHeight="1" thickBot="1" x14ac:dyDescent="0.3">
      <c r="A28" s="452" t="s">
        <v>30</v>
      </c>
      <c r="B28" s="453"/>
      <c r="C28" s="453"/>
      <c r="D28" s="453"/>
      <c r="E28" s="453"/>
      <c r="F28" s="453"/>
      <c r="G28" s="453"/>
      <c r="H28" s="453"/>
      <c r="I28" s="71"/>
      <c r="J28" s="71"/>
      <c r="K28" s="71"/>
      <c r="L28" s="71"/>
      <c r="M28" s="71"/>
      <c r="N28" s="72"/>
      <c r="O28" s="73"/>
      <c r="P28" s="73"/>
      <c r="Q28" s="54"/>
    </row>
    <row r="29" spans="1:53" ht="45.6" customHeight="1" x14ac:dyDescent="0.25">
      <c r="A29" s="325" t="s">
        <v>24</v>
      </c>
      <c r="B29" s="325" t="s">
        <v>79</v>
      </c>
      <c r="C29" s="325" t="s">
        <v>153</v>
      </c>
      <c r="D29" s="325" t="s">
        <v>6</v>
      </c>
      <c r="E29" s="325" t="s">
        <v>7</v>
      </c>
      <c r="F29" s="326" t="s">
        <v>8</v>
      </c>
      <c r="G29" s="325" t="s">
        <v>28</v>
      </c>
      <c r="H29" s="325" t="s">
        <v>156</v>
      </c>
      <c r="I29" s="327" t="s">
        <v>187</v>
      </c>
      <c r="J29" s="328" t="s">
        <v>66</v>
      </c>
      <c r="K29" s="328" t="s">
        <v>105</v>
      </c>
      <c r="L29" s="328" t="s">
        <v>64</v>
      </c>
      <c r="M29" s="328" t="s">
        <v>66</v>
      </c>
      <c r="N29" s="74"/>
      <c r="O29" s="167"/>
      <c r="P29" s="167"/>
      <c r="Q29" s="54"/>
    </row>
    <row r="30" spans="1:53" ht="47.25" hidden="1" x14ac:dyDescent="0.25">
      <c r="A30" s="317" t="s">
        <v>93</v>
      </c>
      <c r="B30" s="329" t="str">
        <f t="shared" ref="B30:B61" si="4">IF(A30=A29,"",VLOOKUP(A30,$A$10:$V$26,22,FALSE))</f>
        <v>[Outcome Indicator Name][Custom Outcome Indicator]</v>
      </c>
      <c r="C30" s="330" t="str">
        <f>TEXT(IFERROR(INDEX('Overview - Section A'!$A$43:$A$50,MATCH(J30,'Overview - Section A'!$I$43:$I$50,0)),""),"YYYY")</f>
        <v/>
      </c>
      <c r="D30" s="331" t="s">
        <v>58</v>
      </c>
      <c r="E30" s="332" t="s">
        <v>59</v>
      </c>
      <c r="F30" s="333" t="str">
        <f>IFERROR(IF(E30&lt;&gt;"",(D30/E30)*100,""),"")</f>
        <v/>
      </c>
      <c r="G30" s="334" t="s">
        <v>60</v>
      </c>
      <c r="H30" s="335" t="s">
        <v>155</v>
      </c>
      <c r="I30" s="336" t="str">
        <f>VLOOKUP(A30,$A$10:$V$26,22,FALSE)</f>
        <v>[Outcome Indicator Name][Custom Outcome Indicator]</v>
      </c>
      <c r="J30" s="337" t="s">
        <v>65</v>
      </c>
      <c r="K30" s="336" t="b">
        <f>IFERROR(TRUE,FALSE)</f>
        <v>1</v>
      </c>
      <c r="L30" s="336" t="b">
        <f>IFERROR(IF(I30&lt;&gt;"",TRUE,FALSE),FALSE)</f>
        <v>1</v>
      </c>
      <c r="M30" s="336" t="s">
        <v>65</v>
      </c>
      <c r="N30" s="75"/>
      <c r="O30" s="168"/>
      <c r="P30" s="168"/>
      <c r="Q30" s="54"/>
    </row>
    <row r="31" spans="1:53" s="302" customFormat="1" ht="63" x14ac:dyDescent="0.25">
      <c r="A31" s="317">
        <v>1</v>
      </c>
      <c r="B31" s="329" t="str">
        <f t="shared" si="4"/>
        <v>HIV O-1(M): Percentage of adults and children with HIV, known to be on treatment 12 months after initiation of antiretroviral therapy</v>
      </c>
      <c r="C31" s="330" t="str">
        <f>TEXT(IFERROR(INDEX('Overview - Section A'!$A$43:$A$50,MATCH(J31,'Overview - Section A'!$I$43:$I$50,0)),""),"YYYY")</f>
        <v>2018</v>
      </c>
      <c r="D31" s="331">
        <v>303096</v>
      </c>
      <c r="E31" s="332">
        <v>404128</v>
      </c>
      <c r="F31" s="333">
        <f t="shared" ref="F31:F33" si="5">IFERROR(IF(E31&lt;&gt;"",(D31/E31)*100,""),"")</f>
        <v>75</v>
      </c>
      <c r="G31" s="334">
        <v>43556</v>
      </c>
      <c r="H31" s="335"/>
      <c r="I31" s="336" t="str">
        <f t="shared" ref="I31:I94" si="6">VLOOKUP(A31,$A$10:$V$26,22,FALSE)</f>
        <v>HIV O-1(M): Percentage of adults and children with HIV, known to be on treatment 12 months after initiation of antiretroviral therapy</v>
      </c>
      <c r="J31" s="337" t="s">
        <v>298</v>
      </c>
      <c r="K31" s="336" t="b">
        <f t="shared" ref="K31:K94" si="7">IFERROR(TRUE,FALSE)</f>
        <v>1</v>
      </c>
      <c r="L31" s="336" t="b">
        <f t="shared" ref="L31:L94" si="8">IFERROR(IF(I31&lt;&gt;"",TRUE,FALSE),FALSE)</f>
        <v>1</v>
      </c>
      <c r="M31" s="336" t="s">
        <v>299</v>
      </c>
      <c r="N31" s="75"/>
      <c r="O31" s="168"/>
      <c r="P31" s="168"/>
      <c r="Q31" s="54"/>
      <c r="AF31" s="9"/>
      <c r="AG31" s="9"/>
      <c r="AH31" s="9"/>
      <c r="AI31" s="9"/>
      <c r="AJ31" s="9"/>
      <c r="AK31" s="9"/>
      <c r="AL31" s="9"/>
      <c r="AM31" s="9"/>
      <c r="AN31" s="9"/>
      <c r="AO31" s="9"/>
      <c r="AP31" s="9"/>
      <c r="AQ31" s="9"/>
      <c r="AR31" s="9"/>
      <c r="AS31" s="9"/>
      <c r="AT31" s="9"/>
      <c r="AU31" s="9"/>
      <c r="AV31" s="9"/>
      <c r="AW31" s="9"/>
      <c r="AX31" s="9"/>
      <c r="AY31" s="9"/>
      <c r="AZ31" s="9"/>
      <c r="BA31" s="9"/>
    </row>
    <row r="32" spans="1:53" s="302" customFormat="1" ht="63" x14ac:dyDescent="0.25">
      <c r="A32" s="317">
        <v>1</v>
      </c>
      <c r="B32" s="329" t="str">
        <f t="shared" si="4"/>
        <v/>
      </c>
      <c r="C32" s="330" t="str">
        <f>TEXT(IFERROR(INDEX('Overview - Section A'!$A$43:$A$50,MATCH(J32,'Overview - Section A'!$I$43:$I$50,0)),""),"YYYY")</f>
        <v>2019</v>
      </c>
      <c r="D32" s="331">
        <v>281705.52500000002</v>
      </c>
      <c r="E32" s="332">
        <v>363491</v>
      </c>
      <c r="F32" s="333">
        <f t="shared" si="5"/>
        <v>77.5</v>
      </c>
      <c r="G32" s="334">
        <v>43922</v>
      </c>
      <c r="H32" s="335"/>
      <c r="I32" s="336" t="str">
        <f t="shared" si="6"/>
        <v>HIV O-1(M): Percentage of adults and children with HIV, known to be on treatment 12 months after initiation of antiretroviral therapy</v>
      </c>
      <c r="J32" s="337" t="s">
        <v>300</v>
      </c>
      <c r="K32" s="336" t="b">
        <f t="shared" si="7"/>
        <v>1</v>
      </c>
      <c r="L32" s="336" t="b">
        <f t="shared" si="8"/>
        <v>1</v>
      </c>
      <c r="M32" s="336" t="s">
        <v>301</v>
      </c>
      <c r="N32" s="75"/>
      <c r="O32" s="168"/>
      <c r="P32" s="168"/>
      <c r="Q32" s="54"/>
      <c r="AF32" s="9"/>
      <c r="AG32" s="9"/>
      <c r="AH32" s="9"/>
      <c r="AI32" s="9"/>
      <c r="AJ32" s="9"/>
      <c r="AK32" s="9"/>
      <c r="AL32" s="9"/>
      <c r="AM32" s="9"/>
      <c r="AN32" s="9"/>
      <c r="AO32" s="9"/>
      <c r="AP32" s="9"/>
      <c r="AQ32" s="9"/>
      <c r="AR32" s="9"/>
      <c r="AS32" s="9"/>
      <c r="AT32" s="9"/>
      <c r="AU32" s="9"/>
      <c r="AV32" s="9"/>
      <c r="AW32" s="9"/>
      <c r="AX32" s="9"/>
      <c r="AY32" s="9"/>
      <c r="AZ32" s="9"/>
      <c r="BA32" s="9"/>
    </row>
    <row r="33" spans="1:53" s="302" customFormat="1" ht="63" x14ac:dyDescent="0.25">
      <c r="A33" s="317">
        <v>1</v>
      </c>
      <c r="B33" s="329" t="str">
        <f t="shared" si="4"/>
        <v/>
      </c>
      <c r="C33" s="330" t="str">
        <f>TEXT(IFERROR(INDEX('Overview - Section A'!$A$43:$A$50,MATCH(J33,'Overview - Section A'!$I$43:$I$50,0)),""),"YYYY")</f>
        <v>2020</v>
      </c>
      <c r="D33" s="331">
        <v>286929.60000000003</v>
      </c>
      <c r="E33" s="332">
        <v>358662</v>
      </c>
      <c r="F33" s="333">
        <f t="shared" si="5"/>
        <v>80</v>
      </c>
      <c r="G33" s="334">
        <v>44287</v>
      </c>
      <c r="H33" s="335"/>
      <c r="I33" s="336" t="str">
        <f t="shared" si="6"/>
        <v>HIV O-1(M): Percentage of adults and children with HIV, known to be on treatment 12 months after initiation of antiretroviral therapy</v>
      </c>
      <c r="J33" s="337" t="s">
        <v>302</v>
      </c>
      <c r="K33" s="336" t="b">
        <f t="shared" si="7"/>
        <v>1</v>
      </c>
      <c r="L33" s="336" t="b">
        <f t="shared" si="8"/>
        <v>1</v>
      </c>
      <c r="M33" s="336" t="s">
        <v>303</v>
      </c>
      <c r="N33" s="75"/>
      <c r="O33" s="168"/>
      <c r="P33" s="168"/>
      <c r="Q33" s="54"/>
      <c r="AF33" s="9"/>
      <c r="AG33" s="9"/>
      <c r="AH33" s="9"/>
      <c r="AI33" s="9"/>
      <c r="AJ33" s="9"/>
      <c r="AK33" s="9"/>
      <c r="AL33" s="9"/>
      <c r="AM33" s="9"/>
      <c r="AN33" s="9"/>
      <c r="AO33" s="9"/>
      <c r="AP33" s="9"/>
      <c r="AQ33" s="9"/>
      <c r="AR33" s="9"/>
      <c r="AS33" s="9"/>
      <c r="AT33" s="9"/>
      <c r="AU33" s="9"/>
      <c r="AV33" s="9"/>
      <c r="AW33" s="9"/>
      <c r="AX33" s="9"/>
      <c r="AY33" s="9"/>
      <c r="AZ33" s="9"/>
      <c r="BA33" s="9"/>
    </row>
    <row r="34" spans="1:53" s="302" customFormat="1" ht="63" x14ac:dyDescent="0.25">
      <c r="A34" s="317">
        <v>1</v>
      </c>
      <c r="B34" s="329" t="str">
        <f t="shared" si="4"/>
        <v/>
      </c>
      <c r="C34" s="330" t="str">
        <f>TEXT(IFERROR(INDEX('Overview - Section A'!$A$43:$A$50,MATCH(J34,'Overview - Section A'!$I$43:$I$50,0)),""),"YYYY")</f>
        <v>2021</v>
      </c>
      <c r="D34" s="331"/>
      <c r="E34" s="332"/>
      <c r="F34" s="333" t="str">
        <f t="shared" ref="F34:F94" si="9">IFERROR(IF(E34&lt;&gt;"",(D34/E34)*100,""),"")</f>
        <v/>
      </c>
      <c r="G34" s="334"/>
      <c r="H34" s="335"/>
      <c r="I34" s="336" t="str">
        <f t="shared" si="6"/>
        <v>HIV O-1(M): Percentage of adults and children with HIV, known to be on treatment 12 months after initiation of antiretroviral therapy</v>
      </c>
      <c r="J34" s="337" t="s">
        <v>304</v>
      </c>
      <c r="K34" s="336" t="b">
        <f t="shared" si="7"/>
        <v>1</v>
      </c>
      <c r="L34" s="336" t="b">
        <f t="shared" si="8"/>
        <v>1</v>
      </c>
      <c r="M34" s="336" t="s">
        <v>305</v>
      </c>
      <c r="N34" s="75"/>
      <c r="O34" s="168"/>
      <c r="P34" s="168"/>
      <c r="Q34" s="54"/>
      <c r="AF34" s="9"/>
      <c r="AG34" s="9"/>
      <c r="AH34" s="9"/>
      <c r="AI34" s="9"/>
      <c r="AJ34" s="9"/>
      <c r="AK34" s="9"/>
      <c r="AL34" s="9"/>
      <c r="AM34" s="9"/>
      <c r="AN34" s="9"/>
      <c r="AO34" s="9"/>
      <c r="AP34" s="9"/>
      <c r="AQ34" s="9"/>
      <c r="AR34" s="9"/>
      <c r="AS34" s="9"/>
      <c r="AT34" s="9"/>
      <c r="AU34" s="9"/>
      <c r="AV34" s="9"/>
      <c r="AW34" s="9"/>
      <c r="AX34" s="9"/>
      <c r="AY34" s="9"/>
      <c r="AZ34" s="9"/>
      <c r="BA34" s="9"/>
    </row>
    <row r="35" spans="1:53" s="302" customFormat="1" ht="63" x14ac:dyDescent="0.25">
      <c r="A35" s="317">
        <v>1</v>
      </c>
      <c r="B35" s="329" t="str">
        <f t="shared" si="4"/>
        <v/>
      </c>
      <c r="C35" s="330" t="str">
        <f>TEXT(IFERROR(INDEX('Overview - Section A'!$A$43:$A$50,MATCH(J35,'Overview - Section A'!$I$43:$I$50,0)),""),"YYYY")</f>
        <v>2022</v>
      </c>
      <c r="D35" s="331"/>
      <c r="E35" s="332"/>
      <c r="F35" s="333" t="str">
        <f t="shared" si="9"/>
        <v/>
      </c>
      <c r="G35" s="334"/>
      <c r="H35" s="335"/>
      <c r="I35" s="336" t="str">
        <f t="shared" si="6"/>
        <v>HIV O-1(M): Percentage of adults and children with HIV, known to be on treatment 12 months after initiation of antiretroviral therapy</v>
      </c>
      <c r="J35" s="337" t="s">
        <v>306</v>
      </c>
      <c r="K35" s="336" t="b">
        <f t="shared" si="7"/>
        <v>1</v>
      </c>
      <c r="L35" s="336" t="b">
        <f t="shared" si="8"/>
        <v>1</v>
      </c>
      <c r="M35" s="336" t="s">
        <v>307</v>
      </c>
      <c r="N35" s="75"/>
      <c r="O35" s="168"/>
      <c r="P35" s="168"/>
      <c r="Q35" s="54"/>
      <c r="AF35" s="9"/>
      <c r="AG35" s="9"/>
      <c r="AH35" s="9"/>
      <c r="AI35" s="9"/>
      <c r="AJ35" s="9"/>
      <c r="AK35" s="9"/>
      <c r="AL35" s="9"/>
      <c r="AM35" s="9"/>
      <c r="AN35" s="9"/>
      <c r="AO35" s="9"/>
      <c r="AP35" s="9"/>
      <c r="AQ35" s="9"/>
      <c r="AR35" s="9"/>
      <c r="AS35" s="9"/>
      <c r="AT35" s="9"/>
      <c r="AU35" s="9"/>
      <c r="AV35" s="9"/>
      <c r="AW35" s="9"/>
      <c r="AX35" s="9"/>
      <c r="AY35" s="9"/>
      <c r="AZ35" s="9"/>
      <c r="BA35" s="9"/>
    </row>
    <row r="36" spans="1:53" s="302" customFormat="1" ht="78.75" x14ac:dyDescent="0.25">
      <c r="A36" s="317">
        <v>2</v>
      </c>
      <c r="B36" s="329" t="str">
        <f t="shared" si="4"/>
        <v>HIV O-1(M) customized: Percentage of adults and children with HIV, known to be on treatment 24 months after initiation of antiretroviral therapy</v>
      </c>
      <c r="C36" s="330" t="str">
        <f>TEXT(IFERROR(INDEX('Overview - Section A'!$A$43:$A$50,MATCH(J36,'Overview - Section A'!$I$43:$I$50,0)),""),"YYYY")</f>
        <v>2018</v>
      </c>
      <c r="D36" s="331">
        <v>184743.72</v>
      </c>
      <c r="E36" s="332">
        <v>293244</v>
      </c>
      <c r="F36" s="333">
        <f t="shared" si="9"/>
        <v>63</v>
      </c>
      <c r="G36" s="334">
        <v>43556</v>
      </c>
      <c r="H36" s="335"/>
      <c r="I36" s="336" t="str">
        <f t="shared" si="6"/>
        <v>HIV O-1(M) customized: Percentage of adults and children with HIV, known to be on treatment 24 months after initiation of antiretroviral therapy</v>
      </c>
      <c r="J36" s="337" t="s">
        <v>298</v>
      </c>
      <c r="K36" s="336" t="b">
        <f t="shared" si="7"/>
        <v>1</v>
      </c>
      <c r="L36" s="336" t="b">
        <f t="shared" si="8"/>
        <v>1</v>
      </c>
      <c r="M36" s="336" t="s">
        <v>308</v>
      </c>
      <c r="N36" s="75"/>
      <c r="O36" s="168"/>
      <c r="P36" s="168"/>
      <c r="Q36" s="54"/>
      <c r="AF36" s="9"/>
      <c r="AG36" s="9"/>
      <c r="AH36" s="9"/>
      <c r="AI36" s="9"/>
      <c r="AJ36" s="9"/>
      <c r="AK36" s="9"/>
      <c r="AL36" s="9"/>
      <c r="AM36" s="9"/>
      <c r="AN36" s="9"/>
      <c r="AO36" s="9"/>
      <c r="AP36" s="9"/>
      <c r="AQ36" s="9"/>
      <c r="AR36" s="9"/>
      <c r="AS36" s="9"/>
      <c r="AT36" s="9"/>
      <c r="AU36" s="9"/>
      <c r="AV36" s="9"/>
      <c r="AW36" s="9"/>
      <c r="AX36" s="9"/>
      <c r="AY36" s="9"/>
      <c r="AZ36" s="9"/>
      <c r="BA36" s="9"/>
    </row>
    <row r="37" spans="1:53" s="302" customFormat="1" ht="63" x14ac:dyDescent="0.25">
      <c r="A37" s="317">
        <v>2</v>
      </c>
      <c r="B37" s="329" t="str">
        <f t="shared" si="4"/>
        <v/>
      </c>
      <c r="C37" s="330" t="str">
        <f>TEXT(IFERROR(INDEX('Overview - Section A'!$A$43:$A$50,MATCH(J37,'Overview - Section A'!$I$43:$I$50,0)),""),"YYYY")</f>
        <v>2019</v>
      </c>
      <c r="D37" s="331">
        <v>278848.32</v>
      </c>
      <c r="E37" s="332">
        <v>404128</v>
      </c>
      <c r="F37" s="333">
        <f t="shared" si="9"/>
        <v>69</v>
      </c>
      <c r="G37" s="334">
        <v>43922</v>
      </c>
      <c r="H37" s="335"/>
      <c r="I37" s="336" t="str">
        <f t="shared" si="6"/>
        <v>HIV O-1(M) customized: Percentage of adults and children with HIV, known to be on treatment 24 months after initiation of antiretroviral therapy</v>
      </c>
      <c r="J37" s="337" t="s">
        <v>300</v>
      </c>
      <c r="K37" s="336" t="b">
        <f t="shared" si="7"/>
        <v>1</v>
      </c>
      <c r="L37" s="336" t="b">
        <f t="shared" si="8"/>
        <v>1</v>
      </c>
      <c r="M37" s="336" t="s">
        <v>309</v>
      </c>
      <c r="N37" s="75"/>
      <c r="O37" s="168"/>
      <c r="P37" s="168"/>
      <c r="Q37" s="54"/>
      <c r="AF37" s="9"/>
      <c r="AG37" s="9"/>
      <c r="AH37" s="9"/>
      <c r="AI37" s="9"/>
      <c r="AJ37" s="9"/>
      <c r="AK37" s="9"/>
      <c r="AL37" s="9"/>
      <c r="AM37" s="9"/>
      <c r="AN37" s="9"/>
      <c r="AO37" s="9"/>
      <c r="AP37" s="9"/>
      <c r="AQ37" s="9"/>
      <c r="AR37" s="9"/>
      <c r="AS37" s="9"/>
      <c r="AT37" s="9"/>
      <c r="AU37" s="9"/>
      <c r="AV37" s="9"/>
      <c r="AW37" s="9"/>
      <c r="AX37" s="9"/>
      <c r="AY37" s="9"/>
      <c r="AZ37" s="9"/>
      <c r="BA37" s="9"/>
    </row>
    <row r="38" spans="1:53" s="302" customFormat="1" ht="63" x14ac:dyDescent="0.25">
      <c r="A38" s="317">
        <v>2</v>
      </c>
      <c r="B38" s="329" t="str">
        <f t="shared" si="4"/>
        <v/>
      </c>
      <c r="C38" s="330" t="str">
        <f>TEXT(IFERROR(INDEX('Overview - Section A'!$A$43:$A$50,MATCH(J38,'Overview - Section A'!$I$43:$I$50,0)),""),"YYYY")</f>
        <v>2020</v>
      </c>
      <c r="D38" s="331">
        <v>268983.34000000003</v>
      </c>
      <c r="E38" s="332">
        <v>363491</v>
      </c>
      <c r="F38" s="333">
        <f t="shared" si="9"/>
        <v>74.000000000000014</v>
      </c>
      <c r="G38" s="334">
        <v>44287</v>
      </c>
      <c r="H38" s="335"/>
      <c r="I38" s="336" t="str">
        <f t="shared" si="6"/>
        <v>HIV O-1(M) customized: Percentage of adults and children with HIV, known to be on treatment 24 months after initiation of antiretroviral therapy</v>
      </c>
      <c r="J38" s="337" t="s">
        <v>302</v>
      </c>
      <c r="K38" s="336" t="b">
        <f t="shared" si="7"/>
        <v>1</v>
      </c>
      <c r="L38" s="336" t="b">
        <f t="shared" si="8"/>
        <v>1</v>
      </c>
      <c r="M38" s="336" t="s">
        <v>310</v>
      </c>
      <c r="N38" s="75"/>
      <c r="O38" s="168"/>
      <c r="P38" s="168"/>
      <c r="Q38" s="54"/>
      <c r="AF38" s="9"/>
      <c r="AG38" s="9"/>
      <c r="AH38" s="9"/>
      <c r="AI38" s="9"/>
      <c r="AJ38" s="9"/>
      <c r="AK38" s="9"/>
      <c r="AL38" s="9"/>
      <c r="AM38" s="9"/>
      <c r="AN38" s="9"/>
      <c r="AO38" s="9"/>
      <c r="AP38" s="9"/>
      <c r="AQ38" s="9"/>
      <c r="AR38" s="9"/>
      <c r="AS38" s="9"/>
      <c r="AT38" s="9"/>
      <c r="AU38" s="9"/>
      <c r="AV38" s="9"/>
      <c r="AW38" s="9"/>
      <c r="AX38" s="9"/>
      <c r="AY38" s="9"/>
      <c r="AZ38" s="9"/>
      <c r="BA38" s="9"/>
    </row>
    <row r="39" spans="1:53" s="302" customFormat="1" ht="63" x14ac:dyDescent="0.25">
      <c r="A39" s="317">
        <v>2</v>
      </c>
      <c r="B39" s="329" t="str">
        <f t="shared" si="4"/>
        <v/>
      </c>
      <c r="C39" s="330" t="str">
        <f>TEXT(IFERROR(INDEX('Overview - Section A'!$A$43:$A$50,MATCH(J39,'Overview - Section A'!$I$43:$I$50,0)),""),"YYYY")</f>
        <v>2021</v>
      </c>
      <c r="D39" s="331"/>
      <c r="E39" s="332"/>
      <c r="F39" s="333" t="str">
        <f t="shared" si="9"/>
        <v/>
      </c>
      <c r="G39" s="334"/>
      <c r="H39" s="335"/>
      <c r="I39" s="336" t="str">
        <f t="shared" si="6"/>
        <v>HIV O-1(M) customized: Percentage of adults and children with HIV, known to be on treatment 24 months after initiation of antiretroviral therapy</v>
      </c>
      <c r="J39" s="337" t="s">
        <v>304</v>
      </c>
      <c r="K39" s="336" t="b">
        <f t="shared" si="7"/>
        <v>1</v>
      </c>
      <c r="L39" s="336" t="b">
        <f t="shared" si="8"/>
        <v>1</v>
      </c>
      <c r="M39" s="336" t="s">
        <v>311</v>
      </c>
      <c r="N39" s="75"/>
      <c r="O39" s="168"/>
      <c r="P39" s="168"/>
      <c r="Q39" s="54"/>
      <c r="AF39" s="9"/>
      <c r="AG39" s="9"/>
      <c r="AH39" s="9"/>
      <c r="AI39" s="9"/>
      <c r="AJ39" s="9"/>
      <c r="AK39" s="9"/>
      <c r="AL39" s="9"/>
      <c r="AM39" s="9"/>
      <c r="AN39" s="9"/>
      <c r="AO39" s="9"/>
      <c r="AP39" s="9"/>
      <c r="AQ39" s="9"/>
      <c r="AR39" s="9"/>
      <c r="AS39" s="9"/>
      <c r="AT39" s="9"/>
      <c r="AU39" s="9"/>
      <c r="AV39" s="9"/>
      <c r="AW39" s="9"/>
      <c r="AX39" s="9"/>
      <c r="AY39" s="9"/>
      <c r="AZ39" s="9"/>
      <c r="BA39" s="9"/>
    </row>
    <row r="40" spans="1:53" s="302" customFormat="1" ht="63" x14ac:dyDescent="0.25">
      <c r="A40" s="317">
        <v>2</v>
      </c>
      <c r="B40" s="329" t="str">
        <f t="shared" si="4"/>
        <v/>
      </c>
      <c r="C40" s="330" t="str">
        <f>TEXT(IFERROR(INDEX('Overview - Section A'!$A$43:$A$50,MATCH(J40,'Overview - Section A'!$I$43:$I$50,0)),""),"YYYY")</f>
        <v>2022</v>
      </c>
      <c r="D40" s="331"/>
      <c r="E40" s="332"/>
      <c r="F40" s="333" t="str">
        <f t="shared" si="9"/>
        <v/>
      </c>
      <c r="G40" s="334"/>
      <c r="H40" s="335"/>
      <c r="I40" s="336" t="str">
        <f t="shared" si="6"/>
        <v>HIV O-1(M) customized: Percentage of adults and children with HIV, known to be on treatment 24 months after initiation of antiretroviral therapy</v>
      </c>
      <c r="J40" s="337" t="s">
        <v>306</v>
      </c>
      <c r="K40" s="336" t="b">
        <f t="shared" si="7"/>
        <v>1</v>
      </c>
      <c r="L40" s="336" t="b">
        <f t="shared" si="8"/>
        <v>1</v>
      </c>
      <c r="M40" s="336" t="s">
        <v>312</v>
      </c>
      <c r="N40" s="75"/>
      <c r="O40" s="168"/>
      <c r="P40" s="168"/>
      <c r="Q40" s="54"/>
      <c r="AF40" s="9"/>
      <c r="AG40" s="9"/>
      <c r="AH40" s="9"/>
      <c r="AI40" s="9"/>
      <c r="AJ40" s="9"/>
      <c r="AK40" s="9"/>
      <c r="AL40" s="9"/>
      <c r="AM40" s="9"/>
      <c r="AN40" s="9"/>
      <c r="AO40" s="9"/>
      <c r="AP40" s="9"/>
      <c r="AQ40" s="9"/>
      <c r="AR40" s="9"/>
      <c r="AS40" s="9"/>
      <c r="AT40" s="9"/>
      <c r="AU40" s="9"/>
      <c r="AV40" s="9"/>
      <c r="AW40" s="9"/>
      <c r="AX40" s="9"/>
      <c r="AY40" s="9"/>
      <c r="AZ40" s="9"/>
      <c r="BA40" s="9"/>
    </row>
    <row r="41" spans="1:53" s="302" customFormat="1" ht="78.75" x14ac:dyDescent="0.25">
      <c r="A41" s="317">
        <v>3</v>
      </c>
      <c r="B41" s="329" t="str">
        <f t="shared" si="4"/>
        <v>HIV O-10: Percentage of women and men with non-regular partner in the past 12 months who report the use of a condom during their last intercourse</v>
      </c>
      <c r="C41" s="330" t="str">
        <f>TEXT(IFERROR(INDEX('Overview - Section A'!$A$43:$A$50,MATCH(J41,'Overview - Section A'!$I$43:$I$50,0)),""),"YYYY")</f>
        <v>2018</v>
      </c>
      <c r="D41" s="331"/>
      <c r="E41" s="332"/>
      <c r="F41" s="333"/>
      <c r="G41" s="334"/>
      <c r="H41" s="335"/>
      <c r="I41" s="336" t="str">
        <f t="shared" si="6"/>
        <v>HIV O-10: Percentage of women and men with non-regular partner in the past 12 months who report the use of a condom during their last intercourse</v>
      </c>
      <c r="J41" s="337" t="s">
        <v>298</v>
      </c>
      <c r="K41" s="336" t="b">
        <f t="shared" si="7"/>
        <v>1</v>
      </c>
      <c r="L41" s="336" t="b">
        <f t="shared" si="8"/>
        <v>1</v>
      </c>
      <c r="M41" s="336" t="s">
        <v>313</v>
      </c>
      <c r="N41" s="75"/>
      <c r="O41" s="168"/>
      <c r="P41" s="168"/>
      <c r="Q41" s="54"/>
      <c r="AF41" s="9"/>
      <c r="AG41" s="9"/>
      <c r="AH41" s="9"/>
      <c r="AI41" s="9"/>
      <c r="AJ41" s="9"/>
      <c r="AK41" s="9"/>
      <c r="AL41" s="9"/>
      <c r="AM41" s="9"/>
      <c r="AN41" s="9"/>
      <c r="AO41" s="9"/>
      <c r="AP41" s="9"/>
      <c r="AQ41" s="9"/>
      <c r="AR41" s="9"/>
      <c r="AS41" s="9"/>
      <c r="AT41" s="9"/>
      <c r="AU41" s="9"/>
      <c r="AV41" s="9"/>
      <c r="AW41" s="9"/>
      <c r="AX41" s="9"/>
      <c r="AY41" s="9"/>
      <c r="AZ41" s="9"/>
      <c r="BA41" s="9"/>
    </row>
    <row r="42" spans="1:53" s="302" customFormat="1" ht="63" x14ac:dyDescent="0.25">
      <c r="A42" s="317">
        <v>3</v>
      </c>
      <c r="B42" s="329" t="str">
        <f t="shared" si="4"/>
        <v/>
      </c>
      <c r="C42" s="330" t="str">
        <f>TEXT(IFERROR(INDEX('Overview - Section A'!$A$43:$A$50,MATCH(J42,'Overview - Section A'!$I$43:$I$50,0)),""),"YYYY")</f>
        <v>2019</v>
      </c>
      <c r="D42" s="331"/>
      <c r="E42" s="332"/>
      <c r="F42" s="333"/>
      <c r="G42" s="334"/>
      <c r="H42" s="335"/>
      <c r="I42" s="336" t="str">
        <f t="shared" si="6"/>
        <v>HIV O-10: Percentage of women and men with non-regular partner in the past 12 months who report the use of a condom during their last intercourse</v>
      </c>
      <c r="J42" s="337" t="s">
        <v>300</v>
      </c>
      <c r="K42" s="336" t="b">
        <f t="shared" si="7"/>
        <v>1</v>
      </c>
      <c r="L42" s="336" t="b">
        <f t="shared" si="8"/>
        <v>1</v>
      </c>
      <c r="M42" s="336" t="s">
        <v>314</v>
      </c>
      <c r="N42" s="75"/>
      <c r="O42" s="168"/>
      <c r="P42" s="168"/>
      <c r="Q42" s="54"/>
      <c r="AF42" s="9"/>
      <c r="AG42" s="9"/>
      <c r="AH42" s="9"/>
      <c r="AI42" s="9"/>
      <c r="AJ42" s="9"/>
      <c r="AK42" s="9"/>
      <c r="AL42" s="9"/>
      <c r="AM42" s="9"/>
      <c r="AN42" s="9"/>
      <c r="AO42" s="9"/>
      <c r="AP42" s="9"/>
      <c r="AQ42" s="9"/>
      <c r="AR42" s="9"/>
      <c r="AS42" s="9"/>
      <c r="AT42" s="9"/>
      <c r="AU42" s="9"/>
      <c r="AV42" s="9"/>
      <c r="AW42" s="9"/>
      <c r="AX42" s="9"/>
      <c r="AY42" s="9"/>
      <c r="AZ42" s="9"/>
      <c r="BA42" s="9"/>
    </row>
    <row r="43" spans="1:53" s="302" customFormat="1" ht="63" x14ac:dyDescent="0.25">
      <c r="A43" s="317">
        <v>3</v>
      </c>
      <c r="B43" s="329" t="str">
        <f t="shared" si="4"/>
        <v/>
      </c>
      <c r="C43" s="330" t="str">
        <f>TEXT(IFERROR(INDEX('Overview - Section A'!$A$43:$A$50,MATCH(J43,'Overview - Section A'!$I$43:$I$50,0)),""),"YYYY")</f>
        <v>2020</v>
      </c>
      <c r="D43" s="331"/>
      <c r="E43" s="332"/>
      <c r="F43" s="333">
        <v>0.5</v>
      </c>
      <c r="G43" s="334">
        <v>44561</v>
      </c>
      <c r="H43" s="335"/>
      <c r="I43" s="336" t="str">
        <f t="shared" si="6"/>
        <v>HIV O-10: Percentage of women and men with non-regular partner in the past 12 months who report the use of a condom during their last intercourse</v>
      </c>
      <c r="J43" s="337" t="s">
        <v>302</v>
      </c>
      <c r="K43" s="336" t="b">
        <f t="shared" si="7"/>
        <v>1</v>
      </c>
      <c r="L43" s="336" t="b">
        <f t="shared" si="8"/>
        <v>1</v>
      </c>
      <c r="M43" s="336" t="s">
        <v>315</v>
      </c>
      <c r="N43" s="75"/>
      <c r="O43" s="168"/>
      <c r="P43" s="168"/>
      <c r="Q43" s="54"/>
      <c r="AF43" s="9"/>
      <c r="AG43" s="9"/>
      <c r="AH43" s="9"/>
      <c r="AI43" s="9"/>
      <c r="AJ43" s="9"/>
      <c r="AK43" s="9"/>
      <c r="AL43" s="9"/>
      <c r="AM43" s="9"/>
      <c r="AN43" s="9"/>
      <c r="AO43" s="9"/>
      <c r="AP43" s="9"/>
      <c r="AQ43" s="9"/>
      <c r="AR43" s="9"/>
      <c r="AS43" s="9"/>
      <c r="AT43" s="9"/>
      <c r="AU43" s="9"/>
      <c r="AV43" s="9"/>
      <c r="AW43" s="9"/>
      <c r="AX43" s="9"/>
      <c r="AY43" s="9"/>
      <c r="AZ43" s="9"/>
      <c r="BA43" s="9"/>
    </row>
    <row r="44" spans="1:53" s="302" customFormat="1" ht="63" x14ac:dyDescent="0.25">
      <c r="A44" s="317">
        <v>3</v>
      </c>
      <c r="B44" s="329" t="str">
        <f t="shared" si="4"/>
        <v/>
      </c>
      <c r="C44" s="330" t="str">
        <f>TEXT(IFERROR(INDEX('Overview - Section A'!$A$43:$A$50,MATCH(J44,'Overview - Section A'!$I$43:$I$50,0)),""),"YYYY")</f>
        <v>2021</v>
      </c>
      <c r="D44" s="331"/>
      <c r="E44" s="332"/>
      <c r="F44" s="333" t="str">
        <f t="shared" si="9"/>
        <v/>
      </c>
      <c r="G44" s="334"/>
      <c r="H44" s="335"/>
      <c r="I44" s="336" t="str">
        <f t="shared" si="6"/>
        <v>HIV O-10: Percentage of women and men with non-regular partner in the past 12 months who report the use of a condom during their last intercourse</v>
      </c>
      <c r="J44" s="337" t="s">
        <v>304</v>
      </c>
      <c r="K44" s="336" t="b">
        <f t="shared" si="7"/>
        <v>1</v>
      </c>
      <c r="L44" s="336" t="b">
        <f t="shared" si="8"/>
        <v>1</v>
      </c>
      <c r="M44" s="336" t="s">
        <v>316</v>
      </c>
      <c r="N44" s="75"/>
      <c r="O44" s="168"/>
      <c r="P44" s="168"/>
      <c r="Q44" s="54"/>
      <c r="AF44" s="9"/>
      <c r="AG44" s="9"/>
      <c r="AH44" s="9"/>
      <c r="AI44" s="9"/>
      <c r="AJ44" s="9"/>
      <c r="AK44" s="9"/>
      <c r="AL44" s="9"/>
      <c r="AM44" s="9"/>
      <c r="AN44" s="9"/>
      <c r="AO44" s="9"/>
      <c r="AP44" s="9"/>
      <c r="AQ44" s="9"/>
      <c r="AR44" s="9"/>
      <c r="AS44" s="9"/>
      <c r="AT44" s="9"/>
      <c r="AU44" s="9"/>
      <c r="AV44" s="9"/>
      <c r="AW44" s="9"/>
      <c r="AX44" s="9"/>
      <c r="AY44" s="9"/>
      <c r="AZ44" s="9"/>
      <c r="BA44" s="9"/>
    </row>
    <row r="45" spans="1:53" s="302" customFormat="1" ht="63" x14ac:dyDescent="0.25">
      <c r="A45" s="317">
        <v>3</v>
      </c>
      <c r="B45" s="329" t="str">
        <f t="shared" si="4"/>
        <v/>
      </c>
      <c r="C45" s="330" t="str">
        <f>TEXT(IFERROR(INDEX('Overview - Section A'!$A$43:$A$50,MATCH(J45,'Overview - Section A'!$I$43:$I$50,0)),""),"YYYY")</f>
        <v>2022</v>
      </c>
      <c r="D45" s="331"/>
      <c r="E45" s="332"/>
      <c r="F45" s="333" t="str">
        <f t="shared" si="9"/>
        <v/>
      </c>
      <c r="G45" s="334"/>
      <c r="H45" s="335"/>
      <c r="I45" s="336" t="str">
        <f t="shared" si="6"/>
        <v>HIV O-10: Percentage of women and men with non-regular partner in the past 12 months who report the use of a condom during their last intercourse</v>
      </c>
      <c r="J45" s="337" t="s">
        <v>306</v>
      </c>
      <c r="K45" s="336" t="b">
        <f t="shared" si="7"/>
        <v>1</v>
      </c>
      <c r="L45" s="336" t="b">
        <f t="shared" si="8"/>
        <v>1</v>
      </c>
      <c r="M45" s="336" t="s">
        <v>317</v>
      </c>
      <c r="N45" s="75"/>
      <c r="O45" s="168"/>
      <c r="P45" s="168"/>
      <c r="Q45" s="54"/>
      <c r="AF45" s="9"/>
      <c r="AG45" s="9"/>
      <c r="AH45" s="9"/>
      <c r="AI45" s="9"/>
      <c r="AJ45" s="9"/>
      <c r="AK45" s="9"/>
      <c r="AL45" s="9"/>
      <c r="AM45" s="9"/>
      <c r="AN45" s="9"/>
      <c r="AO45" s="9"/>
      <c r="AP45" s="9"/>
      <c r="AQ45" s="9"/>
      <c r="AR45" s="9"/>
      <c r="AS45" s="9"/>
      <c r="AT45" s="9"/>
      <c r="AU45" s="9"/>
      <c r="AV45" s="9"/>
      <c r="AW45" s="9"/>
      <c r="AX45" s="9"/>
      <c r="AY45" s="9"/>
      <c r="AZ45" s="9"/>
      <c r="BA45" s="9"/>
    </row>
    <row r="46" spans="1:53" s="302" customFormat="1" ht="63" x14ac:dyDescent="0.25">
      <c r="A46" s="317">
        <v>4</v>
      </c>
      <c r="B46" s="329" t="str">
        <f t="shared" si="4"/>
        <v>HIV O-5(M): Percentage of sex workers reporting the use of a condom with their most recent client</v>
      </c>
      <c r="C46" s="330" t="str">
        <f>TEXT(IFERROR(INDEX('Overview - Section A'!$A$43:$A$50,MATCH(J46,'Overview - Section A'!$I$43:$I$50,0)),""),"YYYY")</f>
        <v>2018</v>
      </c>
      <c r="D46" s="331"/>
      <c r="E46" s="332"/>
      <c r="F46" s="333">
        <v>0.79493055555555558</v>
      </c>
      <c r="G46" s="334">
        <v>43830</v>
      </c>
      <c r="H46" s="335"/>
      <c r="I46" s="336" t="str">
        <f t="shared" si="6"/>
        <v>HIV O-5(M): Percentage of sex workers reporting the use of a condom with their most recent client</v>
      </c>
      <c r="J46" s="337" t="s">
        <v>298</v>
      </c>
      <c r="K46" s="336" t="b">
        <f t="shared" si="7"/>
        <v>1</v>
      </c>
      <c r="L46" s="336" t="b">
        <f t="shared" si="8"/>
        <v>1</v>
      </c>
      <c r="M46" s="336" t="s">
        <v>318</v>
      </c>
      <c r="N46" s="75"/>
      <c r="O46" s="168"/>
      <c r="P46" s="168"/>
      <c r="Q46" s="54"/>
      <c r="AF46" s="9"/>
      <c r="AG46" s="9"/>
      <c r="AH46" s="9"/>
      <c r="AI46" s="9"/>
      <c r="AJ46" s="9"/>
      <c r="AK46" s="9"/>
      <c r="AL46" s="9"/>
      <c r="AM46" s="9"/>
      <c r="AN46" s="9"/>
      <c r="AO46" s="9"/>
      <c r="AP46" s="9"/>
      <c r="AQ46" s="9"/>
      <c r="AR46" s="9"/>
      <c r="AS46" s="9"/>
      <c r="AT46" s="9"/>
      <c r="AU46" s="9"/>
      <c r="AV46" s="9"/>
      <c r="AW46" s="9"/>
      <c r="AX46" s="9"/>
      <c r="AY46" s="9"/>
      <c r="AZ46" s="9"/>
      <c r="BA46" s="9"/>
    </row>
    <row r="47" spans="1:53" s="302" customFormat="1" ht="47.25" x14ac:dyDescent="0.25">
      <c r="A47" s="317">
        <v>4</v>
      </c>
      <c r="B47" s="329" t="str">
        <f t="shared" si="4"/>
        <v/>
      </c>
      <c r="C47" s="330" t="str">
        <f>TEXT(IFERROR(INDEX('Overview - Section A'!$A$43:$A$50,MATCH(J47,'Overview - Section A'!$I$43:$I$50,0)),""),"YYYY")</f>
        <v>2019</v>
      </c>
      <c r="D47" s="331"/>
      <c r="E47" s="332"/>
      <c r="F47" s="333"/>
      <c r="G47" s="334"/>
      <c r="H47" s="335"/>
      <c r="I47" s="336" t="str">
        <f t="shared" si="6"/>
        <v>HIV O-5(M): Percentage of sex workers reporting the use of a condom with their most recent client</v>
      </c>
      <c r="J47" s="337" t="s">
        <v>300</v>
      </c>
      <c r="K47" s="336" t="b">
        <f t="shared" si="7"/>
        <v>1</v>
      </c>
      <c r="L47" s="336" t="b">
        <f t="shared" si="8"/>
        <v>1</v>
      </c>
      <c r="M47" s="336" t="s">
        <v>319</v>
      </c>
      <c r="N47" s="75"/>
      <c r="O47" s="168"/>
      <c r="P47" s="168"/>
      <c r="Q47" s="54"/>
      <c r="AF47" s="9"/>
      <c r="AG47" s="9"/>
      <c r="AH47" s="9"/>
      <c r="AI47" s="9"/>
      <c r="AJ47" s="9"/>
      <c r="AK47" s="9"/>
      <c r="AL47" s="9"/>
      <c r="AM47" s="9"/>
      <c r="AN47" s="9"/>
      <c r="AO47" s="9"/>
      <c r="AP47" s="9"/>
      <c r="AQ47" s="9"/>
      <c r="AR47" s="9"/>
      <c r="AS47" s="9"/>
      <c r="AT47" s="9"/>
      <c r="AU47" s="9"/>
      <c r="AV47" s="9"/>
      <c r="AW47" s="9"/>
      <c r="AX47" s="9"/>
      <c r="AY47" s="9"/>
      <c r="AZ47" s="9"/>
      <c r="BA47" s="9"/>
    </row>
    <row r="48" spans="1:53" s="302" customFormat="1" ht="47.25" x14ac:dyDescent="0.25">
      <c r="A48" s="317">
        <v>4</v>
      </c>
      <c r="B48" s="329" t="str">
        <f t="shared" si="4"/>
        <v/>
      </c>
      <c r="C48" s="330" t="str">
        <f>TEXT(IFERROR(INDEX('Overview - Section A'!$A$43:$A$50,MATCH(J48,'Overview - Section A'!$I$43:$I$50,0)),""),"YYYY")</f>
        <v>2020</v>
      </c>
      <c r="D48" s="331"/>
      <c r="E48" s="332"/>
      <c r="F48" s="333"/>
      <c r="G48" s="334"/>
      <c r="H48" s="335"/>
      <c r="I48" s="336" t="str">
        <f t="shared" si="6"/>
        <v>HIV O-5(M): Percentage of sex workers reporting the use of a condom with their most recent client</v>
      </c>
      <c r="J48" s="337" t="s">
        <v>302</v>
      </c>
      <c r="K48" s="336" t="b">
        <f t="shared" si="7"/>
        <v>1</v>
      </c>
      <c r="L48" s="336" t="b">
        <f t="shared" si="8"/>
        <v>1</v>
      </c>
      <c r="M48" s="336" t="s">
        <v>320</v>
      </c>
      <c r="N48" s="75"/>
      <c r="O48" s="168"/>
      <c r="P48" s="168"/>
      <c r="Q48" s="54"/>
      <c r="AF48" s="9"/>
      <c r="AG48" s="9"/>
      <c r="AH48" s="9"/>
      <c r="AI48" s="9"/>
      <c r="AJ48" s="9"/>
      <c r="AK48" s="9"/>
      <c r="AL48" s="9"/>
      <c r="AM48" s="9"/>
      <c r="AN48" s="9"/>
      <c r="AO48" s="9"/>
      <c r="AP48" s="9"/>
      <c r="AQ48" s="9"/>
      <c r="AR48" s="9"/>
      <c r="AS48" s="9"/>
      <c r="AT48" s="9"/>
      <c r="AU48" s="9"/>
      <c r="AV48" s="9"/>
      <c r="AW48" s="9"/>
      <c r="AX48" s="9"/>
      <c r="AY48" s="9"/>
      <c r="AZ48" s="9"/>
      <c r="BA48" s="9"/>
    </row>
    <row r="49" spans="1:53" s="302" customFormat="1" ht="47.25" x14ac:dyDescent="0.25">
      <c r="A49" s="317">
        <v>4</v>
      </c>
      <c r="B49" s="329" t="str">
        <f t="shared" si="4"/>
        <v/>
      </c>
      <c r="C49" s="330" t="str">
        <f>TEXT(IFERROR(INDEX('Overview - Section A'!$A$43:$A$50,MATCH(J49,'Overview - Section A'!$I$43:$I$50,0)),""),"YYYY")</f>
        <v>2021</v>
      </c>
      <c r="D49" s="331"/>
      <c r="E49" s="332"/>
      <c r="F49" s="333" t="str">
        <f t="shared" si="9"/>
        <v/>
      </c>
      <c r="G49" s="334"/>
      <c r="H49" s="335"/>
      <c r="I49" s="336" t="str">
        <f t="shared" si="6"/>
        <v>HIV O-5(M): Percentage of sex workers reporting the use of a condom with their most recent client</v>
      </c>
      <c r="J49" s="337" t="s">
        <v>304</v>
      </c>
      <c r="K49" s="336" t="b">
        <f t="shared" si="7"/>
        <v>1</v>
      </c>
      <c r="L49" s="336" t="b">
        <f t="shared" si="8"/>
        <v>1</v>
      </c>
      <c r="M49" s="336" t="s">
        <v>321</v>
      </c>
      <c r="N49" s="75"/>
      <c r="O49" s="168"/>
      <c r="P49" s="168"/>
      <c r="Q49" s="54"/>
      <c r="AF49" s="9"/>
      <c r="AG49" s="9"/>
      <c r="AH49" s="9"/>
      <c r="AI49" s="9"/>
      <c r="AJ49" s="9"/>
      <c r="AK49" s="9"/>
      <c r="AL49" s="9"/>
      <c r="AM49" s="9"/>
      <c r="AN49" s="9"/>
      <c r="AO49" s="9"/>
      <c r="AP49" s="9"/>
      <c r="AQ49" s="9"/>
      <c r="AR49" s="9"/>
      <c r="AS49" s="9"/>
      <c r="AT49" s="9"/>
      <c r="AU49" s="9"/>
      <c r="AV49" s="9"/>
      <c r="AW49" s="9"/>
      <c r="AX49" s="9"/>
      <c r="AY49" s="9"/>
      <c r="AZ49" s="9"/>
      <c r="BA49" s="9"/>
    </row>
    <row r="50" spans="1:53" s="302" customFormat="1" ht="47.25" x14ac:dyDescent="0.25">
      <c r="A50" s="317">
        <v>4</v>
      </c>
      <c r="B50" s="329" t="str">
        <f t="shared" si="4"/>
        <v/>
      </c>
      <c r="C50" s="330" t="str">
        <f>TEXT(IFERROR(INDEX('Overview - Section A'!$A$43:$A$50,MATCH(J50,'Overview - Section A'!$I$43:$I$50,0)),""),"YYYY")</f>
        <v>2022</v>
      </c>
      <c r="D50" s="331"/>
      <c r="E50" s="332"/>
      <c r="F50" s="333" t="str">
        <f t="shared" si="9"/>
        <v/>
      </c>
      <c r="G50" s="334"/>
      <c r="H50" s="335"/>
      <c r="I50" s="336" t="str">
        <f t="shared" si="6"/>
        <v>HIV O-5(M): Percentage of sex workers reporting the use of a condom with their most recent client</v>
      </c>
      <c r="J50" s="337" t="s">
        <v>306</v>
      </c>
      <c r="K50" s="336" t="b">
        <f t="shared" si="7"/>
        <v>1</v>
      </c>
      <c r="L50" s="336" t="b">
        <f t="shared" si="8"/>
        <v>1</v>
      </c>
      <c r="M50" s="336" t="s">
        <v>322</v>
      </c>
      <c r="N50" s="75"/>
      <c r="O50" s="168"/>
      <c r="P50" s="168"/>
      <c r="Q50" s="54"/>
      <c r="AF50" s="9"/>
      <c r="AG50" s="9"/>
      <c r="AH50" s="9"/>
      <c r="AI50" s="9"/>
      <c r="AJ50" s="9"/>
      <c r="AK50" s="9"/>
      <c r="AL50" s="9"/>
      <c r="AM50" s="9"/>
      <c r="AN50" s="9"/>
      <c r="AO50" s="9"/>
      <c r="AP50" s="9"/>
      <c r="AQ50" s="9"/>
      <c r="AR50" s="9"/>
      <c r="AS50" s="9"/>
      <c r="AT50" s="9"/>
      <c r="AU50" s="9"/>
      <c r="AV50" s="9"/>
      <c r="AW50" s="9"/>
      <c r="AX50" s="9"/>
      <c r="AY50" s="9"/>
      <c r="AZ50" s="9"/>
      <c r="BA50" s="9"/>
    </row>
    <row r="51" spans="1:53" s="302" customFormat="1" ht="63" x14ac:dyDescent="0.25">
      <c r="A51" s="317">
        <v>5</v>
      </c>
      <c r="B51" s="329" t="str">
        <f t="shared" si="4"/>
        <v>HIV O-4a(M): Percentage of men reporting the use of a condom the last time they had anal sex with a male partner</v>
      </c>
      <c r="C51" s="330" t="str">
        <f>TEXT(IFERROR(INDEX('Overview - Section A'!$A$43:$A$50,MATCH(J51,'Overview - Section A'!$I$43:$I$50,0)),""),"YYYY")</f>
        <v>2018</v>
      </c>
      <c r="D51" s="331"/>
      <c r="E51" s="332"/>
      <c r="F51" s="333" t="str">
        <f t="shared" ref="F51:F53" si="10">IFERROR(IF(E51&lt;&gt;"",(D51/E51)*100,""),"")</f>
        <v/>
      </c>
      <c r="G51" s="334"/>
      <c r="H51" s="335"/>
      <c r="I51" s="336" t="str">
        <f t="shared" si="6"/>
        <v>HIV O-4a(M): Percentage of men reporting the use of a condom the last time they had anal sex with a male partner</v>
      </c>
      <c r="J51" s="337" t="s">
        <v>298</v>
      </c>
      <c r="K51" s="336" t="b">
        <f t="shared" si="7"/>
        <v>1</v>
      </c>
      <c r="L51" s="336" t="b">
        <f t="shared" si="8"/>
        <v>1</v>
      </c>
      <c r="M51" s="336" t="s">
        <v>323</v>
      </c>
      <c r="N51" s="75"/>
      <c r="O51" s="168"/>
      <c r="P51" s="168"/>
      <c r="Q51" s="54"/>
      <c r="AF51" s="9"/>
      <c r="AG51" s="9"/>
      <c r="AH51" s="9"/>
      <c r="AI51" s="9"/>
      <c r="AJ51" s="9"/>
      <c r="AK51" s="9"/>
      <c r="AL51" s="9"/>
      <c r="AM51" s="9"/>
      <c r="AN51" s="9"/>
      <c r="AO51" s="9"/>
      <c r="AP51" s="9"/>
      <c r="AQ51" s="9"/>
      <c r="AR51" s="9"/>
      <c r="AS51" s="9"/>
      <c r="AT51" s="9"/>
      <c r="AU51" s="9"/>
      <c r="AV51" s="9"/>
      <c r="AW51" s="9"/>
      <c r="AX51" s="9"/>
      <c r="AY51" s="9"/>
      <c r="AZ51" s="9"/>
      <c r="BA51" s="9"/>
    </row>
    <row r="52" spans="1:53" s="302" customFormat="1" ht="63" x14ac:dyDescent="0.25">
      <c r="A52" s="317">
        <v>5</v>
      </c>
      <c r="B52" s="329" t="str">
        <f t="shared" si="4"/>
        <v/>
      </c>
      <c r="C52" s="330" t="str">
        <f>TEXT(IFERROR(INDEX('Overview - Section A'!$A$43:$A$50,MATCH(J52,'Overview - Section A'!$I$43:$I$50,0)),""),"YYYY")</f>
        <v>2019</v>
      </c>
      <c r="D52" s="331"/>
      <c r="E52" s="332"/>
      <c r="F52" s="333" t="str">
        <f t="shared" si="10"/>
        <v/>
      </c>
      <c r="G52" s="334"/>
      <c r="H52" s="335"/>
      <c r="I52" s="336" t="str">
        <f t="shared" si="6"/>
        <v>HIV O-4a(M): Percentage of men reporting the use of a condom the last time they had anal sex with a male partner</v>
      </c>
      <c r="J52" s="337" t="s">
        <v>300</v>
      </c>
      <c r="K52" s="336" t="b">
        <f t="shared" si="7"/>
        <v>1</v>
      </c>
      <c r="L52" s="336" t="b">
        <f t="shared" si="8"/>
        <v>1</v>
      </c>
      <c r="M52" s="336" t="s">
        <v>324</v>
      </c>
      <c r="N52" s="75"/>
      <c r="O52" s="168"/>
      <c r="P52" s="168"/>
      <c r="Q52" s="54"/>
      <c r="AF52" s="9"/>
      <c r="AG52" s="9"/>
      <c r="AH52" s="9"/>
      <c r="AI52" s="9"/>
      <c r="AJ52" s="9"/>
      <c r="AK52" s="9"/>
      <c r="AL52" s="9"/>
      <c r="AM52" s="9"/>
      <c r="AN52" s="9"/>
      <c r="AO52" s="9"/>
      <c r="AP52" s="9"/>
      <c r="AQ52" s="9"/>
      <c r="AR52" s="9"/>
      <c r="AS52" s="9"/>
      <c r="AT52" s="9"/>
      <c r="AU52" s="9"/>
      <c r="AV52" s="9"/>
      <c r="AW52" s="9"/>
      <c r="AX52" s="9"/>
      <c r="AY52" s="9"/>
      <c r="AZ52" s="9"/>
      <c r="BA52" s="9"/>
    </row>
    <row r="53" spans="1:53" s="302" customFormat="1" ht="63" x14ac:dyDescent="0.25">
      <c r="A53" s="317">
        <v>5</v>
      </c>
      <c r="B53" s="329" t="str">
        <f t="shared" si="4"/>
        <v/>
      </c>
      <c r="C53" s="330" t="str">
        <f>TEXT(IFERROR(INDEX('Overview - Section A'!$A$43:$A$50,MATCH(J53,'Overview - Section A'!$I$43:$I$50,0)),""),"YYYY")</f>
        <v>2020</v>
      </c>
      <c r="D53" s="331"/>
      <c r="E53" s="332"/>
      <c r="F53" s="333" t="str">
        <f t="shared" si="10"/>
        <v/>
      </c>
      <c r="G53" s="334"/>
      <c r="H53" s="335" t="s">
        <v>270</v>
      </c>
      <c r="I53" s="336" t="str">
        <f t="shared" si="6"/>
        <v>HIV O-4a(M): Percentage of men reporting the use of a condom the last time they had anal sex with a male partner</v>
      </c>
      <c r="J53" s="337" t="s">
        <v>302</v>
      </c>
      <c r="K53" s="336" t="b">
        <f t="shared" si="7"/>
        <v>1</v>
      </c>
      <c r="L53" s="336" t="b">
        <f t="shared" si="8"/>
        <v>1</v>
      </c>
      <c r="M53" s="336" t="s">
        <v>325</v>
      </c>
      <c r="N53" s="75"/>
      <c r="O53" s="168"/>
      <c r="P53" s="168"/>
      <c r="Q53" s="54"/>
      <c r="AF53" s="9"/>
      <c r="AG53" s="9"/>
      <c r="AH53" s="9"/>
      <c r="AI53" s="9"/>
      <c r="AJ53" s="9"/>
      <c r="AK53" s="9"/>
      <c r="AL53" s="9"/>
      <c r="AM53" s="9"/>
      <c r="AN53" s="9"/>
      <c r="AO53" s="9"/>
      <c r="AP53" s="9"/>
      <c r="AQ53" s="9"/>
      <c r="AR53" s="9"/>
      <c r="AS53" s="9"/>
      <c r="AT53" s="9"/>
      <c r="AU53" s="9"/>
      <c r="AV53" s="9"/>
      <c r="AW53" s="9"/>
      <c r="AX53" s="9"/>
      <c r="AY53" s="9"/>
      <c r="AZ53" s="9"/>
      <c r="BA53" s="9"/>
    </row>
    <row r="54" spans="1:53" s="302" customFormat="1" ht="63" x14ac:dyDescent="0.25">
      <c r="A54" s="317">
        <v>5</v>
      </c>
      <c r="B54" s="329" t="str">
        <f t="shared" si="4"/>
        <v/>
      </c>
      <c r="C54" s="330" t="str">
        <f>TEXT(IFERROR(INDEX('Overview - Section A'!$A$43:$A$50,MATCH(J54,'Overview - Section A'!$I$43:$I$50,0)),""),"YYYY")</f>
        <v>2021</v>
      </c>
      <c r="D54" s="331"/>
      <c r="E54" s="332"/>
      <c r="F54" s="333" t="str">
        <f t="shared" si="9"/>
        <v/>
      </c>
      <c r="G54" s="334"/>
      <c r="H54" s="335"/>
      <c r="I54" s="336" t="str">
        <f t="shared" si="6"/>
        <v>HIV O-4a(M): Percentage of men reporting the use of a condom the last time they had anal sex with a male partner</v>
      </c>
      <c r="J54" s="337" t="s">
        <v>304</v>
      </c>
      <c r="K54" s="336" t="b">
        <f t="shared" si="7"/>
        <v>1</v>
      </c>
      <c r="L54" s="336" t="b">
        <f t="shared" si="8"/>
        <v>1</v>
      </c>
      <c r="M54" s="336" t="s">
        <v>326</v>
      </c>
      <c r="N54" s="75"/>
      <c r="O54" s="168"/>
      <c r="P54" s="168"/>
      <c r="Q54" s="54"/>
      <c r="AF54" s="9"/>
      <c r="AG54" s="9"/>
      <c r="AH54" s="9"/>
      <c r="AI54" s="9"/>
      <c r="AJ54" s="9"/>
      <c r="AK54" s="9"/>
      <c r="AL54" s="9"/>
      <c r="AM54" s="9"/>
      <c r="AN54" s="9"/>
      <c r="AO54" s="9"/>
      <c r="AP54" s="9"/>
      <c r="AQ54" s="9"/>
      <c r="AR54" s="9"/>
      <c r="AS54" s="9"/>
      <c r="AT54" s="9"/>
      <c r="AU54" s="9"/>
      <c r="AV54" s="9"/>
      <c r="AW54" s="9"/>
      <c r="AX54" s="9"/>
      <c r="AY54" s="9"/>
      <c r="AZ54" s="9"/>
      <c r="BA54" s="9"/>
    </row>
    <row r="55" spans="1:53" s="302" customFormat="1" ht="63" x14ac:dyDescent="0.25">
      <c r="A55" s="317">
        <v>5</v>
      </c>
      <c r="B55" s="329" t="str">
        <f t="shared" si="4"/>
        <v/>
      </c>
      <c r="C55" s="330" t="str">
        <f>TEXT(IFERROR(INDEX('Overview - Section A'!$A$43:$A$50,MATCH(J55,'Overview - Section A'!$I$43:$I$50,0)),""),"YYYY")</f>
        <v>2022</v>
      </c>
      <c r="D55" s="331"/>
      <c r="E55" s="332"/>
      <c r="F55" s="333" t="str">
        <f t="shared" si="9"/>
        <v/>
      </c>
      <c r="G55" s="334"/>
      <c r="H55" s="335"/>
      <c r="I55" s="336" t="str">
        <f t="shared" si="6"/>
        <v>HIV O-4a(M): Percentage of men reporting the use of a condom the last time they had anal sex with a male partner</v>
      </c>
      <c r="J55" s="337" t="s">
        <v>306</v>
      </c>
      <c r="K55" s="336" t="b">
        <f t="shared" si="7"/>
        <v>1</v>
      </c>
      <c r="L55" s="336" t="b">
        <f t="shared" si="8"/>
        <v>1</v>
      </c>
      <c r="M55" s="336" t="s">
        <v>327</v>
      </c>
      <c r="N55" s="75"/>
      <c r="O55" s="168"/>
      <c r="P55" s="168"/>
      <c r="Q55" s="54"/>
      <c r="AF55" s="9"/>
      <c r="AG55" s="9"/>
      <c r="AH55" s="9"/>
      <c r="AI55" s="9"/>
      <c r="AJ55" s="9"/>
      <c r="AK55" s="9"/>
      <c r="AL55" s="9"/>
      <c r="AM55" s="9"/>
      <c r="AN55" s="9"/>
      <c r="AO55" s="9"/>
      <c r="AP55" s="9"/>
      <c r="AQ55" s="9"/>
      <c r="AR55" s="9"/>
      <c r="AS55" s="9"/>
      <c r="AT55" s="9"/>
      <c r="AU55" s="9"/>
      <c r="AV55" s="9"/>
      <c r="AW55" s="9"/>
      <c r="AX55" s="9"/>
      <c r="AY55" s="9"/>
      <c r="AZ55" s="9"/>
      <c r="BA55" s="9"/>
    </row>
    <row r="56" spans="1:53" s="302" customFormat="1" ht="63" x14ac:dyDescent="0.25">
      <c r="A56" s="317">
        <v>6</v>
      </c>
      <c r="B56" s="329" t="str">
        <f t="shared" si="4"/>
        <v>HIV O-6(M): Percentage of people who inject drugs reporting the use of sterile injecting equipment the last time they injected</v>
      </c>
      <c r="C56" s="330" t="str">
        <f>TEXT(IFERROR(INDEX('Overview - Section A'!$A$43:$A$50,MATCH(J56,'Overview - Section A'!$I$43:$I$50,0)),""),"YYYY")</f>
        <v>2018</v>
      </c>
      <c r="D56" s="331"/>
      <c r="E56" s="332"/>
      <c r="F56" s="333"/>
      <c r="G56" s="334"/>
      <c r="H56" s="335"/>
      <c r="I56" s="336" t="str">
        <f t="shared" si="6"/>
        <v>HIV O-6(M): Percentage of people who inject drugs reporting the use of sterile injecting equipment the last time they injected</v>
      </c>
      <c r="J56" s="337" t="s">
        <v>298</v>
      </c>
      <c r="K56" s="336" t="b">
        <f t="shared" si="7"/>
        <v>1</v>
      </c>
      <c r="L56" s="336" t="b">
        <f t="shared" si="8"/>
        <v>1</v>
      </c>
      <c r="M56" s="336" t="s">
        <v>328</v>
      </c>
      <c r="N56" s="75"/>
      <c r="O56" s="168"/>
      <c r="P56" s="168"/>
      <c r="Q56" s="54"/>
      <c r="AF56" s="9"/>
      <c r="AG56" s="9"/>
      <c r="AH56" s="9"/>
      <c r="AI56" s="9"/>
      <c r="AJ56" s="9"/>
      <c r="AK56" s="9"/>
      <c r="AL56" s="9"/>
      <c r="AM56" s="9"/>
      <c r="AN56" s="9"/>
      <c r="AO56" s="9"/>
      <c r="AP56" s="9"/>
      <c r="AQ56" s="9"/>
      <c r="AR56" s="9"/>
      <c r="AS56" s="9"/>
      <c r="AT56" s="9"/>
      <c r="AU56" s="9"/>
      <c r="AV56" s="9"/>
      <c r="AW56" s="9"/>
      <c r="AX56" s="9"/>
      <c r="AY56" s="9"/>
      <c r="AZ56" s="9"/>
      <c r="BA56" s="9"/>
    </row>
    <row r="57" spans="1:53" s="302" customFormat="1" ht="63" x14ac:dyDescent="0.25">
      <c r="A57" s="317">
        <v>6</v>
      </c>
      <c r="B57" s="329" t="str">
        <f t="shared" si="4"/>
        <v/>
      </c>
      <c r="C57" s="330" t="str">
        <f>TEXT(IFERROR(INDEX('Overview - Section A'!$A$43:$A$50,MATCH(J57,'Overview - Section A'!$I$43:$I$50,0)),""),"YYYY")</f>
        <v>2019</v>
      </c>
      <c r="D57" s="331"/>
      <c r="E57" s="332"/>
      <c r="F57" s="333"/>
      <c r="G57" s="334"/>
      <c r="H57" s="335" t="s">
        <v>270</v>
      </c>
      <c r="I57" s="336" t="str">
        <f t="shared" si="6"/>
        <v>HIV O-6(M): Percentage of people who inject drugs reporting the use of sterile injecting equipment the last time they injected</v>
      </c>
      <c r="J57" s="337" t="s">
        <v>300</v>
      </c>
      <c r="K57" s="336" t="b">
        <f t="shared" si="7"/>
        <v>1</v>
      </c>
      <c r="L57" s="336" t="b">
        <f t="shared" si="8"/>
        <v>1</v>
      </c>
      <c r="M57" s="336" t="s">
        <v>329</v>
      </c>
      <c r="N57" s="75"/>
      <c r="O57" s="168"/>
      <c r="P57" s="168"/>
      <c r="Q57" s="54"/>
      <c r="AF57" s="9"/>
      <c r="AG57" s="9"/>
      <c r="AH57" s="9"/>
      <c r="AI57" s="9"/>
      <c r="AJ57" s="9"/>
      <c r="AK57" s="9"/>
      <c r="AL57" s="9"/>
      <c r="AM57" s="9"/>
      <c r="AN57" s="9"/>
      <c r="AO57" s="9"/>
      <c r="AP57" s="9"/>
      <c r="AQ57" s="9"/>
      <c r="AR57" s="9"/>
      <c r="AS57" s="9"/>
      <c r="AT57" s="9"/>
      <c r="AU57" s="9"/>
      <c r="AV57" s="9"/>
      <c r="AW57" s="9"/>
      <c r="AX57" s="9"/>
      <c r="AY57" s="9"/>
      <c r="AZ57" s="9"/>
      <c r="BA57" s="9"/>
    </row>
    <row r="58" spans="1:53" s="302" customFormat="1" ht="63" x14ac:dyDescent="0.25">
      <c r="A58" s="317">
        <v>6</v>
      </c>
      <c r="B58" s="329" t="str">
        <f t="shared" si="4"/>
        <v/>
      </c>
      <c r="C58" s="330" t="str">
        <f>TEXT(IFERROR(INDEX('Overview - Section A'!$A$43:$A$50,MATCH(J58,'Overview - Section A'!$I$43:$I$50,0)),""),"YYYY")</f>
        <v>2020</v>
      </c>
      <c r="D58" s="331"/>
      <c r="E58" s="332"/>
      <c r="F58" s="333"/>
      <c r="G58" s="334"/>
      <c r="H58" s="335"/>
      <c r="I58" s="336" t="str">
        <f t="shared" si="6"/>
        <v>HIV O-6(M): Percentage of people who inject drugs reporting the use of sterile injecting equipment the last time they injected</v>
      </c>
      <c r="J58" s="337" t="s">
        <v>302</v>
      </c>
      <c r="K58" s="336" t="b">
        <f t="shared" si="7"/>
        <v>1</v>
      </c>
      <c r="L58" s="336" t="b">
        <f t="shared" si="8"/>
        <v>1</v>
      </c>
      <c r="M58" s="336" t="s">
        <v>330</v>
      </c>
      <c r="N58" s="75"/>
      <c r="O58" s="168"/>
      <c r="P58" s="168"/>
      <c r="Q58" s="54"/>
      <c r="AF58" s="9"/>
      <c r="AG58" s="9"/>
      <c r="AH58" s="9"/>
      <c r="AI58" s="9"/>
      <c r="AJ58" s="9"/>
      <c r="AK58" s="9"/>
      <c r="AL58" s="9"/>
      <c r="AM58" s="9"/>
      <c r="AN58" s="9"/>
      <c r="AO58" s="9"/>
      <c r="AP58" s="9"/>
      <c r="AQ58" s="9"/>
      <c r="AR58" s="9"/>
      <c r="AS58" s="9"/>
      <c r="AT58" s="9"/>
      <c r="AU58" s="9"/>
      <c r="AV58" s="9"/>
      <c r="AW58" s="9"/>
      <c r="AX58" s="9"/>
      <c r="AY58" s="9"/>
      <c r="AZ58" s="9"/>
      <c r="BA58" s="9"/>
    </row>
    <row r="59" spans="1:53" s="302" customFormat="1" ht="63" x14ac:dyDescent="0.25">
      <c r="A59" s="317">
        <v>6</v>
      </c>
      <c r="B59" s="329" t="str">
        <f t="shared" si="4"/>
        <v/>
      </c>
      <c r="C59" s="330" t="str">
        <f>TEXT(IFERROR(INDEX('Overview - Section A'!$A$43:$A$50,MATCH(J59,'Overview - Section A'!$I$43:$I$50,0)),""),"YYYY")</f>
        <v>2021</v>
      </c>
      <c r="D59" s="331"/>
      <c r="E59" s="332"/>
      <c r="F59" s="333" t="str">
        <f t="shared" si="9"/>
        <v/>
      </c>
      <c r="G59" s="334"/>
      <c r="H59" s="335"/>
      <c r="I59" s="336" t="str">
        <f t="shared" si="6"/>
        <v>HIV O-6(M): Percentage of people who inject drugs reporting the use of sterile injecting equipment the last time they injected</v>
      </c>
      <c r="J59" s="337" t="s">
        <v>304</v>
      </c>
      <c r="K59" s="336" t="b">
        <f t="shared" si="7"/>
        <v>1</v>
      </c>
      <c r="L59" s="336" t="b">
        <f t="shared" si="8"/>
        <v>1</v>
      </c>
      <c r="M59" s="336" t="s">
        <v>331</v>
      </c>
      <c r="N59" s="75"/>
      <c r="O59" s="168"/>
      <c r="P59" s="168"/>
      <c r="Q59" s="54"/>
      <c r="AF59" s="9"/>
      <c r="AG59" s="9"/>
      <c r="AH59" s="9"/>
      <c r="AI59" s="9"/>
      <c r="AJ59" s="9"/>
      <c r="AK59" s="9"/>
      <c r="AL59" s="9"/>
      <c r="AM59" s="9"/>
      <c r="AN59" s="9"/>
      <c r="AO59" s="9"/>
      <c r="AP59" s="9"/>
      <c r="AQ59" s="9"/>
      <c r="AR59" s="9"/>
      <c r="AS59" s="9"/>
      <c r="AT59" s="9"/>
      <c r="AU59" s="9"/>
      <c r="AV59" s="9"/>
      <c r="AW59" s="9"/>
      <c r="AX59" s="9"/>
      <c r="AY59" s="9"/>
      <c r="AZ59" s="9"/>
      <c r="BA59" s="9"/>
    </row>
    <row r="60" spans="1:53" s="302" customFormat="1" ht="63" x14ac:dyDescent="0.25">
      <c r="A60" s="317">
        <v>6</v>
      </c>
      <c r="B60" s="329" t="str">
        <f t="shared" si="4"/>
        <v/>
      </c>
      <c r="C60" s="330" t="str">
        <f>TEXT(IFERROR(INDEX('Overview - Section A'!$A$43:$A$50,MATCH(J60,'Overview - Section A'!$I$43:$I$50,0)),""),"YYYY")</f>
        <v>2022</v>
      </c>
      <c r="D60" s="331"/>
      <c r="E60" s="332"/>
      <c r="F60" s="333" t="str">
        <f t="shared" si="9"/>
        <v/>
      </c>
      <c r="G60" s="334"/>
      <c r="H60" s="335"/>
      <c r="I60" s="336" t="str">
        <f t="shared" si="6"/>
        <v>HIV O-6(M): Percentage of people who inject drugs reporting the use of sterile injecting equipment the last time they injected</v>
      </c>
      <c r="J60" s="337" t="s">
        <v>306</v>
      </c>
      <c r="K60" s="336" t="b">
        <f t="shared" si="7"/>
        <v>1</v>
      </c>
      <c r="L60" s="336" t="b">
        <f t="shared" si="8"/>
        <v>1</v>
      </c>
      <c r="M60" s="336" t="s">
        <v>332</v>
      </c>
      <c r="N60" s="75"/>
      <c r="O60" s="168"/>
      <c r="P60" s="168"/>
      <c r="Q60" s="54"/>
      <c r="AF60" s="9"/>
      <c r="AG60" s="9"/>
      <c r="AH60" s="9"/>
      <c r="AI60" s="9"/>
      <c r="AJ60" s="9"/>
      <c r="AK60" s="9"/>
      <c r="AL60" s="9"/>
      <c r="AM60" s="9"/>
      <c r="AN60" s="9"/>
      <c r="AO60" s="9"/>
      <c r="AP60" s="9"/>
      <c r="AQ60" s="9"/>
      <c r="AR60" s="9"/>
      <c r="AS60" s="9"/>
      <c r="AT60" s="9"/>
      <c r="AU60" s="9"/>
      <c r="AV60" s="9"/>
      <c r="AW60" s="9"/>
      <c r="AX60" s="9"/>
      <c r="AY60" s="9"/>
      <c r="AZ60" s="9"/>
      <c r="BA60" s="9"/>
    </row>
    <row r="61" spans="1:53" s="302" customFormat="1" ht="110.25" x14ac:dyDescent="0.25">
      <c r="A61" s="317">
        <v>7</v>
      </c>
      <c r="B61" s="329" t="str">
        <f t="shared" si="4"/>
        <v>HIV O-12: Percentage of people living with HIV and on ART who are virologically suppressed (among all those currently on treatment who received a VL measurement regardless of when they started ART)</v>
      </c>
      <c r="C61" s="330" t="str">
        <f>TEXT(IFERROR(INDEX('Overview - Section A'!$A$43:$A$50,MATCH(J61,'Overview - Section A'!$I$43:$I$50,0)),""),"YYYY")</f>
        <v>2018</v>
      </c>
      <c r="D61" s="331"/>
      <c r="E61" s="332"/>
      <c r="F61" s="333" t="str">
        <f t="shared" ref="F61:F62" si="11">IFERROR(IF(E61&lt;&gt;"",(D61/E61)*100,""),"")</f>
        <v/>
      </c>
      <c r="G61" s="334"/>
      <c r="H61" s="335"/>
      <c r="I61" s="336" t="str">
        <f t="shared" si="6"/>
        <v>HIV O-12: Percentage of people living with HIV and on ART who are virologically suppressed (among all those currently on treatment who received a VL measurement regardless of when they started ART)</v>
      </c>
      <c r="J61" s="337" t="s">
        <v>298</v>
      </c>
      <c r="K61" s="336" t="b">
        <f t="shared" si="7"/>
        <v>1</v>
      </c>
      <c r="L61" s="336" t="b">
        <f t="shared" si="8"/>
        <v>1</v>
      </c>
      <c r="M61" s="336" t="s">
        <v>333</v>
      </c>
      <c r="N61" s="75"/>
      <c r="O61" s="168"/>
      <c r="P61" s="168" t="s">
        <v>50</v>
      </c>
      <c r="Q61" s="54"/>
      <c r="AF61" s="9"/>
      <c r="AG61" s="9"/>
      <c r="AH61" s="9"/>
      <c r="AI61" s="9"/>
      <c r="AJ61" s="9"/>
      <c r="AK61" s="9"/>
      <c r="AL61" s="9"/>
      <c r="AM61" s="9"/>
      <c r="AN61" s="9"/>
      <c r="AO61" s="9"/>
      <c r="AP61" s="9"/>
      <c r="AQ61" s="9"/>
      <c r="AR61" s="9"/>
      <c r="AS61" s="9"/>
      <c r="AT61" s="9"/>
      <c r="AU61" s="9"/>
      <c r="AV61" s="9"/>
      <c r="AW61" s="9"/>
      <c r="AX61" s="9"/>
      <c r="AY61" s="9"/>
      <c r="AZ61" s="9"/>
      <c r="BA61" s="9"/>
    </row>
    <row r="62" spans="1:53" s="302" customFormat="1" ht="94.5" x14ac:dyDescent="0.25">
      <c r="A62" s="317">
        <v>7</v>
      </c>
      <c r="B62" s="329" t="str">
        <f t="shared" ref="B62:B93" si="12">IF(A62=A61,"",VLOOKUP(A62,$A$10:$V$26,22,FALSE))</f>
        <v/>
      </c>
      <c r="C62" s="330" t="str">
        <f>TEXT(IFERROR(INDEX('Overview - Section A'!$A$43:$A$50,MATCH(J62,'Overview - Section A'!$I$43:$I$50,0)),""),"YYYY")</f>
        <v>2019</v>
      </c>
      <c r="D62" s="331"/>
      <c r="E62" s="332"/>
      <c r="F62" s="333" t="str">
        <f t="shared" si="11"/>
        <v/>
      </c>
      <c r="G62" s="334"/>
      <c r="H62" s="335"/>
      <c r="I62" s="336" t="str">
        <f t="shared" si="6"/>
        <v>HIV O-12: Percentage of people living with HIV and on ART who are virologically suppressed (among all those currently on treatment who received a VL measurement regardless of when they started ART)</v>
      </c>
      <c r="J62" s="337" t="s">
        <v>300</v>
      </c>
      <c r="K62" s="336" t="b">
        <f t="shared" si="7"/>
        <v>1</v>
      </c>
      <c r="L62" s="336" t="b">
        <f t="shared" si="8"/>
        <v>1</v>
      </c>
      <c r="M62" s="336" t="s">
        <v>334</v>
      </c>
      <c r="N62" s="75"/>
      <c r="O62" s="168"/>
      <c r="P62" s="168"/>
      <c r="Q62" s="54"/>
      <c r="AF62" s="9"/>
      <c r="AG62" s="9"/>
      <c r="AH62" s="9"/>
      <c r="AI62" s="9"/>
      <c r="AJ62" s="9"/>
      <c r="AK62" s="9"/>
      <c r="AL62" s="9"/>
      <c r="AM62" s="9"/>
      <c r="AN62" s="9"/>
      <c r="AO62" s="9"/>
      <c r="AP62" s="9"/>
      <c r="AQ62" s="9"/>
      <c r="AR62" s="9"/>
      <c r="AS62" s="9"/>
      <c r="AT62" s="9"/>
      <c r="AU62" s="9"/>
      <c r="AV62" s="9"/>
      <c r="AW62" s="9"/>
      <c r="AX62" s="9"/>
      <c r="AY62" s="9"/>
      <c r="AZ62" s="9"/>
      <c r="BA62" s="9"/>
    </row>
    <row r="63" spans="1:53" s="302" customFormat="1" ht="94.5" x14ac:dyDescent="0.25">
      <c r="A63" s="317">
        <v>7</v>
      </c>
      <c r="B63" s="329" t="str">
        <f t="shared" si="12"/>
        <v/>
      </c>
      <c r="C63" s="330" t="str">
        <f>TEXT(IFERROR(INDEX('Overview - Section A'!$A$43:$A$50,MATCH(J63,'Overview - Section A'!$I$43:$I$50,0)),""),"YYYY")</f>
        <v>2020</v>
      </c>
      <c r="D63" s="331"/>
      <c r="E63" s="332"/>
      <c r="F63" s="333">
        <v>0.9</v>
      </c>
      <c r="G63" s="334">
        <v>44561</v>
      </c>
      <c r="H63" s="335"/>
      <c r="I63" s="336" t="str">
        <f t="shared" si="6"/>
        <v>HIV O-12: Percentage of people living with HIV and on ART who are virologically suppressed (among all those currently on treatment who received a VL measurement regardless of when they started ART)</v>
      </c>
      <c r="J63" s="337" t="s">
        <v>302</v>
      </c>
      <c r="K63" s="336" t="b">
        <f t="shared" si="7"/>
        <v>1</v>
      </c>
      <c r="L63" s="336" t="b">
        <f t="shared" si="8"/>
        <v>1</v>
      </c>
      <c r="M63" s="336" t="s">
        <v>335</v>
      </c>
      <c r="N63" s="75"/>
      <c r="O63" s="168"/>
      <c r="P63" s="168"/>
      <c r="Q63" s="54"/>
      <c r="AF63" s="9"/>
      <c r="AG63" s="9"/>
      <c r="AH63" s="9"/>
      <c r="AI63" s="9"/>
      <c r="AJ63" s="9"/>
      <c r="AK63" s="9"/>
      <c r="AL63" s="9"/>
      <c r="AM63" s="9"/>
      <c r="AN63" s="9"/>
      <c r="AO63" s="9"/>
      <c r="AP63" s="9"/>
      <c r="AQ63" s="9"/>
      <c r="AR63" s="9"/>
      <c r="AS63" s="9"/>
      <c r="AT63" s="9"/>
      <c r="AU63" s="9"/>
      <c r="AV63" s="9"/>
      <c r="AW63" s="9"/>
      <c r="AX63" s="9"/>
      <c r="AY63" s="9"/>
      <c r="AZ63" s="9"/>
      <c r="BA63" s="9"/>
    </row>
    <row r="64" spans="1:53" s="302" customFormat="1" ht="94.5" x14ac:dyDescent="0.25">
      <c r="A64" s="317">
        <v>7</v>
      </c>
      <c r="B64" s="329" t="str">
        <f t="shared" si="12"/>
        <v/>
      </c>
      <c r="C64" s="330" t="str">
        <f>TEXT(IFERROR(INDEX('Overview - Section A'!$A$43:$A$50,MATCH(J64,'Overview - Section A'!$I$43:$I$50,0)),""),"YYYY")</f>
        <v>2021</v>
      </c>
      <c r="D64" s="331"/>
      <c r="E64" s="332"/>
      <c r="F64" s="333" t="str">
        <f t="shared" si="9"/>
        <v/>
      </c>
      <c r="G64" s="334"/>
      <c r="H64" s="335"/>
      <c r="I64" s="336" t="str">
        <f t="shared" si="6"/>
        <v>HIV O-12: Percentage of people living with HIV and on ART who are virologically suppressed (among all those currently on treatment who received a VL measurement regardless of when they started ART)</v>
      </c>
      <c r="J64" s="337" t="s">
        <v>304</v>
      </c>
      <c r="K64" s="336" t="b">
        <f t="shared" si="7"/>
        <v>1</v>
      </c>
      <c r="L64" s="336" t="b">
        <f t="shared" si="8"/>
        <v>1</v>
      </c>
      <c r="M64" s="336" t="s">
        <v>336</v>
      </c>
      <c r="N64" s="75"/>
      <c r="O64" s="168"/>
      <c r="P64" s="168"/>
      <c r="Q64" s="54"/>
      <c r="AF64" s="9"/>
      <c r="AG64" s="9"/>
      <c r="AH64" s="9"/>
      <c r="AI64" s="9"/>
      <c r="AJ64" s="9"/>
      <c r="AK64" s="9"/>
      <c r="AL64" s="9"/>
      <c r="AM64" s="9"/>
      <c r="AN64" s="9"/>
      <c r="AO64" s="9"/>
      <c r="AP64" s="9"/>
      <c r="AQ64" s="9"/>
      <c r="AR64" s="9"/>
      <c r="AS64" s="9"/>
      <c r="AT64" s="9"/>
      <c r="AU64" s="9"/>
      <c r="AV64" s="9"/>
      <c r="AW64" s="9"/>
      <c r="AX64" s="9"/>
      <c r="AY64" s="9"/>
      <c r="AZ64" s="9"/>
      <c r="BA64" s="9"/>
    </row>
    <row r="65" spans="1:53" s="302" customFormat="1" ht="94.5" x14ac:dyDescent="0.25">
      <c r="A65" s="317">
        <v>7</v>
      </c>
      <c r="B65" s="329" t="str">
        <f t="shared" si="12"/>
        <v/>
      </c>
      <c r="C65" s="330" t="str">
        <f>TEXT(IFERROR(INDEX('Overview - Section A'!$A$43:$A$50,MATCH(J65,'Overview - Section A'!$I$43:$I$50,0)),""),"YYYY")</f>
        <v>2022</v>
      </c>
      <c r="D65" s="331"/>
      <c r="E65" s="332"/>
      <c r="F65" s="333" t="str">
        <f t="shared" si="9"/>
        <v/>
      </c>
      <c r="G65" s="334"/>
      <c r="H65" s="335"/>
      <c r="I65" s="336" t="str">
        <f t="shared" si="6"/>
        <v>HIV O-12: Percentage of people living with HIV and on ART who are virologically suppressed (among all those currently on treatment who received a VL measurement regardless of when they started ART)</v>
      </c>
      <c r="J65" s="337" t="s">
        <v>306</v>
      </c>
      <c r="K65" s="336" t="b">
        <f t="shared" si="7"/>
        <v>1</v>
      </c>
      <c r="L65" s="336" t="b">
        <f t="shared" si="8"/>
        <v>1</v>
      </c>
      <c r="M65" s="336" t="s">
        <v>337</v>
      </c>
      <c r="N65" s="75"/>
      <c r="O65" s="168"/>
      <c r="P65" s="168"/>
      <c r="Q65" s="54"/>
      <c r="AF65" s="9"/>
      <c r="AG65" s="9"/>
      <c r="AH65" s="9"/>
      <c r="AI65" s="9"/>
      <c r="AJ65" s="9"/>
      <c r="AK65" s="9"/>
      <c r="AL65" s="9"/>
      <c r="AM65" s="9"/>
      <c r="AN65" s="9"/>
      <c r="AO65" s="9"/>
      <c r="AP65" s="9"/>
      <c r="AQ65" s="9"/>
      <c r="AR65" s="9"/>
      <c r="AS65" s="9"/>
      <c r="AT65" s="9"/>
      <c r="AU65" s="9"/>
      <c r="AV65" s="9"/>
      <c r="AW65" s="9"/>
      <c r="AX65" s="9"/>
      <c r="AY65" s="9"/>
      <c r="AZ65" s="9"/>
      <c r="BA65" s="9"/>
    </row>
    <row r="66" spans="1:53" s="302" customFormat="1" ht="78.75" x14ac:dyDescent="0.25">
      <c r="A66" s="317">
        <v>8</v>
      </c>
      <c r="B66" s="329" t="str">
        <f t="shared" si="12"/>
        <v>TB O-1a: Case notification rate of all forms of TB per 100,000 population - bacteriologically confirmed plus clinically diagnosed, new and relapse cases</v>
      </c>
      <c r="C66" s="330" t="str">
        <f>TEXT(IFERROR(INDEX('Overview - Section A'!$A$43:$A$50,MATCH(J66,'Overview - Section A'!$I$43:$I$50,0)),""),"YYYY")</f>
        <v>2018</v>
      </c>
      <c r="D66" s="331">
        <v>307.30512880704464</v>
      </c>
      <c r="E66" s="332"/>
      <c r="F66" s="333"/>
      <c r="G66" s="334">
        <v>43556</v>
      </c>
      <c r="H66" s="335"/>
      <c r="I66" s="336" t="str">
        <f t="shared" si="6"/>
        <v>TB O-1a: Case notification rate of all forms of TB per 100,000 population - bacteriologically confirmed plus clinically diagnosed, new and relapse cases</v>
      </c>
      <c r="J66" s="337" t="s">
        <v>298</v>
      </c>
      <c r="K66" s="336" t="b">
        <f t="shared" si="7"/>
        <v>1</v>
      </c>
      <c r="L66" s="336" t="b">
        <f t="shared" si="8"/>
        <v>1</v>
      </c>
      <c r="M66" s="336" t="s">
        <v>338</v>
      </c>
      <c r="N66" s="75"/>
      <c r="O66" s="168"/>
      <c r="P66" s="168"/>
      <c r="Q66" s="54"/>
      <c r="AF66" s="9"/>
      <c r="AG66" s="9"/>
      <c r="AH66" s="9"/>
      <c r="AI66" s="9"/>
      <c r="AJ66" s="9"/>
      <c r="AK66" s="9"/>
      <c r="AL66" s="9"/>
      <c r="AM66" s="9"/>
      <c r="AN66" s="9"/>
      <c r="AO66" s="9"/>
      <c r="AP66" s="9"/>
      <c r="AQ66" s="9"/>
      <c r="AR66" s="9"/>
      <c r="AS66" s="9"/>
      <c r="AT66" s="9"/>
      <c r="AU66" s="9"/>
      <c r="AV66" s="9"/>
      <c r="AW66" s="9"/>
      <c r="AX66" s="9"/>
      <c r="AY66" s="9"/>
      <c r="AZ66" s="9"/>
      <c r="BA66" s="9"/>
    </row>
    <row r="67" spans="1:53" s="302" customFormat="1" ht="78.75" x14ac:dyDescent="0.25">
      <c r="A67" s="317">
        <v>8</v>
      </c>
      <c r="B67" s="329" t="str">
        <f t="shared" si="12"/>
        <v/>
      </c>
      <c r="C67" s="330" t="str">
        <f>TEXT(IFERROR(INDEX('Overview - Section A'!$A$43:$A$50,MATCH(J67,'Overview - Section A'!$I$43:$I$50,0)),""),"YYYY")</f>
        <v>2019</v>
      </c>
      <c r="D67" s="331">
        <v>322.22355118798168</v>
      </c>
      <c r="E67" s="332"/>
      <c r="F67" s="333"/>
      <c r="G67" s="334">
        <v>43922</v>
      </c>
      <c r="H67" s="335"/>
      <c r="I67" s="336" t="str">
        <f t="shared" si="6"/>
        <v>TB O-1a: Case notification rate of all forms of TB per 100,000 population - bacteriologically confirmed plus clinically diagnosed, new and relapse cases</v>
      </c>
      <c r="J67" s="337" t="s">
        <v>300</v>
      </c>
      <c r="K67" s="336" t="b">
        <f t="shared" si="7"/>
        <v>1</v>
      </c>
      <c r="L67" s="336" t="b">
        <f t="shared" si="8"/>
        <v>1</v>
      </c>
      <c r="M67" s="336" t="s">
        <v>339</v>
      </c>
      <c r="N67" s="75"/>
      <c r="O67" s="168"/>
      <c r="P67" s="168"/>
      <c r="Q67" s="54"/>
      <c r="AF67" s="9"/>
      <c r="AG67" s="9"/>
      <c r="AH67" s="9"/>
      <c r="AI67" s="9"/>
      <c r="AJ67" s="9"/>
      <c r="AK67" s="9"/>
      <c r="AL67" s="9"/>
      <c r="AM67" s="9"/>
      <c r="AN67" s="9"/>
      <c r="AO67" s="9"/>
      <c r="AP67" s="9"/>
      <c r="AQ67" s="9"/>
      <c r="AR67" s="9"/>
      <c r="AS67" s="9"/>
      <c r="AT67" s="9"/>
      <c r="AU67" s="9"/>
      <c r="AV67" s="9"/>
      <c r="AW67" s="9"/>
      <c r="AX67" s="9"/>
      <c r="AY67" s="9"/>
      <c r="AZ67" s="9"/>
      <c r="BA67" s="9"/>
    </row>
    <row r="68" spans="1:53" s="302" customFormat="1" ht="78.75" x14ac:dyDescent="0.25">
      <c r="A68" s="317">
        <v>8</v>
      </c>
      <c r="B68" s="329" t="str">
        <f t="shared" si="12"/>
        <v/>
      </c>
      <c r="C68" s="330" t="str">
        <f>TEXT(IFERROR(INDEX('Overview - Section A'!$A$43:$A$50,MATCH(J68,'Overview - Section A'!$I$43:$I$50,0)),""),"YYYY")</f>
        <v>2020</v>
      </c>
      <c r="D68" s="331">
        <v>331.98641939367457</v>
      </c>
      <c r="E68" s="332"/>
      <c r="F68" s="333"/>
      <c r="G68" s="334">
        <v>44287</v>
      </c>
      <c r="H68" s="335"/>
      <c r="I68" s="336" t="str">
        <f t="shared" si="6"/>
        <v>TB O-1a: Case notification rate of all forms of TB per 100,000 population - bacteriologically confirmed plus clinically diagnosed, new and relapse cases</v>
      </c>
      <c r="J68" s="337" t="s">
        <v>302</v>
      </c>
      <c r="K68" s="336" t="b">
        <f t="shared" si="7"/>
        <v>1</v>
      </c>
      <c r="L68" s="336" t="b">
        <f t="shared" si="8"/>
        <v>1</v>
      </c>
      <c r="M68" s="336" t="s">
        <v>340</v>
      </c>
      <c r="N68" s="75"/>
      <c r="O68" s="168"/>
      <c r="P68" s="168"/>
      <c r="Q68" s="54"/>
      <c r="AF68" s="9"/>
      <c r="AG68" s="9"/>
      <c r="AH68" s="9"/>
      <c r="AI68" s="9"/>
      <c r="AJ68" s="9"/>
      <c r="AK68" s="9"/>
      <c r="AL68" s="9"/>
      <c r="AM68" s="9"/>
      <c r="AN68" s="9"/>
      <c r="AO68" s="9"/>
      <c r="AP68" s="9"/>
      <c r="AQ68" s="9"/>
      <c r="AR68" s="9"/>
      <c r="AS68" s="9"/>
      <c r="AT68" s="9"/>
      <c r="AU68" s="9"/>
      <c r="AV68" s="9"/>
      <c r="AW68" s="9"/>
      <c r="AX68" s="9"/>
      <c r="AY68" s="9"/>
      <c r="AZ68" s="9"/>
      <c r="BA68" s="9"/>
    </row>
    <row r="69" spans="1:53" s="302" customFormat="1" ht="78.75" x14ac:dyDescent="0.25">
      <c r="A69" s="317">
        <v>8</v>
      </c>
      <c r="B69" s="329" t="str">
        <f t="shared" si="12"/>
        <v/>
      </c>
      <c r="C69" s="330" t="str">
        <f>TEXT(IFERROR(INDEX('Overview - Section A'!$A$43:$A$50,MATCH(J69,'Overview - Section A'!$I$43:$I$50,0)),""),"YYYY")</f>
        <v>2021</v>
      </c>
      <c r="D69" s="331"/>
      <c r="E69" s="332"/>
      <c r="F69" s="333" t="str">
        <f t="shared" si="9"/>
        <v/>
      </c>
      <c r="G69" s="334"/>
      <c r="H69" s="335"/>
      <c r="I69" s="336" t="str">
        <f t="shared" si="6"/>
        <v>TB O-1a: Case notification rate of all forms of TB per 100,000 population - bacteriologically confirmed plus clinically diagnosed, new and relapse cases</v>
      </c>
      <c r="J69" s="337" t="s">
        <v>304</v>
      </c>
      <c r="K69" s="336" t="b">
        <f t="shared" si="7"/>
        <v>1</v>
      </c>
      <c r="L69" s="336" t="b">
        <f t="shared" si="8"/>
        <v>1</v>
      </c>
      <c r="M69" s="336" t="s">
        <v>341</v>
      </c>
      <c r="N69" s="75"/>
      <c r="O69" s="168"/>
      <c r="P69" s="168"/>
      <c r="Q69" s="54"/>
      <c r="AF69" s="9"/>
      <c r="AG69" s="9"/>
      <c r="AH69" s="9"/>
      <c r="AI69" s="9"/>
      <c r="AJ69" s="9"/>
      <c r="AK69" s="9"/>
      <c r="AL69" s="9"/>
      <c r="AM69" s="9"/>
      <c r="AN69" s="9"/>
      <c r="AO69" s="9"/>
      <c r="AP69" s="9"/>
      <c r="AQ69" s="9"/>
      <c r="AR69" s="9"/>
      <c r="AS69" s="9"/>
      <c r="AT69" s="9"/>
      <c r="AU69" s="9"/>
      <c r="AV69" s="9"/>
      <c r="AW69" s="9"/>
      <c r="AX69" s="9"/>
      <c r="AY69" s="9"/>
      <c r="AZ69" s="9"/>
      <c r="BA69" s="9"/>
    </row>
    <row r="70" spans="1:53" s="302" customFormat="1" ht="78.75" x14ac:dyDescent="0.25">
      <c r="A70" s="317">
        <v>8</v>
      </c>
      <c r="B70" s="329" t="str">
        <f t="shared" si="12"/>
        <v/>
      </c>
      <c r="C70" s="330" t="str">
        <f>TEXT(IFERROR(INDEX('Overview - Section A'!$A$43:$A$50,MATCH(J70,'Overview - Section A'!$I$43:$I$50,0)),""),"YYYY")</f>
        <v>2022</v>
      </c>
      <c r="D70" s="331"/>
      <c r="E70" s="332"/>
      <c r="F70" s="333" t="str">
        <f t="shared" si="9"/>
        <v/>
      </c>
      <c r="G70" s="334"/>
      <c r="H70" s="335"/>
      <c r="I70" s="336" t="str">
        <f t="shared" si="6"/>
        <v>TB O-1a: Case notification rate of all forms of TB per 100,000 population - bacteriologically confirmed plus clinically diagnosed, new and relapse cases</v>
      </c>
      <c r="J70" s="337" t="s">
        <v>306</v>
      </c>
      <c r="K70" s="336" t="b">
        <f t="shared" si="7"/>
        <v>1</v>
      </c>
      <c r="L70" s="336" t="b">
        <f t="shared" si="8"/>
        <v>1</v>
      </c>
      <c r="M70" s="336" t="s">
        <v>342</v>
      </c>
      <c r="N70" s="75"/>
      <c r="O70" s="168"/>
      <c r="P70" s="168"/>
      <c r="Q70" s="54"/>
      <c r="AF70" s="9"/>
      <c r="AG70" s="9"/>
      <c r="AH70" s="9"/>
      <c r="AI70" s="9"/>
      <c r="AJ70" s="9"/>
      <c r="AK70" s="9"/>
      <c r="AL70" s="9"/>
      <c r="AM70" s="9"/>
      <c r="AN70" s="9"/>
      <c r="AO70" s="9"/>
      <c r="AP70" s="9"/>
      <c r="AQ70" s="9"/>
      <c r="AR70" s="9"/>
      <c r="AS70" s="9"/>
      <c r="AT70" s="9"/>
      <c r="AU70" s="9"/>
      <c r="AV70" s="9"/>
      <c r="AW70" s="9"/>
      <c r="AX70" s="9"/>
      <c r="AY70" s="9"/>
      <c r="AZ70" s="9"/>
      <c r="BA70" s="9"/>
    </row>
    <row r="71" spans="1:53" s="302" customFormat="1" ht="63" x14ac:dyDescent="0.25">
      <c r="A71" s="317">
        <v>9</v>
      </c>
      <c r="B71" s="329" t="str">
        <f t="shared" si="12"/>
        <v>TB O-2a: Treatment success rate of all forms of TB- bacteriologically confirmed plus clinically diagnosed, new and relapse cases</v>
      </c>
      <c r="C71" s="330" t="str">
        <f>TEXT(IFERROR(INDEX('Overview - Section A'!$A$43:$A$50,MATCH(J71,'Overview - Section A'!$I$43:$I$50,0)),""),"YYYY")</f>
        <v>2018</v>
      </c>
      <c r="D71" s="331"/>
      <c r="E71" s="331"/>
      <c r="F71" s="333">
        <v>90</v>
      </c>
      <c r="G71" s="334">
        <v>43556</v>
      </c>
      <c r="H71" s="335"/>
      <c r="I71" s="336" t="str">
        <f t="shared" si="6"/>
        <v>TB O-2a: Treatment success rate of all forms of TB- bacteriologically confirmed plus clinically diagnosed, new and relapse cases</v>
      </c>
      <c r="J71" s="337" t="s">
        <v>298</v>
      </c>
      <c r="K71" s="336" t="b">
        <f t="shared" si="7"/>
        <v>1</v>
      </c>
      <c r="L71" s="336" t="b">
        <f t="shared" si="8"/>
        <v>1</v>
      </c>
      <c r="M71" s="336" t="s">
        <v>343</v>
      </c>
      <c r="N71" s="75"/>
      <c r="O71" s="168"/>
      <c r="P71" s="168"/>
      <c r="Q71" s="54"/>
      <c r="AF71" s="9"/>
      <c r="AG71" s="9"/>
      <c r="AH71" s="9"/>
      <c r="AI71" s="9"/>
      <c r="AJ71" s="9"/>
      <c r="AK71" s="9"/>
      <c r="AL71" s="9"/>
      <c r="AM71" s="9"/>
      <c r="AN71" s="9"/>
      <c r="AO71" s="9"/>
      <c r="AP71" s="9"/>
      <c r="AQ71" s="9"/>
      <c r="AR71" s="9"/>
      <c r="AS71" s="9"/>
      <c r="AT71" s="9"/>
      <c r="AU71" s="9"/>
      <c r="AV71" s="9"/>
      <c r="AW71" s="9"/>
      <c r="AX71" s="9"/>
      <c r="AY71" s="9"/>
      <c r="AZ71" s="9"/>
      <c r="BA71" s="9"/>
    </row>
    <row r="72" spans="1:53" s="302" customFormat="1" ht="63" x14ac:dyDescent="0.25">
      <c r="A72" s="317">
        <v>9</v>
      </c>
      <c r="B72" s="329" t="str">
        <f t="shared" si="12"/>
        <v/>
      </c>
      <c r="C72" s="330" t="str">
        <f>TEXT(IFERROR(INDEX('Overview - Section A'!$A$43:$A$50,MATCH(J72,'Overview - Section A'!$I$43:$I$50,0)),""),"YYYY")</f>
        <v>2019</v>
      </c>
      <c r="D72" s="331"/>
      <c r="E72" s="331"/>
      <c r="F72" s="333">
        <v>90</v>
      </c>
      <c r="G72" s="334">
        <v>43922</v>
      </c>
      <c r="H72" s="335"/>
      <c r="I72" s="336" t="str">
        <f t="shared" si="6"/>
        <v>TB O-2a: Treatment success rate of all forms of TB- bacteriologically confirmed plus clinically diagnosed, new and relapse cases</v>
      </c>
      <c r="J72" s="337" t="s">
        <v>300</v>
      </c>
      <c r="K72" s="336" t="b">
        <f t="shared" si="7"/>
        <v>1</v>
      </c>
      <c r="L72" s="336" t="b">
        <f t="shared" si="8"/>
        <v>1</v>
      </c>
      <c r="M72" s="336" t="s">
        <v>344</v>
      </c>
      <c r="N72" s="75"/>
      <c r="O72" s="168"/>
      <c r="P72" s="168"/>
      <c r="Q72" s="54"/>
      <c r="AF72" s="9"/>
      <c r="AG72" s="9"/>
      <c r="AH72" s="9"/>
      <c r="AI72" s="9"/>
      <c r="AJ72" s="9"/>
      <c r="AK72" s="9"/>
      <c r="AL72" s="9"/>
      <c r="AM72" s="9"/>
      <c r="AN72" s="9"/>
      <c r="AO72" s="9"/>
      <c r="AP72" s="9"/>
      <c r="AQ72" s="9"/>
      <c r="AR72" s="9"/>
      <c r="AS72" s="9"/>
      <c r="AT72" s="9"/>
      <c r="AU72" s="9"/>
      <c r="AV72" s="9"/>
      <c r="AW72" s="9"/>
      <c r="AX72" s="9"/>
      <c r="AY72" s="9"/>
      <c r="AZ72" s="9"/>
      <c r="BA72" s="9"/>
    </row>
    <row r="73" spans="1:53" s="302" customFormat="1" ht="63" x14ac:dyDescent="0.25">
      <c r="A73" s="317">
        <v>9</v>
      </c>
      <c r="B73" s="329" t="str">
        <f t="shared" si="12"/>
        <v/>
      </c>
      <c r="C73" s="330" t="str">
        <f>TEXT(IFERROR(INDEX('Overview - Section A'!$A$43:$A$50,MATCH(J73,'Overview - Section A'!$I$43:$I$50,0)),""),"YYYY")</f>
        <v>2020</v>
      </c>
      <c r="D73" s="331"/>
      <c r="E73" s="331"/>
      <c r="F73" s="333">
        <v>90.000000000000014</v>
      </c>
      <c r="G73" s="334">
        <v>44287</v>
      </c>
      <c r="H73" s="335"/>
      <c r="I73" s="336" t="str">
        <f t="shared" si="6"/>
        <v>TB O-2a: Treatment success rate of all forms of TB- bacteriologically confirmed plus clinically diagnosed, new and relapse cases</v>
      </c>
      <c r="J73" s="337" t="s">
        <v>302</v>
      </c>
      <c r="K73" s="336" t="b">
        <f t="shared" si="7"/>
        <v>1</v>
      </c>
      <c r="L73" s="336" t="b">
        <f t="shared" si="8"/>
        <v>1</v>
      </c>
      <c r="M73" s="336" t="s">
        <v>345</v>
      </c>
      <c r="N73" s="75"/>
      <c r="O73" s="168"/>
      <c r="P73" s="168"/>
      <c r="Q73" s="54"/>
      <c r="AF73" s="9"/>
      <c r="AG73" s="9"/>
      <c r="AH73" s="9"/>
      <c r="AI73" s="9"/>
      <c r="AJ73" s="9"/>
      <c r="AK73" s="9"/>
      <c r="AL73" s="9"/>
      <c r="AM73" s="9"/>
      <c r="AN73" s="9"/>
      <c r="AO73" s="9"/>
      <c r="AP73" s="9"/>
      <c r="AQ73" s="9"/>
      <c r="AR73" s="9"/>
      <c r="AS73" s="9"/>
      <c r="AT73" s="9"/>
      <c r="AU73" s="9"/>
      <c r="AV73" s="9"/>
      <c r="AW73" s="9"/>
      <c r="AX73" s="9"/>
      <c r="AY73" s="9"/>
      <c r="AZ73" s="9"/>
      <c r="BA73" s="9"/>
    </row>
    <row r="74" spans="1:53" s="302" customFormat="1" ht="63" x14ac:dyDescent="0.25">
      <c r="A74" s="317">
        <v>9</v>
      </c>
      <c r="B74" s="329" t="str">
        <f t="shared" si="12"/>
        <v/>
      </c>
      <c r="C74" s="330" t="str">
        <f>TEXT(IFERROR(INDEX('Overview - Section A'!$A$43:$A$50,MATCH(J74,'Overview - Section A'!$I$43:$I$50,0)),""),"YYYY")</f>
        <v>2021</v>
      </c>
      <c r="D74" s="331"/>
      <c r="E74" s="332"/>
      <c r="F74" s="333" t="str">
        <f t="shared" si="9"/>
        <v/>
      </c>
      <c r="G74" s="334"/>
      <c r="H74" s="335"/>
      <c r="I74" s="336" t="str">
        <f t="shared" si="6"/>
        <v>TB O-2a: Treatment success rate of all forms of TB- bacteriologically confirmed plus clinically diagnosed, new and relapse cases</v>
      </c>
      <c r="J74" s="337" t="s">
        <v>304</v>
      </c>
      <c r="K74" s="336" t="b">
        <f t="shared" si="7"/>
        <v>1</v>
      </c>
      <c r="L74" s="336" t="b">
        <f t="shared" si="8"/>
        <v>1</v>
      </c>
      <c r="M74" s="336" t="s">
        <v>346</v>
      </c>
      <c r="N74" s="75"/>
      <c r="O74" s="168"/>
      <c r="P74" s="168"/>
      <c r="Q74" s="54"/>
      <c r="AF74" s="9"/>
      <c r="AG74" s="9"/>
      <c r="AH74" s="9"/>
      <c r="AI74" s="9"/>
      <c r="AJ74" s="9"/>
      <c r="AK74" s="9"/>
      <c r="AL74" s="9"/>
      <c r="AM74" s="9"/>
      <c r="AN74" s="9"/>
      <c r="AO74" s="9"/>
      <c r="AP74" s="9"/>
      <c r="AQ74" s="9"/>
      <c r="AR74" s="9"/>
      <c r="AS74" s="9"/>
      <c r="AT74" s="9"/>
      <c r="AU74" s="9"/>
      <c r="AV74" s="9"/>
      <c r="AW74" s="9"/>
      <c r="AX74" s="9"/>
      <c r="AY74" s="9"/>
      <c r="AZ74" s="9"/>
      <c r="BA74" s="9"/>
    </row>
    <row r="75" spans="1:53" s="302" customFormat="1" ht="63" x14ac:dyDescent="0.25">
      <c r="A75" s="317">
        <v>9</v>
      </c>
      <c r="B75" s="329" t="str">
        <f t="shared" si="12"/>
        <v/>
      </c>
      <c r="C75" s="330" t="str">
        <f>TEXT(IFERROR(INDEX('Overview - Section A'!$A$43:$A$50,MATCH(J75,'Overview - Section A'!$I$43:$I$50,0)),""),"YYYY")</f>
        <v>2022</v>
      </c>
      <c r="D75" s="331"/>
      <c r="E75" s="332"/>
      <c r="F75" s="333" t="str">
        <f t="shared" si="9"/>
        <v/>
      </c>
      <c r="G75" s="334"/>
      <c r="H75" s="335"/>
      <c r="I75" s="336" t="str">
        <f t="shared" si="6"/>
        <v>TB O-2a: Treatment success rate of all forms of TB- bacteriologically confirmed plus clinically diagnosed, new and relapse cases</v>
      </c>
      <c r="J75" s="337" t="s">
        <v>306</v>
      </c>
      <c r="K75" s="336" t="b">
        <f t="shared" si="7"/>
        <v>1</v>
      </c>
      <c r="L75" s="336" t="b">
        <f t="shared" si="8"/>
        <v>1</v>
      </c>
      <c r="M75" s="336" t="s">
        <v>347</v>
      </c>
      <c r="N75" s="75"/>
      <c r="O75" s="168"/>
      <c r="P75" s="168"/>
      <c r="Q75" s="54"/>
      <c r="AF75" s="9"/>
      <c r="AG75" s="9"/>
      <c r="AH75" s="9"/>
      <c r="AI75" s="9"/>
      <c r="AJ75" s="9"/>
      <c r="AK75" s="9"/>
      <c r="AL75" s="9"/>
      <c r="AM75" s="9"/>
      <c r="AN75" s="9"/>
      <c r="AO75" s="9"/>
      <c r="AP75" s="9"/>
      <c r="AQ75" s="9"/>
      <c r="AR75" s="9"/>
      <c r="AS75" s="9"/>
      <c r="AT75" s="9"/>
      <c r="AU75" s="9"/>
      <c r="AV75" s="9"/>
      <c r="AW75" s="9"/>
      <c r="AX75" s="9"/>
      <c r="AY75" s="9"/>
      <c r="AZ75" s="9"/>
      <c r="BA75" s="9"/>
    </row>
    <row r="76" spans="1:53" s="302" customFormat="1" ht="63" x14ac:dyDescent="0.25">
      <c r="A76" s="317">
        <v>10</v>
      </c>
      <c r="B76" s="329" t="str">
        <f t="shared" si="12"/>
        <v>TB O-4(M): Treatment success rate of RR TB and/or MDR-TB: Percentage of cases with RR and/or MDR-TB successfully treated</v>
      </c>
      <c r="C76" s="330" t="str">
        <f>TEXT(IFERROR(INDEX('Overview - Section A'!$A$43:$A$50,MATCH(J76,'Overview - Section A'!$I$43:$I$50,0)),""),"YYYY")</f>
        <v>2018</v>
      </c>
      <c r="D76" s="331"/>
      <c r="E76" s="332"/>
      <c r="F76" s="333">
        <v>50</v>
      </c>
      <c r="G76" s="334">
        <v>43556</v>
      </c>
      <c r="H76" s="335"/>
      <c r="I76" s="336" t="str">
        <f t="shared" si="6"/>
        <v>TB O-4(M): Treatment success rate of RR TB and/or MDR-TB: Percentage of cases with RR and/or MDR-TB successfully treated</v>
      </c>
      <c r="J76" s="337" t="s">
        <v>298</v>
      </c>
      <c r="K76" s="336" t="b">
        <f t="shared" si="7"/>
        <v>1</v>
      </c>
      <c r="L76" s="336" t="b">
        <f t="shared" si="8"/>
        <v>1</v>
      </c>
      <c r="M76" s="336" t="s">
        <v>348</v>
      </c>
      <c r="N76" s="75"/>
      <c r="O76" s="168"/>
      <c r="P76" s="168"/>
      <c r="Q76" s="54"/>
      <c r="AF76" s="9"/>
      <c r="AG76" s="9"/>
      <c r="AH76" s="9"/>
      <c r="AI76" s="9"/>
      <c r="AJ76" s="9"/>
      <c r="AK76" s="9"/>
      <c r="AL76" s="9"/>
      <c r="AM76" s="9"/>
      <c r="AN76" s="9"/>
      <c r="AO76" s="9"/>
      <c r="AP76" s="9"/>
      <c r="AQ76" s="9"/>
      <c r="AR76" s="9"/>
      <c r="AS76" s="9"/>
      <c r="AT76" s="9"/>
      <c r="AU76" s="9"/>
      <c r="AV76" s="9"/>
      <c r="AW76" s="9"/>
      <c r="AX76" s="9"/>
      <c r="AY76" s="9"/>
      <c r="AZ76" s="9"/>
      <c r="BA76" s="9"/>
    </row>
    <row r="77" spans="1:53" s="302" customFormat="1" ht="63" x14ac:dyDescent="0.25">
      <c r="A77" s="317">
        <v>10</v>
      </c>
      <c r="B77" s="329" t="str">
        <f t="shared" si="12"/>
        <v/>
      </c>
      <c r="C77" s="330" t="str">
        <f>TEXT(IFERROR(INDEX('Overview - Section A'!$A$43:$A$50,MATCH(J77,'Overview - Section A'!$I$43:$I$50,0)),""),"YYYY")</f>
        <v>2019</v>
      </c>
      <c r="D77" s="331"/>
      <c r="E77" s="332"/>
      <c r="F77" s="333">
        <v>55.000000000000007</v>
      </c>
      <c r="G77" s="334">
        <v>43922</v>
      </c>
      <c r="H77" s="335"/>
      <c r="I77" s="336" t="str">
        <f t="shared" si="6"/>
        <v>TB O-4(M): Treatment success rate of RR TB and/or MDR-TB: Percentage of cases with RR and/or MDR-TB successfully treated</v>
      </c>
      <c r="J77" s="337" t="s">
        <v>300</v>
      </c>
      <c r="K77" s="336" t="b">
        <f t="shared" si="7"/>
        <v>1</v>
      </c>
      <c r="L77" s="336" t="b">
        <f t="shared" si="8"/>
        <v>1</v>
      </c>
      <c r="M77" s="336" t="s">
        <v>349</v>
      </c>
      <c r="N77" s="75"/>
      <c r="O77" s="168"/>
      <c r="P77" s="168"/>
      <c r="Q77" s="54"/>
      <c r="AF77" s="9"/>
      <c r="AG77" s="9"/>
      <c r="AH77" s="9"/>
      <c r="AI77" s="9"/>
      <c r="AJ77" s="9"/>
      <c r="AK77" s="9"/>
      <c r="AL77" s="9"/>
      <c r="AM77" s="9"/>
      <c r="AN77" s="9"/>
      <c r="AO77" s="9"/>
      <c r="AP77" s="9"/>
      <c r="AQ77" s="9"/>
      <c r="AR77" s="9"/>
      <c r="AS77" s="9"/>
      <c r="AT77" s="9"/>
      <c r="AU77" s="9"/>
      <c r="AV77" s="9"/>
      <c r="AW77" s="9"/>
      <c r="AX77" s="9"/>
      <c r="AY77" s="9"/>
      <c r="AZ77" s="9"/>
      <c r="BA77" s="9"/>
    </row>
    <row r="78" spans="1:53" s="302" customFormat="1" ht="63" x14ac:dyDescent="0.25">
      <c r="A78" s="317">
        <v>10</v>
      </c>
      <c r="B78" s="329" t="str">
        <f t="shared" si="12"/>
        <v/>
      </c>
      <c r="C78" s="330" t="str">
        <f>TEXT(IFERROR(INDEX('Overview - Section A'!$A$43:$A$50,MATCH(J78,'Overview - Section A'!$I$43:$I$50,0)),""),"YYYY")</f>
        <v>2020</v>
      </c>
      <c r="D78" s="331"/>
      <c r="E78" s="332"/>
      <c r="F78" s="333">
        <v>60.000000000000007</v>
      </c>
      <c r="G78" s="334">
        <v>44287</v>
      </c>
      <c r="H78" s="335"/>
      <c r="I78" s="336" t="str">
        <f t="shared" si="6"/>
        <v>TB O-4(M): Treatment success rate of RR TB and/or MDR-TB: Percentage of cases with RR and/or MDR-TB successfully treated</v>
      </c>
      <c r="J78" s="337" t="s">
        <v>302</v>
      </c>
      <c r="K78" s="336" t="b">
        <f t="shared" si="7"/>
        <v>1</v>
      </c>
      <c r="L78" s="336" t="b">
        <f t="shared" si="8"/>
        <v>1</v>
      </c>
      <c r="M78" s="336" t="s">
        <v>350</v>
      </c>
      <c r="N78" s="75"/>
      <c r="O78" s="168"/>
      <c r="P78" s="168"/>
      <c r="Q78" s="54"/>
      <c r="AF78" s="9"/>
      <c r="AG78" s="9"/>
      <c r="AH78" s="9"/>
      <c r="AI78" s="9"/>
      <c r="AJ78" s="9"/>
      <c r="AK78" s="9"/>
      <c r="AL78" s="9"/>
      <c r="AM78" s="9"/>
      <c r="AN78" s="9"/>
      <c r="AO78" s="9"/>
      <c r="AP78" s="9"/>
      <c r="AQ78" s="9"/>
      <c r="AR78" s="9"/>
      <c r="AS78" s="9"/>
      <c r="AT78" s="9"/>
      <c r="AU78" s="9"/>
      <c r="AV78" s="9"/>
      <c r="AW78" s="9"/>
      <c r="AX78" s="9"/>
      <c r="AY78" s="9"/>
      <c r="AZ78" s="9"/>
      <c r="BA78" s="9"/>
    </row>
    <row r="79" spans="1:53" s="302" customFormat="1" ht="63" x14ac:dyDescent="0.25">
      <c r="A79" s="317">
        <v>10</v>
      </c>
      <c r="B79" s="329" t="str">
        <f t="shared" si="12"/>
        <v/>
      </c>
      <c r="C79" s="330" t="str">
        <f>TEXT(IFERROR(INDEX('Overview - Section A'!$A$43:$A$50,MATCH(J79,'Overview - Section A'!$I$43:$I$50,0)),""),"YYYY")</f>
        <v>2021</v>
      </c>
      <c r="D79" s="331"/>
      <c r="E79" s="332"/>
      <c r="F79" s="333" t="str">
        <f t="shared" si="9"/>
        <v/>
      </c>
      <c r="G79" s="334"/>
      <c r="H79" s="335"/>
      <c r="I79" s="336" t="str">
        <f t="shared" si="6"/>
        <v>TB O-4(M): Treatment success rate of RR TB and/or MDR-TB: Percentage of cases with RR and/or MDR-TB successfully treated</v>
      </c>
      <c r="J79" s="337" t="s">
        <v>304</v>
      </c>
      <c r="K79" s="336" t="b">
        <f t="shared" si="7"/>
        <v>1</v>
      </c>
      <c r="L79" s="336" t="b">
        <f t="shared" si="8"/>
        <v>1</v>
      </c>
      <c r="M79" s="336" t="s">
        <v>351</v>
      </c>
      <c r="N79" s="75"/>
      <c r="O79" s="168"/>
      <c r="P79" s="168"/>
      <c r="Q79" s="54"/>
      <c r="AF79" s="9"/>
      <c r="AG79" s="9"/>
      <c r="AH79" s="9"/>
      <c r="AI79" s="9"/>
      <c r="AJ79" s="9"/>
      <c r="AK79" s="9"/>
      <c r="AL79" s="9"/>
      <c r="AM79" s="9"/>
      <c r="AN79" s="9"/>
      <c r="AO79" s="9"/>
      <c r="AP79" s="9"/>
      <c r="AQ79" s="9"/>
      <c r="AR79" s="9"/>
      <c r="AS79" s="9"/>
      <c r="AT79" s="9"/>
      <c r="AU79" s="9"/>
      <c r="AV79" s="9"/>
      <c r="AW79" s="9"/>
      <c r="AX79" s="9"/>
      <c r="AY79" s="9"/>
      <c r="AZ79" s="9"/>
      <c r="BA79" s="9"/>
    </row>
    <row r="80" spans="1:53" s="302" customFormat="1" ht="63" x14ac:dyDescent="0.25">
      <c r="A80" s="317">
        <v>10</v>
      </c>
      <c r="B80" s="329" t="str">
        <f t="shared" si="12"/>
        <v/>
      </c>
      <c r="C80" s="330" t="str">
        <f>TEXT(IFERROR(INDEX('Overview - Section A'!$A$43:$A$50,MATCH(J80,'Overview - Section A'!$I$43:$I$50,0)),""),"YYYY")</f>
        <v>2022</v>
      </c>
      <c r="D80" s="331"/>
      <c r="E80" s="332"/>
      <c r="F80" s="333" t="str">
        <f t="shared" si="9"/>
        <v/>
      </c>
      <c r="G80" s="334"/>
      <c r="H80" s="335"/>
      <c r="I80" s="336" t="str">
        <f t="shared" si="6"/>
        <v>TB O-4(M): Treatment success rate of RR TB and/or MDR-TB: Percentage of cases with RR and/or MDR-TB successfully treated</v>
      </c>
      <c r="J80" s="337" t="s">
        <v>306</v>
      </c>
      <c r="K80" s="336" t="b">
        <f t="shared" si="7"/>
        <v>1</v>
      </c>
      <c r="L80" s="336" t="b">
        <f t="shared" si="8"/>
        <v>1</v>
      </c>
      <c r="M80" s="336" t="s">
        <v>352</v>
      </c>
      <c r="N80" s="75"/>
      <c r="O80" s="168"/>
      <c r="P80" s="168"/>
      <c r="Q80" s="54"/>
      <c r="AF80" s="9"/>
      <c r="AG80" s="9"/>
      <c r="AH80" s="9"/>
      <c r="AI80" s="9"/>
      <c r="AJ80" s="9"/>
      <c r="AK80" s="9"/>
      <c r="AL80" s="9"/>
      <c r="AM80" s="9"/>
      <c r="AN80" s="9"/>
      <c r="AO80" s="9"/>
      <c r="AP80" s="9"/>
      <c r="AQ80" s="9"/>
      <c r="AR80" s="9"/>
      <c r="AS80" s="9"/>
      <c r="AT80" s="9"/>
      <c r="AU80" s="9"/>
      <c r="AV80" s="9"/>
      <c r="AW80" s="9"/>
      <c r="AX80" s="9"/>
      <c r="AY80" s="9"/>
      <c r="AZ80" s="9"/>
      <c r="BA80" s="9"/>
    </row>
    <row r="81" spans="1:53" s="302" customFormat="1" x14ac:dyDescent="0.25">
      <c r="A81" s="317">
        <v>11</v>
      </c>
      <c r="B81" s="329" t="str">
        <f t="shared" si="12"/>
        <v/>
      </c>
      <c r="C81" s="330" t="str">
        <f>TEXT(IFERROR(INDEX('Overview - Section A'!$A$43:$A$50,MATCH(J81,'Overview - Section A'!$I$43:$I$50,0)),""),"YYYY")</f>
        <v>2018</v>
      </c>
      <c r="D81" s="331"/>
      <c r="E81" s="332"/>
      <c r="F81" s="333" t="str">
        <f t="shared" si="9"/>
        <v/>
      </c>
      <c r="G81" s="334"/>
      <c r="H81" s="335"/>
      <c r="I81" s="336" t="str">
        <f t="shared" si="6"/>
        <v/>
      </c>
      <c r="J81" s="337" t="s">
        <v>298</v>
      </c>
      <c r="K81" s="336" t="b">
        <f t="shared" si="7"/>
        <v>1</v>
      </c>
      <c r="L81" s="336" t="b">
        <f t="shared" si="8"/>
        <v>0</v>
      </c>
      <c r="M81" s="336" t="s">
        <v>353</v>
      </c>
      <c r="N81" s="75"/>
      <c r="O81" s="168"/>
      <c r="P81" s="168"/>
      <c r="Q81" s="54"/>
      <c r="AF81" s="9"/>
      <c r="AG81" s="9"/>
      <c r="AH81" s="9"/>
      <c r="AI81" s="9"/>
      <c r="AJ81" s="9"/>
      <c r="AK81" s="9"/>
      <c r="AL81" s="9"/>
      <c r="AM81" s="9"/>
      <c r="AN81" s="9"/>
      <c r="AO81" s="9"/>
      <c r="AP81" s="9"/>
      <c r="AQ81" s="9"/>
      <c r="AR81" s="9"/>
      <c r="AS81" s="9"/>
      <c r="AT81" s="9"/>
      <c r="AU81" s="9"/>
      <c r="AV81" s="9"/>
      <c r="AW81" s="9"/>
      <c r="AX81" s="9"/>
      <c r="AY81" s="9"/>
      <c r="AZ81" s="9"/>
      <c r="BA81" s="9"/>
    </row>
    <row r="82" spans="1:53" s="302" customFormat="1" x14ac:dyDescent="0.25">
      <c r="A82" s="317">
        <v>11</v>
      </c>
      <c r="B82" s="329" t="str">
        <f t="shared" si="12"/>
        <v/>
      </c>
      <c r="C82" s="330" t="str">
        <f>TEXT(IFERROR(INDEX('Overview - Section A'!$A$43:$A$50,MATCH(J82,'Overview - Section A'!$I$43:$I$50,0)),""),"YYYY")</f>
        <v>2019</v>
      </c>
      <c r="D82" s="331"/>
      <c r="E82" s="332"/>
      <c r="F82" s="333" t="str">
        <f t="shared" si="9"/>
        <v/>
      </c>
      <c r="G82" s="334"/>
      <c r="H82" s="335"/>
      <c r="I82" s="336" t="str">
        <f t="shared" si="6"/>
        <v/>
      </c>
      <c r="J82" s="337" t="s">
        <v>300</v>
      </c>
      <c r="K82" s="336" t="b">
        <f t="shared" si="7"/>
        <v>1</v>
      </c>
      <c r="L82" s="336" t="b">
        <f t="shared" si="8"/>
        <v>0</v>
      </c>
      <c r="M82" s="336" t="s">
        <v>354</v>
      </c>
      <c r="N82" s="75"/>
      <c r="O82" s="168"/>
      <c r="P82" s="168"/>
      <c r="Q82" s="54"/>
      <c r="AF82" s="9"/>
      <c r="AG82" s="9"/>
      <c r="AH82" s="9"/>
      <c r="AI82" s="9"/>
      <c r="AJ82" s="9"/>
      <c r="AK82" s="9"/>
      <c r="AL82" s="9"/>
      <c r="AM82" s="9"/>
      <c r="AN82" s="9"/>
      <c r="AO82" s="9"/>
      <c r="AP82" s="9"/>
      <c r="AQ82" s="9"/>
      <c r="AR82" s="9"/>
      <c r="AS82" s="9"/>
      <c r="AT82" s="9"/>
      <c r="AU82" s="9"/>
      <c r="AV82" s="9"/>
      <c r="AW82" s="9"/>
      <c r="AX82" s="9"/>
      <c r="AY82" s="9"/>
      <c r="AZ82" s="9"/>
      <c r="BA82" s="9"/>
    </row>
    <row r="83" spans="1:53" s="302" customFormat="1" x14ac:dyDescent="0.25">
      <c r="A83" s="317">
        <v>11</v>
      </c>
      <c r="B83" s="329" t="str">
        <f t="shared" si="12"/>
        <v/>
      </c>
      <c r="C83" s="330" t="str">
        <f>TEXT(IFERROR(INDEX('Overview - Section A'!$A$43:$A$50,MATCH(J83,'Overview - Section A'!$I$43:$I$50,0)),""),"YYYY")</f>
        <v>2020</v>
      </c>
      <c r="D83" s="331"/>
      <c r="E83" s="332"/>
      <c r="F83" s="333" t="str">
        <f t="shared" si="9"/>
        <v/>
      </c>
      <c r="G83" s="334"/>
      <c r="H83" s="335"/>
      <c r="I83" s="336" t="str">
        <f t="shared" si="6"/>
        <v/>
      </c>
      <c r="J83" s="337" t="s">
        <v>302</v>
      </c>
      <c r="K83" s="336" t="b">
        <f t="shared" si="7"/>
        <v>1</v>
      </c>
      <c r="L83" s="336" t="b">
        <f t="shared" si="8"/>
        <v>0</v>
      </c>
      <c r="M83" s="336" t="s">
        <v>355</v>
      </c>
      <c r="N83" s="75"/>
      <c r="O83" s="168"/>
      <c r="P83" s="168"/>
      <c r="Q83" s="54"/>
      <c r="AF83" s="9"/>
      <c r="AG83" s="9"/>
      <c r="AH83" s="9"/>
      <c r="AI83" s="9"/>
      <c r="AJ83" s="9"/>
      <c r="AK83" s="9"/>
      <c r="AL83" s="9"/>
      <c r="AM83" s="9"/>
      <c r="AN83" s="9"/>
      <c r="AO83" s="9"/>
      <c r="AP83" s="9"/>
      <c r="AQ83" s="9"/>
      <c r="AR83" s="9"/>
      <c r="AS83" s="9"/>
      <c r="AT83" s="9"/>
      <c r="AU83" s="9"/>
      <c r="AV83" s="9"/>
      <c r="AW83" s="9"/>
      <c r="AX83" s="9"/>
      <c r="AY83" s="9"/>
      <c r="AZ83" s="9"/>
      <c r="BA83" s="9"/>
    </row>
    <row r="84" spans="1:53" s="302" customFormat="1" x14ac:dyDescent="0.25">
      <c r="A84" s="317">
        <v>11</v>
      </c>
      <c r="B84" s="329" t="str">
        <f t="shared" si="12"/>
        <v/>
      </c>
      <c r="C84" s="330" t="str">
        <f>TEXT(IFERROR(INDEX('Overview - Section A'!$A$43:$A$50,MATCH(J84,'Overview - Section A'!$I$43:$I$50,0)),""),"YYYY")</f>
        <v>2021</v>
      </c>
      <c r="D84" s="331"/>
      <c r="E84" s="332"/>
      <c r="F84" s="333" t="str">
        <f t="shared" si="9"/>
        <v/>
      </c>
      <c r="G84" s="334"/>
      <c r="H84" s="335"/>
      <c r="I84" s="336" t="str">
        <f t="shared" si="6"/>
        <v/>
      </c>
      <c r="J84" s="337" t="s">
        <v>304</v>
      </c>
      <c r="K84" s="336" t="b">
        <f t="shared" si="7"/>
        <v>1</v>
      </c>
      <c r="L84" s="336" t="b">
        <f t="shared" si="8"/>
        <v>0</v>
      </c>
      <c r="M84" s="336" t="s">
        <v>356</v>
      </c>
      <c r="N84" s="75"/>
      <c r="O84" s="168"/>
      <c r="P84" s="168"/>
      <c r="Q84" s="54"/>
      <c r="AF84" s="9"/>
      <c r="AG84" s="9"/>
      <c r="AH84" s="9"/>
      <c r="AI84" s="9"/>
      <c r="AJ84" s="9"/>
      <c r="AK84" s="9"/>
      <c r="AL84" s="9"/>
      <c r="AM84" s="9"/>
      <c r="AN84" s="9"/>
      <c r="AO84" s="9"/>
      <c r="AP84" s="9"/>
      <c r="AQ84" s="9"/>
      <c r="AR84" s="9"/>
      <c r="AS84" s="9"/>
      <c r="AT84" s="9"/>
      <c r="AU84" s="9"/>
      <c r="AV84" s="9"/>
      <c r="AW84" s="9"/>
      <c r="AX84" s="9"/>
      <c r="AY84" s="9"/>
      <c r="AZ84" s="9"/>
      <c r="BA84" s="9"/>
    </row>
    <row r="85" spans="1:53" s="302" customFormat="1" x14ac:dyDescent="0.25">
      <c r="A85" s="317">
        <v>11</v>
      </c>
      <c r="B85" s="329" t="str">
        <f t="shared" si="12"/>
        <v/>
      </c>
      <c r="C85" s="330" t="str">
        <f>TEXT(IFERROR(INDEX('Overview - Section A'!$A$43:$A$50,MATCH(J85,'Overview - Section A'!$I$43:$I$50,0)),""),"YYYY")</f>
        <v>2022</v>
      </c>
      <c r="D85" s="331"/>
      <c r="E85" s="332"/>
      <c r="F85" s="333" t="str">
        <f t="shared" si="9"/>
        <v/>
      </c>
      <c r="G85" s="334"/>
      <c r="H85" s="335"/>
      <c r="I85" s="336" t="str">
        <f t="shared" si="6"/>
        <v/>
      </c>
      <c r="J85" s="337" t="s">
        <v>306</v>
      </c>
      <c r="K85" s="336" t="b">
        <f t="shared" si="7"/>
        <v>1</v>
      </c>
      <c r="L85" s="336" t="b">
        <f t="shared" si="8"/>
        <v>0</v>
      </c>
      <c r="M85" s="336" t="s">
        <v>357</v>
      </c>
      <c r="N85" s="75"/>
      <c r="O85" s="168"/>
      <c r="P85" s="168"/>
      <c r="Q85" s="54"/>
      <c r="AF85" s="9"/>
      <c r="AG85" s="9"/>
      <c r="AH85" s="9"/>
      <c r="AI85" s="9"/>
      <c r="AJ85" s="9"/>
      <c r="AK85" s="9"/>
      <c r="AL85" s="9"/>
      <c r="AM85" s="9"/>
      <c r="AN85" s="9"/>
      <c r="AO85" s="9"/>
      <c r="AP85" s="9"/>
      <c r="AQ85" s="9"/>
      <c r="AR85" s="9"/>
      <c r="AS85" s="9"/>
      <c r="AT85" s="9"/>
      <c r="AU85" s="9"/>
      <c r="AV85" s="9"/>
      <c r="AW85" s="9"/>
      <c r="AX85" s="9"/>
      <c r="AY85" s="9"/>
      <c r="AZ85" s="9"/>
      <c r="BA85" s="9"/>
    </row>
    <row r="86" spans="1:53" s="302" customFormat="1" x14ac:dyDescent="0.25">
      <c r="A86" s="317">
        <v>12</v>
      </c>
      <c r="B86" s="329" t="str">
        <f t="shared" si="12"/>
        <v/>
      </c>
      <c r="C86" s="330" t="str">
        <f>TEXT(IFERROR(INDEX('Overview - Section A'!$A$43:$A$50,MATCH(J86,'Overview - Section A'!$I$43:$I$50,0)),""),"YYYY")</f>
        <v>2018</v>
      </c>
      <c r="D86" s="331"/>
      <c r="E86" s="332"/>
      <c r="F86" s="333" t="str">
        <f t="shared" si="9"/>
        <v/>
      </c>
      <c r="G86" s="334"/>
      <c r="H86" s="335"/>
      <c r="I86" s="336" t="str">
        <f t="shared" si="6"/>
        <v/>
      </c>
      <c r="J86" s="337" t="s">
        <v>298</v>
      </c>
      <c r="K86" s="336" t="b">
        <f t="shared" si="7"/>
        <v>1</v>
      </c>
      <c r="L86" s="336" t="b">
        <f t="shared" si="8"/>
        <v>0</v>
      </c>
      <c r="M86" s="336" t="s">
        <v>358</v>
      </c>
      <c r="N86" s="75"/>
      <c r="O86" s="168"/>
      <c r="P86" s="168"/>
      <c r="Q86" s="54"/>
      <c r="AF86" s="9"/>
      <c r="AG86" s="9"/>
      <c r="AH86" s="9"/>
      <c r="AI86" s="9"/>
      <c r="AJ86" s="9"/>
      <c r="AK86" s="9"/>
      <c r="AL86" s="9"/>
      <c r="AM86" s="9"/>
      <c r="AN86" s="9"/>
      <c r="AO86" s="9"/>
      <c r="AP86" s="9"/>
      <c r="AQ86" s="9"/>
      <c r="AR86" s="9"/>
      <c r="AS86" s="9"/>
      <c r="AT86" s="9"/>
      <c r="AU86" s="9"/>
      <c r="AV86" s="9"/>
      <c r="AW86" s="9"/>
      <c r="AX86" s="9"/>
      <c r="AY86" s="9"/>
      <c r="AZ86" s="9"/>
      <c r="BA86" s="9"/>
    </row>
    <row r="87" spans="1:53" s="302" customFormat="1" x14ac:dyDescent="0.25">
      <c r="A87" s="317">
        <v>12</v>
      </c>
      <c r="B87" s="329" t="str">
        <f t="shared" si="12"/>
        <v/>
      </c>
      <c r="C87" s="330" t="str">
        <f>TEXT(IFERROR(INDEX('Overview - Section A'!$A$43:$A$50,MATCH(J87,'Overview - Section A'!$I$43:$I$50,0)),""),"YYYY")</f>
        <v>2019</v>
      </c>
      <c r="D87" s="331"/>
      <c r="E87" s="332"/>
      <c r="F87" s="333" t="str">
        <f t="shared" si="9"/>
        <v/>
      </c>
      <c r="G87" s="334"/>
      <c r="H87" s="335"/>
      <c r="I87" s="336" t="str">
        <f t="shared" si="6"/>
        <v/>
      </c>
      <c r="J87" s="337" t="s">
        <v>300</v>
      </c>
      <c r="K87" s="336" t="b">
        <f t="shared" si="7"/>
        <v>1</v>
      </c>
      <c r="L87" s="336" t="b">
        <f t="shared" si="8"/>
        <v>0</v>
      </c>
      <c r="M87" s="336" t="s">
        <v>359</v>
      </c>
      <c r="N87" s="75"/>
      <c r="O87" s="168"/>
      <c r="P87" s="168"/>
      <c r="Q87" s="54"/>
      <c r="AF87" s="9"/>
      <c r="AG87" s="9"/>
      <c r="AH87" s="9"/>
      <c r="AI87" s="9"/>
      <c r="AJ87" s="9"/>
      <c r="AK87" s="9"/>
      <c r="AL87" s="9"/>
      <c r="AM87" s="9"/>
      <c r="AN87" s="9"/>
      <c r="AO87" s="9"/>
      <c r="AP87" s="9"/>
      <c r="AQ87" s="9"/>
      <c r="AR87" s="9"/>
      <c r="AS87" s="9"/>
      <c r="AT87" s="9"/>
      <c r="AU87" s="9"/>
      <c r="AV87" s="9"/>
      <c r="AW87" s="9"/>
      <c r="AX87" s="9"/>
      <c r="AY87" s="9"/>
      <c r="AZ87" s="9"/>
      <c r="BA87" s="9"/>
    </row>
    <row r="88" spans="1:53" s="302" customFormat="1" x14ac:dyDescent="0.25">
      <c r="A88" s="317">
        <v>12</v>
      </c>
      <c r="B88" s="329" t="str">
        <f t="shared" si="12"/>
        <v/>
      </c>
      <c r="C88" s="330" t="str">
        <f>TEXT(IFERROR(INDEX('Overview - Section A'!$A$43:$A$50,MATCH(J88,'Overview - Section A'!$I$43:$I$50,0)),""),"YYYY")</f>
        <v>2020</v>
      </c>
      <c r="D88" s="331"/>
      <c r="E88" s="332"/>
      <c r="F88" s="333" t="str">
        <f t="shared" si="9"/>
        <v/>
      </c>
      <c r="G88" s="334"/>
      <c r="H88" s="335"/>
      <c r="I88" s="336" t="str">
        <f t="shared" si="6"/>
        <v/>
      </c>
      <c r="J88" s="337" t="s">
        <v>302</v>
      </c>
      <c r="K88" s="336" t="b">
        <f t="shared" si="7"/>
        <v>1</v>
      </c>
      <c r="L88" s="336" t="b">
        <f t="shared" si="8"/>
        <v>0</v>
      </c>
      <c r="M88" s="336" t="s">
        <v>360</v>
      </c>
      <c r="N88" s="75"/>
      <c r="O88" s="168"/>
      <c r="P88" s="168"/>
      <c r="Q88" s="54"/>
      <c r="AF88" s="9"/>
      <c r="AG88" s="9"/>
      <c r="AH88" s="9"/>
      <c r="AI88" s="9"/>
      <c r="AJ88" s="9"/>
      <c r="AK88" s="9"/>
      <c r="AL88" s="9"/>
      <c r="AM88" s="9"/>
      <c r="AN88" s="9"/>
      <c r="AO88" s="9"/>
      <c r="AP88" s="9"/>
      <c r="AQ88" s="9"/>
      <c r="AR88" s="9"/>
      <c r="AS88" s="9"/>
      <c r="AT88" s="9"/>
      <c r="AU88" s="9"/>
      <c r="AV88" s="9"/>
      <c r="AW88" s="9"/>
      <c r="AX88" s="9"/>
      <c r="AY88" s="9"/>
      <c r="AZ88" s="9"/>
      <c r="BA88" s="9"/>
    </row>
    <row r="89" spans="1:53" s="302" customFormat="1" x14ac:dyDescent="0.25">
      <c r="A89" s="317">
        <v>12</v>
      </c>
      <c r="B89" s="329" t="str">
        <f t="shared" si="12"/>
        <v/>
      </c>
      <c r="C89" s="330" t="str">
        <f>TEXT(IFERROR(INDEX('Overview - Section A'!$A$43:$A$50,MATCH(J89,'Overview - Section A'!$I$43:$I$50,0)),""),"YYYY")</f>
        <v>2021</v>
      </c>
      <c r="D89" s="331"/>
      <c r="E89" s="332"/>
      <c r="F89" s="333" t="str">
        <f t="shared" si="9"/>
        <v/>
      </c>
      <c r="G89" s="334"/>
      <c r="H89" s="335"/>
      <c r="I89" s="336" t="str">
        <f t="shared" si="6"/>
        <v/>
      </c>
      <c r="J89" s="337" t="s">
        <v>304</v>
      </c>
      <c r="K89" s="336" t="b">
        <f t="shared" si="7"/>
        <v>1</v>
      </c>
      <c r="L89" s="336" t="b">
        <f t="shared" si="8"/>
        <v>0</v>
      </c>
      <c r="M89" s="336" t="s">
        <v>361</v>
      </c>
      <c r="N89" s="75"/>
      <c r="O89" s="168"/>
      <c r="P89" s="168"/>
      <c r="Q89" s="54"/>
      <c r="AF89" s="9"/>
      <c r="AG89" s="9"/>
      <c r="AH89" s="9"/>
      <c r="AI89" s="9"/>
      <c r="AJ89" s="9"/>
      <c r="AK89" s="9"/>
      <c r="AL89" s="9"/>
      <c r="AM89" s="9"/>
      <c r="AN89" s="9"/>
      <c r="AO89" s="9"/>
      <c r="AP89" s="9"/>
      <c r="AQ89" s="9"/>
      <c r="AR89" s="9"/>
      <c r="AS89" s="9"/>
      <c r="AT89" s="9"/>
      <c r="AU89" s="9"/>
      <c r="AV89" s="9"/>
      <c r="AW89" s="9"/>
      <c r="AX89" s="9"/>
      <c r="AY89" s="9"/>
      <c r="AZ89" s="9"/>
      <c r="BA89" s="9"/>
    </row>
    <row r="90" spans="1:53" s="302" customFormat="1" x14ac:dyDescent="0.25">
      <c r="A90" s="317">
        <v>12</v>
      </c>
      <c r="B90" s="329" t="str">
        <f t="shared" si="12"/>
        <v/>
      </c>
      <c r="C90" s="330" t="str">
        <f>TEXT(IFERROR(INDEX('Overview - Section A'!$A$43:$A$50,MATCH(J90,'Overview - Section A'!$I$43:$I$50,0)),""),"YYYY")</f>
        <v>2022</v>
      </c>
      <c r="D90" s="331"/>
      <c r="E90" s="332"/>
      <c r="F90" s="333" t="str">
        <f t="shared" si="9"/>
        <v/>
      </c>
      <c r="G90" s="334"/>
      <c r="H90" s="335"/>
      <c r="I90" s="336" t="str">
        <f t="shared" si="6"/>
        <v/>
      </c>
      <c r="J90" s="337" t="s">
        <v>306</v>
      </c>
      <c r="K90" s="336" t="b">
        <f t="shared" si="7"/>
        <v>1</v>
      </c>
      <c r="L90" s="336" t="b">
        <f t="shared" si="8"/>
        <v>0</v>
      </c>
      <c r="M90" s="336" t="s">
        <v>362</v>
      </c>
      <c r="N90" s="75"/>
      <c r="O90" s="168"/>
      <c r="P90" s="168"/>
      <c r="Q90" s="54"/>
      <c r="AF90" s="9"/>
      <c r="AG90" s="9"/>
      <c r="AH90" s="9"/>
      <c r="AI90" s="9"/>
      <c r="AJ90" s="9"/>
      <c r="AK90" s="9"/>
      <c r="AL90" s="9"/>
      <c r="AM90" s="9"/>
      <c r="AN90" s="9"/>
      <c r="AO90" s="9"/>
      <c r="AP90" s="9"/>
      <c r="AQ90" s="9"/>
      <c r="AR90" s="9"/>
      <c r="AS90" s="9"/>
      <c r="AT90" s="9"/>
      <c r="AU90" s="9"/>
      <c r="AV90" s="9"/>
      <c r="AW90" s="9"/>
      <c r="AX90" s="9"/>
      <c r="AY90" s="9"/>
      <c r="AZ90" s="9"/>
      <c r="BA90" s="9"/>
    </row>
    <row r="91" spans="1:53" s="302" customFormat="1" x14ac:dyDescent="0.25">
      <c r="A91" s="317">
        <v>13</v>
      </c>
      <c r="B91" s="329" t="str">
        <f t="shared" si="12"/>
        <v/>
      </c>
      <c r="C91" s="330" t="str">
        <f>TEXT(IFERROR(INDEX('Overview - Section A'!$A$43:$A$50,MATCH(J91,'Overview - Section A'!$I$43:$I$50,0)),""),"YYYY")</f>
        <v>2018</v>
      </c>
      <c r="D91" s="331"/>
      <c r="E91" s="332"/>
      <c r="F91" s="333" t="str">
        <f t="shared" si="9"/>
        <v/>
      </c>
      <c r="G91" s="334"/>
      <c r="H91" s="335"/>
      <c r="I91" s="336" t="str">
        <f t="shared" si="6"/>
        <v/>
      </c>
      <c r="J91" s="337" t="s">
        <v>298</v>
      </c>
      <c r="K91" s="336" t="b">
        <f t="shared" si="7"/>
        <v>1</v>
      </c>
      <c r="L91" s="336" t="b">
        <f t="shared" si="8"/>
        <v>0</v>
      </c>
      <c r="M91" s="336" t="s">
        <v>363</v>
      </c>
      <c r="N91" s="75"/>
      <c r="O91" s="168"/>
      <c r="P91" s="168"/>
      <c r="Q91" s="54"/>
      <c r="AF91" s="9"/>
      <c r="AG91" s="9"/>
      <c r="AH91" s="9"/>
      <c r="AI91" s="9"/>
      <c r="AJ91" s="9"/>
      <c r="AK91" s="9"/>
      <c r="AL91" s="9"/>
      <c r="AM91" s="9"/>
      <c r="AN91" s="9"/>
      <c r="AO91" s="9"/>
      <c r="AP91" s="9"/>
      <c r="AQ91" s="9"/>
      <c r="AR91" s="9"/>
      <c r="AS91" s="9"/>
      <c r="AT91" s="9"/>
      <c r="AU91" s="9"/>
      <c r="AV91" s="9"/>
      <c r="AW91" s="9"/>
      <c r="AX91" s="9"/>
      <c r="AY91" s="9"/>
      <c r="AZ91" s="9"/>
      <c r="BA91" s="9"/>
    </row>
    <row r="92" spans="1:53" s="302" customFormat="1" x14ac:dyDescent="0.25">
      <c r="A92" s="317">
        <v>13</v>
      </c>
      <c r="B92" s="329" t="str">
        <f t="shared" si="12"/>
        <v/>
      </c>
      <c r="C92" s="330" t="str">
        <f>TEXT(IFERROR(INDEX('Overview - Section A'!$A$43:$A$50,MATCH(J92,'Overview - Section A'!$I$43:$I$50,0)),""),"YYYY")</f>
        <v>2019</v>
      </c>
      <c r="D92" s="331"/>
      <c r="E92" s="332"/>
      <c r="F92" s="333" t="str">
        <f t="shared" si="9"/>
        <v/>
      </c>
      <c r="G92" s="334"/>
      <c r="H92" s="335"/>
      <c r="I92" s="336" t="str">
        <f t="shared" si="6"/>
        <v/>
      </c>
      <c r="J92" s="337" t="s">
        <v>300</v>
      </c>
      <c r="K92" s="336" t="b">
        <f t="shared" si="7"/>
        <v>1</v>
      </c>
      <c r="L92" s="336" t="b">
        <f t="shared" si="8"/>
        <v>0</v>
      </c>
      <c r="M92" s="336" t="s">
        <v>364</v>
      </c>
      <c r="N92" s="75"/>
      <c r="O92" s="168"/>
      <c r="P92" s="168"/>
      <c r="Q92" s="54"/>
      <c r="AF92" s="9"/>
      <c r="AG92" s="9"/>
      <c r="AH92" s="9"/>
      <c r="AI92" s="9"/>
      <c r="AJ92" s="9"/>
      <c r="AK92" s="9"/>
      <c r="AL92" s="9"/>
      <c r="AM92" s="9"/>
      <c r="AN92" s="9"/>
      <c r="AO92" s="9"/>
      <c r="AP92" s="9"/>
      <c r="AQ92" s="9"/>
      <c r="AR92" s="9"/>
      <c r="AS92" s="9"/>
      <c r="AT92" s="9"/>
      <c r="AU92" s="9"/>
      <c r="AV92" s="9"/>
      <c r="AW92" s="9"/>
      <c r="AX92" s="9"/>
      <c r="AY92" s="9"/>
      <c r="AZ92" s="9"/>
      <c r="BA92" s="9"/>
    </row>
    <row r="93" spans="1:53" s="302" customFormat="1" x14ac:dyDescent="0.25">
      <c r="A93" s="317">
        <v>13</v>
      </c>
      <c r="B93" s="329" t="str">
        <f t="shared" si="12"/>
        <v/>
      </c>
      <c r="C93" s="330" t="str">
        <f>TEXT(IFERROR(INDEX('Overview - Section A'!$A$43:$A$50,MATCH(J93,'Overview - Section A'!$I$43:$I$50,0)),""),"YYYY")</f>
        <v>2020</v>
      </c>
      <c r="D93" s="331"/>
      <c r="E93" s="332"/>
      <c r="F93" s="333" t="str">
        <f t="shared" si="9"/>
        <v/>
      </c>
      <c r="G93" s="334"/>
      <c r="H93" s="335"/>
      <c r="I93" s="336" t="str">
        <f t="shared" si="6"/>
        <v/>
      </c>
      <c r="J93" s="337" t="s">
        <v>302</v>
      </c>
      <c r="K93" s="336" t="b">
        <f t="shared" si="7"/>
        <v>1</v>
      </c>
      <c r="L93" s="336" t="b">
        <f t="shared" si="8"/>
        <v>0</v>
      </c>
      <c r="M93" s="336" t="s">
        <v>365</v>
      </c>
      <c r="N93" s="75"/>
      <c r="O93" s="168"/>
      <c r="P93" s="168"/>
      <c r="Q93" s="54"/>
      <c r="AF93" s="9"/>
      <c r="AG93" s="9"/>
      <c r="AH93" s="9"/>
      <c r="AI93" s="9"/>
      <c r="AJ93" s="9"/>
      <c r="AK93" s="9"/>
      <c r="AL93" s="9"/>
      <c r="AM93" s="9"/>
      <c r="AN93" s="9"/>
      <c r="AO93" s="9"/>
      <c r="AP93" s="9"/>
      <c r="AQ93" s="9"/>
      <c r="AR93" s="9"/>
      <c r="AS93" s="9"/>
      <c r="AT93" s="9"/>
      <c r="AU93" s="9"/>
      <c r="AV93" s="9"/>
      <c r="AW93" s="9"/>
      <c r="AX93" s="9"/>
      <c r="AY93" s="9"/>
      <c r="AZ93" s="9"/>
      <c r="BA93" s="9"/>
    </row>
    <row r="94" spans="1:53" s="302" customFormat="1" x14ac:dyDescent="0.25">
      <c r="A94" s="317">
        <v>13</v>
      </c>
      <c r="B94" s="329" t="str">
        <f t="shared" ref="B94:B105" si="13">IF(A94=A93,"",VLOOKUP(A94,$A$10:$V$26,22,FALSE))</f>
        <v/>
      </c>
      <c r="C94" s="330" t="str">
        <f>TEXT(IFERROR(INDEX('Overview - Section A'!$A$43:$A$50,MATCH(J94,'Overview - Section A'!$I$43:$I$50,0)),""),"YYYY")</f>
        <v>2021</v>
      </c>
      <c r="D94" s="331"/>
      <c r="E94" s="332"/>
      <c r="F94" s="333" t="str">
        <f t="shared" si="9"/>
        <v/>
      </c>
      <c r="G94" s="334"/>
      <c r="H94" s="335"/>
      <c r="I94" s="336" t="str">
        <f t="shared" si="6"/>
        <v/>
      </c>
      <c r="J94" s="337" t="s">
        <v>304</v>
      </c>
      <c r="K94" s="336" t="b">
        <f t="shared" si="7"/>
        <v>1</v>
      </c>
      <c r="L94" s="336" t="b">
        <f t="shared" si="8"/>
        <v>0</v>
      </c>
      <c r="M94" s="336" t="s">
        <v>366</v>
      </c>
      <c r="N94" s="75"/>
      <c r="O94" s="168"/>
      <c r="P94" s="168"/>
      <c r="Q94" s="54"/>
      <c r="AF94" s="9"/>
      <c r="AG94" s="9"/>
      <c r="AH94" s="9"/>
      <c r="AI94" s="9"/>
      <c r="AJ94" s="9"/>
      <c r="AK94" s="9"/>
      <c r="AL94" s="9"/>
      <c r="AM94" s="9"/>
      <c r="AN94" s="9"/>
      <c r="AO94" s="9"/>
      <c r="AP94" s="9"/>
      <c r="AQ94" s="9"/>
      <c r="AR94" s="9"/>
      <c r="AS94" s="9"/>
      <c r="AT94" s="9"/>
      <c r="AU94" s="9"/>
      <c r="AV94" s="9"/>
      <c r="AW94" s="9"/>
      <c r="AX94" s="9"/>
      <c r="AY94" s="9"/>
      <c r="AZ94" s="9"/>
      <c r="BA94" s="9"/>
    </row>
    <row r="95" spans="1:53" s="302" customFormat="1" x14ac:dyDescent="0.25">
      <c r="A95" s="317">
        <v>13</v>
      </c>
      <c r="B95" s="329" t="str">
        <f t="shared" si="13"/>
        <v/>
      </c>
      <c r="C95" s="330" t="str">
        <f>TEXT(IFERROR(INDEX('Overview - Section A'!$A$43:$A$50,MATCH(J95,'Overview - Section A'!$I$43:$I$50,0)),""),"YYYY")</f>
        <v>2022</v>
      </c>
      <c r="D95" s="331"/>
      <c r="E95" s="332"/>
      <c r="F95" s="333" t="str">
        <f t="shared" ref="F95:F105" si="14">IFERROR(IF(E95&lt;&gt;"",(D95/E95)*100,""),"")</f>
        <v/>
      </c>
      <c r="G95" s="334"/>
      <c r="H95" s="335"/>
      <c r="I95" s="336" t="str">
        <f t="shared" ref="I95:I105" si="15">VLOOKUP(A95,$A$10:$V$26,22,FALSE)</f>
        <v/>
      </c>
      <c r="J95" s="337" t="s">
        <v>306</v>
      </c>
      <c r="K95" s="336" t="b">
        <f t="shared" ref="K95:K105" si="16">IFERROR(TRUE,FALSE)</f>
        <v>1</v>
      </c>
      <c r="L95" s="336" t="b">
        <f t="shared" ref="L95:L105" si="17">IFERROR(IF(I95&lt;&gt;"",TRUE,FALSE),FALSE)</f>
        <v>0</v>
      </c>
      <c r="M95" s="336" t="s">
        <v>367</v>
      </c>
      <c r="N95" s="75"/>
      <c r="O95" s="168"/>
      <c r="P95" s="168"/>
      <c r="Q95" s="54"/>
      <c r="AF95" s="9"/>
      <c r="AG95" s="9"/>
      <c r="AH95" s="9"/>
      <c r="AI95" s="9"/>
      <c r="AJ95" s="9"/>
      <c r="AK95" s="9"/>
      <c r="AL95" s="9"/>
      <c r="AM95" s="9"/>
      <c r="AN95" s="9"/>
      <c r="AO95" s="9"/>
      <c r="AP95" s="9"/>
      <c r="AQ95" s="9"/>
      <c r="AR95" s="9"/>
      <c r="AS95" s="9"/>
      <c r="AT95" s="9"/>
      <c r="AU95" s="9"/>
      <c r="AV95" s="9"/>
      <c r="AW95" s="9"/>
      <c r="AX95" s="9"/>
      <c r="AY95" s="9"/>
      <c r="AZ95" s="9"/>
      <c r="BA95" s="9"/>
    </row>
    <row r="96" spans="1:53" s="302" customFormat="1" x14ac:dyDescent="0.25">
      <c r="A96" s="317">
        <v>14</v>
      </c>
      <c r="B96" s="329" t="str">
        <f t="shared" si="13"/>
        <v/>
      </c>
      <c r="C96" s="330" t="str">
        <f>TEXT(IFERROR(INDEX('Overview - Section A'!$A$43:$A$50,MATCH(J96,'Overview - Section A'!$I$43:$I$50,0)),""),"YYYY")</f>
        <v>2018</v>
      </c>
      <c r="D96" s="331"/>
      <c r="E96" s="332"/>
      <c r="F96" s="333" t="str">
        <f t="shared" si="14"/>
        <v/>
      </c>
      <c r="G96" s="334"/>
      <c r="H96" s="335"/>
      <c r="I96" s="336" t="str">
        <f t="shared" si="15"/>
        <v/>
      </c>
      <c r="J96" s="337" t="s">
        <v>298</v>
      </c>
      <c r="K96" s="336" t="b">
        <f t="shared" si="16"/>
        <v>1</v>
      </c>
      <c r="L96" s="336" t="b">
        <f t="shared" si="17"/>
        <v>0</v>
      </c>
      <c r="M96" s="336" t="s">
        <v>368</v>
      </c>
      <c r="N96" s="75"/>
      <c r="O96" s="168"/>
      <c r="P96" s="168"/>
      <c r="Q96" s="54"/>
      <c r="AF96" s="9"/>
      <c r="AG96" s="9"/>
      <c r="AH96" s="9"/>
      <c r="AI96" s="9"/>
      <c r="AJ96" s="9"/>
      <c r="AK96" s="9"/>
      <c r="AL96" s="9"/>
      <c r="AM96" s="9"/>
      <c r="AN96" s="9"/>
      <c r="AO96" s="9"/>
      <c r="AP96" s="9"/>
      <c r="AQ96" s="9"/>
      <c r="AR96" s="9"/>
      <c r="AS96" s="9"/>
      <c r="AT96" s="9"/>
      <c r="AU96" s="9"/>
      <c r="AV96" s="9"/>
      <c r="AW96" s="9"/>
      <c r="AX96" s="9"/>
      <c r="AY96" s="9"/>
      <c r="AZ96" s="9"/>
      <c r="BA96" s="9"/>
    </row>
    <row r="97" spans="1:53" s="302" customFormat="1" x14ac:dyDescent="0.25">
      <c r="A97" s="317">
        <v>14</v>
      </c>
      <c r="B97" s="329" t="str">
        <f t="shared" si="13"/>
        <v/>
      </c>
      <c r="C97" s="330" t="str">
        <f>TEXT(IFERROR(INDEX('Overview - Section A'!$A$43:$A$50,MATCH(J97,'Overview - Section A'!$I$43:$I$50,0)),""),"YYYY")</f>
        <v>2019</v>
      </c>
      <c r="D97" s="331"/>
      <c r="E97" s="332"/>
      <c r="F97" s="333" t="str">
        <f t="shared" si="14"/>
        <v/>
      </c>
      <c r="G97" s="334"/>
      <c r="H97" s="335"/>
      <c r="I97" s="336" t="str">
        <f t="shared" si="15"/>
        <v/>
      </c>
      <c r="J97" s="337" t="s">
        <v>300</v>
      </c>
      <c r="K97" s="336" t="b">
        <f t="shared" si="16"/>
        <v>1</v>
      </c>
      <c r="L97" s="336" t="b">
        <f t="shared" si="17"/>
        <v>0</v>
      </c>
      <c r="M97" s="336" t="s">
        <v>369</v>
      </c>
      <c r="N97" s="75"/>
      <c r="O97" s="168"/>
      <c r="P97" s="168"/>
      <c r="Q97" s="54"/>
      <c r="AF97" s="9"/>
      <c r="AG97" s="9"/>
      <c r="AH97" s="9"/>
      <c r="AI97" s="9"/>
      <c r="AJ97" s="9"/>
      <c r="AK97" s="9"/>
      <c r="AL97" s="9"/>
      <c r="AM97" s="9"/>
      <c r="AN97" s="9"/>
      <c r="AO97" s="9"/>
      <c r="AP97" s="9"/>
      <c r="AQ97" s="9"/>
      <c r="AR97" s="9"/>
      <c r="AS97" s="9"/>
      <c r="AT97" s="9"/>
      <c r="AU97" s="9"/>
      <c r="AV97" s="9"/>
      <c r="AW97" s="9"/>
      <c r="AX97" s="9"/>
      <c r="AY97" s="9"/>
      <c r="AZ97" s="9"/>
      <c r="BA97" s="9"/>
    </row>
    <row r="98" spans="1:53" s="302" customFormat="1" x14ac:dyDescent="0.25">
      <c r="A98" s="317">
        <v>14</v>
      </c>
      <c r="B98" s="329" t="str">
        <f t="shared" si="13"/>
        <v/>
      </c>
      <c r="C98" s="330" t="str">
        <f>TEXT(IFERROR(INDEX('Overview - Section A'!$A$43:$A$50,MATCH(J98,'Overview - Section A'!$I$43:$I$50,0)),""),"YYYY")</f>
        <v>2020</v>
      </c>
      <c r="D98" s="331"/>
      <c r="E98" s="332"/>
      <c r="F98" s="333" t="str">
        <f t="shared" si="14"/>
        <v/>
      </c>
      <c r="G98" s="334"/>
      <c r="H98" s="335"/>
      <c r="I98" s="336" t="str">
        <f t="shared" si="15"/>
        <v/>
      </c>
      <c r="J98" s="337" t="s">
        <v>302</v>
      </c>
      <c r="K98" s="336" t="b">
        <f t="shared" si="16"/>
        <v>1</v>
      </c>
      <c r="L98" s="336" t="b">
        <f t="shared" si="17"/>
        <v>0</v>
      </c>
      <c r="M98" s="336" t="s">
        <v>370</v>
      </c>
      <c r="N98" s="75"/>
      <c r="O98" s="168"/>
      <c r="P98" s="168"/>
      <c r="Q98" s="54"/>
      <c r="AF98" s="9"/>
      <c r="AG98" s="9"/>
      <c r="AH98" s="9"/>
      <c r="AI98" s="9"/>
      <c r="AJ98" s="9"/>
      <c r="AK98" s="9"/>
      <c r="AL98" s="9"/>
      <c r="AM98" s="9"/>
      <c r="AN98" s="9"/>
      <c r="AO98" s="9"/>
      <c r="AP98" s="9"/>
      <c r="AQ98" s="9"/>
      <c r="AR98" s="9"/>
      <c r="AS98" s="9"/>
      <c r="AT98" s="9"/>
      <c r="AU98" s="9"/>
      <c r="AV98" s="9"/>
      <c r="AW98" s="9"/>
      <c r="AX98" s="9"/>
      <c r="AY98" s="9"/>
      <c r="AZ98" s="9"/>
      <c r="BA98" s="9"/>
    </row>
    <row r="99" spans="1:53" s="302" customFormat="1" x14ac:dyDescent="0.25">
      <c r="A99" s="317">
        <v>14</v>
      </c>
      <c r="B99" s="329" t="str">
        <f t="shared" si="13"/>
        <v/>
      </c>
      <c r="C99" s="330" t="str">
        <f>TEXT(IFERROR(INDEX('Overview - Section A'!$A$43:$A$50,MATCH(J99,'Overview - Section A'!$I$43:$I$50,0)),""),"YYYY")</f>
        <v>2021</v>
      </c>
      <c r="D99" s="331"/>
      <c r="E99" s="332"/>
      <c r="F99" s="333" t="str">
        <f t="shared" si="14"/>
        <v/>
      </c>
      <c r="G99" s="334"/>
      <c r="H99" s="335"/>
      <c r="I99" s="336" t="str">
        <f t="shared" si="15"/>
        <v/>
      </c>
      <c r="J99" s="337" t="s">
        <v>304</v>
      </c>
      <c r="K99" s="336" t="b">
        <f t="shared" si="16"/>
        <v>1</v>
      </c>
      <c r="L99" s="336" t="b">
        <f t="shared" si="17"/>
        <v>0</v>
      </c>
      <c r="M99" s="336" t="s">
        <v>371</v>
      </c>
      <c r="N99" s="75"/>
      <c r="O99" s="168"/>
      <c r="P99" s="168"/>
      <c r="Q99" s="54"/>
      <c r="AF99" s="9"/>
      <c r="AG99" s="9"/>
      <c r="AH99" s="9"/>
      <c r="AI99" s="9"/>
      <c r="AJ99" s="9"/>
      <c r="AK99" s="9"/>
      <c r="AL99" s="9"/>
      <c r="AM99" s="9"/>
      <c r="AN99" s="9"/>
      <c r="AO99" s="9"/>
      <c r="AP99" s="9"/>
      <c r="AQ99" s="9"/>
      <c r="AR99" s="9"/>
      <c r="AS99" s="9"/>
      <c r="AT99" s="9"/>
      <c r="AU99" s="9"/>
      <c r="AV99" s="9"/>
      <c r="AW99" s="9"/>
      <c r="AX99" s="9"/>
      <c r="AY99" s="9"/>
      <c r="AZ99" s="9"/>
      <c r="BA99" s="9"/>
    </row>
    <row r="100" spans="1:53" s="302" customFormat="1" x14ac:dyDescent="0.25">
      <c r="A100" s="317">
        <v>14</v>
      </c>
      <c r="B100" s="329" t="str">
        <f t="shared" si="13"/>
        <v/>
      </c>
      <c r="C100" s="330" t="str">
        <f>TEXT(IFERROR(INDEX('Overview - Section A'!$A$43:$A$50,MATCH(J100,'Overview - Section A'!$I$43:$I$50,0)),""),"YYYY")</f>
        <v>2022</v>
      </c>
      <c r="D100" s="331"/>
      <c r="E100" s="332"/>
      <c r="F100" s="333" t="str">
        <f t="shared" si="14"/>
        <v/>
      </c>
      <c r="G100" s="334"/>
      <c r="H100" s="335"/>
      <c r="I100" s="336" t="str">
        <f t="shared" si="15"/>
        <v/>
      </c>
      <c r="J100" s="337" t="s">
        <v>306</v>
      </c>
      <c r="K100" s="336" t="b">
        <f t="shared" si="16"/>
        <v>1</v>
      </c>
      <c r="L100" s="336" t="b">
        <f t="shared" si="17"/>
        <v>0</v>
      </c>
      <c r="M100" s="336" t="s">
        <v>372</v>
      </c>
      <c r="N100" s="75"/>
      <c r="O100" s="168"/>
      <c r="P100" s="168"/>
      <c r="Q100" s="54"/>
      <c r="AF100" s="9"/>
      <c r="AG100" s="9"/>
      <c r="AH100" s="9"/>
      <c r="AI100" s="9"/>
      <c r="AJ100" s="9"/>
      <c r="AK100" s="9"/>
      <c r="AL100" s="9"/>
      <c r="AM100" s="9"/>
      <c r="AN100" s="9"/>
      <c r="AO100" s="9"/>
      <c r="AP100" s="9"/>
      <c r="AQ100" s="9"/>
      <c r="AR100" s="9"/>
      <c r="AS100" s="9"/>
      <c r="AT100" s="9"/>
      <c r="AU100" s="9"/>
      <c r="AV100" s="9"/>
      <c r="AW100" s="9"/>
      <c r="AX100" s="9"/>
      <c r="AY100" s="9"/>
      <c r="AZ100" s="9"/>
      <c r="BA100" s="9"/>
    </row>
    <row r="101" spans="1:53" s="302" customFormat="1" x14ac:dyDescent="0.25">
      <c r="A101" s="317">
        <v>15</v>
      </c>
      <c r="B101" s="329" t="str">
        <f t="shared" si="13"/>
        <v/>
      </c>
      <c r="C101" s="330" t="str">
        <f>TEXT(IFERROR(INDEX('Overview - Section A'!$A$43:$A$50,MATCH(J101,'Overview - Section A'!$I$43:$I$50,0)),""),"YYYY")</f>
        <v>2018</v>
      </c>
      <c r="D101" s="331"/>
      <c r="E101" s="332"/>
      <c r="F101" s="333" t="str">
        <f t="shared" si="14"/>
        <v/>
      </c>
      <c r="G101" s="334"/>
      <c r="H101" s="335"/>
      <c r="I101" s="336" t="str">
        <f t="shared" si="15"/>
        <v/>
      </c>
      <c r="J101" s="337" t="s">
        <v>298</v>
      </c>
      <c r="K101" s="336" t="b">
        <f t="shared" si="16"/>
        <v>1</v>
      </c>
      <c r="L101" s="336" t="b">
        <f t="shared" si="17"/>
        <v>0</v>
      </c>
      <c r="M101" s="336" t="s">
        <v>373</v>
      </c>
      <c r="N101" s="75"/>
      <c r="O101" s="168"/>
      <c r="P101" s="168"/>
      <c r="Q101" s="54"/>
      <c r="AF101" s="9"/>
      <c r="AG101" s="9"/>
      <c r="AH101" s="9"/>
      <c r="AI101" s="9"/>
      <c r="AJ101" s="9"/>
      <c r="AK101" s="9"/>
      <c r="AL101" s="9"/>
      <c r="AM101" s="9"/>
      <c r="AN101" s="9"/>
      <c r="AO101" s="9"/>
      <c r="AP101" s="9"/>
      <c r="AQ101" s="9"/>
      <c r="AR101" s="9"/>
      <c r="AS101" s="9"/>
      <c r="AT101" s="9"/>
      <c r="AU101" s="9"/>
      <c r="AV101" s="9"/>
      <c r="AW101" s="9"/>
      <c r="AX101" s="9"/>
      <c r="AY101" s="9"/>
      <c r="AZ101" s="9"/>
      <c r="BA101" s="9"/>
    </row>
    <row r="102" spans="1:53" s="302" customFormat="1" x14ac:dyDescent="0.25">
      <c r="A102" s="317">
        <v>15</v>
      </c>
      <c r="B102" s="329" t="str">
        <f t="shared" si="13"/>
        <v/>
      </c>
      <c r="C102" s="330" t="str">
        <f>TEXT(IFERROR(INDEX('Overview - Section A'!$A$43:$A$50,MATCH(J102,'Overview - Section A'!$I$43:$I$50,0)),""),"YYYY")</f>
        <v>2019</v>
      </c>
      <c r="D102" s="331"/>
      <c r="E102" s="332"/>
      <c r="F102" s="333" t="str">
        <f t="shared" si="14"/>
        <v/>
      </c>
      <c r="G102" s="334"/>
      <c r="H102" s="335"/>
      <c r="I102" s="336" t="str">
        <f t="shared" si="15"/>
        <v/>
      </c>
      <c r="J102" s="337" t="s">
        <v>300</v>
      </c>
      <c r="K102" s="336" t="b">
        <f t="shared" si="16"/>
        <v>1</v>
      </c>
      <c r="L102" s="336" t="b">
        <f t="shared" si="17"/>
        <v>0</v>
      </c>
      <c r="M102" s="336" t="s">
        <v>374</v>
      </c>
      <c r="N102" s="75"/>
      <c r="O102" s="168"/>
      <c r="P102" s="168"/>
      <c r="Q102" s="54"/>
      <c r="AF102" s="9"/>
      <c r="AG102" s="9"/>
      <c r="AH102" s="9"/>
      <c r="AI102" s="9"/>
      <c r="AJ102" s="9"/>
      <c r="AK102" s="9"/>
      <c r="AL102" s="9"/>
      <c r="AM102" s="9"/>
      <c r="AN102" s="9"/>
      <c r="AO102" s="9"/>
      <c r="AP102" s="9"/>
      <c r="AQ102" s="9"/>
      <c r="AR102" s="9"/>
      <c r="AS102" s="9"/>
      <c r="AT102" s="9"/>
      <c r="AU102" s="9"/>
      <c r="AV102" s="9"/>
      <c r="AW102" s="9"/>
      <c r="AX102" s="9"/>
      <c r="AY102" s="9"/>
      <c r="AZ102" s="9"/>
      <c r="BA102" s="9"/>
    </row>
    <row r="103" spans="1:53" s="302" customFormat="1" x14ac:dyDescent="0.25">
      <c r="A103" s="317">
        <v>15</v>
      </c>
      <c r="B103" s="329" t="str">
        <f t="shared" si="13"/>
        <v/>
      </c>
      <c r="C103" s="330" t="str">
        <f>TEXT(IFERROR(INDEX('Overview - Section A'!$A$43:$A$50,MATCH(J103,'Overview - Section A'!$I$43:$I$50,0)),""),"YYYY")</f>
        <v>2020</v>
      </c>
      <c r="D103" s="331"/>
      <c r="E103" s="332"/>
      <c r="F103" s="333" t="str">
        <f t="shared" si="14"/>
        <v/>
      </c>
      <c r="G103" s="334"/>
      <c r="H103" s="335"/>
      <c r="I103" s="336" t="str">
        <f t="shared" si="15"/>
        <v/>
      </c>
      <c r="J103" s="337" t="s">
        <v>302</v>
      </c>
      <c r="K103" s="336" t="b">
        <f t="shared" si="16"/>
        <v>1</v>
      </c>
      <c r="L103" s="336" t="b">
        <f t="shared" si="17"/>
        <v>0</v>
      </c>
      <c r="M103" s="336" t="s">
        <v>375</v>
      </c>
      <c r="N103" s="75"/>
      <c r="O103" s="168"/>
      <c r="P103" s="168"/>
      <c r="Q103" s="54"/>
      <c r="AF103" s="9"/>
      <c r="AG103" s="9"/>
      <c r="AH103" s="9"/>
      <c r="AI103" s="9"/>
      <c r="AJ103" s="9"/>
      <c r="AK103" s="9"/>
      <c r="AL103" s="9"/>
      <c r="AM103" s="9"/>
      <c r="AN103" s="9"/>
      <c r="AO103" s="9"/>
      <c r="AP103" s="9"/>
      <c r="AQ103" s="9"/>
      <c r="AR103" s="9"/>
      <c r="AS103" s="9"/>
      <c r="AT103" s="9"/>
      <c r="AU103" s="9"/>
      <c r="AV103" s="9"/>
      <c r="AW103" s="9"/>
      <c r="AX103" s="9"/>
      <c r="AY103" s="9"/>
      <c r="AZ103" s="9"/>
      <c r="BA103" s="9"/>
    </row>
    <row r="104" spans="1:53" s="302" customFormat="1" x14ac:dyDescent="0.25">
      <c r="A104" s="317">
        <v>15</v>
      </c>
      <c r="B104" s="329" t="str">
        <f t="shared" si="13"/>
        <v/>
      </c>
      <c r="C104" s="330" t="str">
        <f>TEXT(IFERROR(INDEX('Overview - Section A'!$A$43:$A$50,MATCH(J104,'Overview - Section A'!$I$43:$I$50,0)),""),"YYYY")</f>
        <v>2021</v>
      </c>
      <c r="D104" s="331"/>
      <c r="E104" s="332"/>
      <c r="F104" s="333" t="str">
        <f t="shared" si="14"/>
        <v/>
      </c>
      <c r="G104" s="334"/>
      <c r="H104" s="335"/>
      <c r="I104" s="336" t="str">
        <f t="shared" si="15"/>
        <v/>
      </c>
      <c r="J104" s="337" t="s">
        <v>304</v>
      </c>
      <c r="K104" s="336" t="b">
        <f t="shared" si="16"/>
        <v>1</v>
      </c>
      <c r="L104" s="336" t="b">
        <f t="shared" si="17"/>
        <v>0</v>
      </c>
      <c r="M104" s="336" t="s">
        <v>376</v>
      </c>
      <c r="N104" s="75"/>
      <c r="O104" s="168"/>
      <c r="P104" s="168"/>
      <c r="Q104" s="54"/>
      <c r="AF104" s="9"/>
      <c r="AG104" s="9"/>
      <c r="AH104" s="9"/>
      <c r="AI104" s="9"/>
      <c r="AJ104" s="9"/>
      <c r="AK104" s="9"/>
      <c r="AL104" s="9"/>
      <c r="AM104" s="9"/>
      <c r="AN104" s="9"/>
      <c r="AO104" s="9"/>
      <c r="AP104" s="9"/>
      <c r="AQ104" s="9"/>
      <c r="AR104" s="9"/>
      <c r="AS104" s="9"/>
      <c r="AT104" s="9"/>
      <c r="AU104" s="9"/>
      <c r="AV104" s="9"/>
      <c r="AW104" s="9"/>
      <c r="AX104" s="9"/>
      <c r="AY104" s="9"/>
      <c r="AZ104" s="9"/>
      <c r="BA104" s="9"/>
    </row>
    <row r="105" spans="1:53" s="302" customFormat="1" x14ac:dyDescent="0.25">
      <c r="A105" s="317">
        <v>15</v>
      </c>
      <c r="B105" s="329" t="str">
        <f t="shared" si="13"/>
        <v/>
      </c>
      <c r="C105" s="330" t="str">
        <f>TEXT(IFERROR(INDEX('Overview - Section A'!$A$43:$A$50,MATCH(J105,'Overview - Section A'!$I$43:$I$50,0)),""),"YYYY")</f>
        <v>2022</v>
      </c>
      <c r="D105" s="331"/>
      <c r="E105" s="332"/>
      <c r="F105" s="333" t="str">
        <f t="shared" si="14"/>
        <v/>
      </c>
      <c r="G105" s="334"/>
      <c r="H105" s="335"/>
      <c r="I105" s="336" t="str">
        <f t="shared" si="15"/>
        <v/>
      </c>
      <c r="J105" s="337" t="s">
        <v>306</v>
      </c>
      <c r="K105" s="336" t="b">
        <f t="shared" si="16"/>
        <v>1</v>
      </c>
      <c r="L105" s="336" t="b">
        <f t="shared" si="17"/>
        <v>0</v>
      </c>
      <c r="M105" s="336" t="s">
        <v>377</v>
      </c>
      <c r="N105" s="75"/>
      <c r="O105" s="168"/>
      <c r="P105" s="168"/>
      <c r="Q105" s="54"/>
      <c r="AF105" s="9"/>
      <c r="AG105" s="9"/>
      <c r="AH105" s="9"/>
      <c r="AI105" s="9"/>
      <c r="AJ105" s="9"/>
      <c r="AK105" s="9"/>
      <c r="AL105" s="9"/>
      <c r="AM105" s="9"/>
      <c r="AN105" s="9"/>
      <c r="AO105" s="9"/>
      <c r="AP105" s="9"/>
      <c r="AQ105" s="9"/>
      <c r="AR105" s="9"/>
      <c r="AS105" s="9"/>
      <c r="AT105" s="9"/>
      <c r="AU105" s="9"/>
      <c r="AV105" s="9"/>
      <c r="AW105" s="9"/>
      <c r="AX105" s="9"/>
      <c r="AY105" s="9"/>
      <c r="AZ105" s="9"/>
      <c r="BA105" s="9"/>
    </row>
    <row r="106" spans="1:53" ht="0.4" customHeight="1" thickBot="1" x14ac:dyDescent="0.3">
      <c r="A106" s="76"/>
      <c r="B106" s="77"/>
      <c r="C106" s="77"/>
      <c r="D106" s="77"/>
      <c r="E106" s="77"/>
      <c r="F106" s="77"/>
      <c r="G106" s="77"/>
      <c r="H106" s="77"/>
      <c r="I106" s="77"/>
      <c r="J106" s="77"/>
      <c r="K106" s="77"/>
      <c r="L106" s="77"/>
      <c r="M106" s="77"/>
      <c r="N106" s="68"/>
      <c r="O106" s="165"/>
      <c r="P106" s="165"/>
    </row>
    <row r="107" spans="1:53" x14ac:dyDescent="0.25">
      <c r="O107" s="164"/>
      <c r="P107" s="164"/>
    </row>
    <row r="114" spans="1:1" x14ac:dyDescent="0.25">
      <c r="A114" s="78" t="s">
        <v>94</v>
      </c>
    </row>
  </sheetData>
  <sheetProtection algorithmName="SHA-512" hashValue="IBFVCSnZlFm92gbuzXEJ0CI/4lDxY9EXKqPUp7u4HB4NKxRKDrO9+Mf/OQ5vU8KL0Xtlt9wRPe2Okl9uBrcOfQ==" saltValue="olmOSe2EqA/4HHdhFNyDMQ==" spinCount="100000" sheet="1" objects="1" scenarios="1" formatRows="0" sort="0" autoFilter="0"/>
  <mergeCells count="4">
    <mergeCell ref="A2:Q2"/>
    <mergeCell ref="A1:Q1"/>
    <mergeCell ref="A8:N8"/>
    <mergeCell ref="A28:H28"/>
  </mergeCells>
  <conditionalFormatting sqref="A30:C105">
    <cfRule type="expression" dxfId="102" priority="67">
      <formula>MOD($A30,2)=0</formula>
    </cfRule>
    <cfRule type="expression" dxfId="101" priority="68">
      <formula>MOD($A30,2)=1</formula>
    </cfRule>
  </conditionalFormatting>
  <conditionalFormatting sqref="B10:C25">
    <cfRule type="expression" dxfId="100" priority="65">
      <formula>AND($C10&lt;&gt;"",$B10&lt;&gt;"")</formula>
    </cfRule>
  </conditionalFormatting>
  <dataValidations count="12">
    <dataValidation type="list" allowBlank="1" showInputMessage="1" showErrorMessage="1" sqref="B10:B25">
      <formula1>OutcomeIndicator</formula1>
    </dataValidation>
    <dataValidation type="list" allowBlank="1" showInputMessage="1" showErrorMessage="1" sqref="H10:H25">
      <formula1>ResponsiblePR</formula1>
    </dataValidation>
    <dataValidation type="custom" allowBlank="1" showInputMessage="1" showErrorMessage="1" errorTitle="Outcome Indicator" error="Should not have both a Standard Indicator and Custom Indicator on same line." sqref="C10:C25">
      <formula1>B10=""</formula1>
    </dataValidation>
    <dataValidation type="decimal" allowBlank="1" showInputMessage="1" showErrorMessage="1" errorTitle="X-Author for Excel" error="Please enter a valid numeric value. Valid range for Outcome Indicator Number is -1E+18 to 1E+18." promptTitle="X-Author for Excel" sqref="A30:A105 A10:A25">
      <formula1>-1000000000000000000</formula1>
      <formula2>1000000000000000000</formula2>
    </dataValidation>
    <dataValidation type="decimal" allowBlank="1" showInputMessage="1" showErrorMessage="1" errorTitle="X-Author for Excel" error="Please enter a valid numeric value. Valid range for Target N# is -10000000000 to 10000000000." promptTitle="X-Author for Excel" sqref="D30:D105">
      <formula1>-10000000000</formula1>
      <formula2>10000000000</formula2>
    </dataValidation>
    <dataValidation type="decimal" allowBlank="1" showInputMessage="1" showErrorMessage="1" errorTitle="X-Author for Excel" error="Please enter a valid numeric value. Valid range for Target D# is -10000000000 to 10000000000." promptTitle="X-Author for Excel" sqref="E30:E105">
      <formula1>-10000000000</formula1>
      <formula2>10000000000</formula2>
    </dataValidation>
    <dataValidation type="decimal" allowBlank="1" showInputMessage="1" showErrorMessage="1" errorTitle="X-Author for Excel" error="Please enter a valid numeric value. Valid range for Target % is -99999.99 to 99999.99." promptTitle="X-Author for Excel" sqref="F30:F105">
      <formula1>-99999.99</formula1>
      <formula2>99999.99</formula2>
    </dataValidation>
    <dataValidation type="date" allowBlank="1" showInputMessage="1" showErrorMessage="1" errorTitle="X-Author for Excel" error="Please enter a valid date." promptTitle="X-Author for Excel" sqref="G30:G105">
      <formula1>1</formula1>
      <formula2>767376</formula2>
    </dataValidation>
    <dataValidation type="list" allowBlank="1" showInputMessage="1" showErrorMessage="1" errorTitle="X-Author for Excel" error="Please select a value from the drop-down." promptTitle="X-Author for Excel" sqref="H30:H105">
      <formula1>IF(IFERROR(ROWS(INDIRECT(SUBSTITUTE("AIM_Outcome_Indicator_Targets_Result__c.AIM_Mark_if_target_is_TBD__c"," ","_"))),-1) &lt; 0, XAuthorInvalidPicklistData,INDIRECT(SUBSTITUTE("AIM_Outcome_Indicator_Targets_Result__c.AIM_Mark_if_target_is_TBD__c"," ","_")))</formula1>
    </dataValidation>
    <dataValidation type="custom" allowBlank="1" showInputMessage="1" showErrorMessage="1" errorTitle="X-Author for Excel" error="Id and Lookup fields are not editable." promptTitle="X-Author for Excel" sqref="J30:J105 M30:M105 W10:Y25">
      <formula1>""</formula1>
    </dataValidation>
    <dataValidation type="list" allowBlank="1" showInputMessage="1" showErrorMessage="1" errorTitle="X-Author for Excel" error="Please select either TRUE or FALSE from the dropdown." promptTitle="X-Author for Excel" sqref="K30:L105 T10:U25">
      <formula1>"TRUE,FALSE"</formula1>
    </dataValidation>
    <dataValidation type="list" allowBlank="1" showInputMessage="1" showErrorMessage="1" errorTitle="X-Author for Excel" error="Please select a value from the drop-down." promptTitle="X-Author for Excel" sqref="E10:E25">
      <formula1>IF(IFERROR(ROWS(INDIRECT(SUBSTITUTE("AIM_Outcome_Indicator__c.AIM_Baseline_Year__c"," ","_"))),-1) &lt; 0, XAuthorInvalidPicklistData,INDIRECT(SUBSTITUTE("AIM_Outcome_Indicator__c.AIM_Baseline_Year__c"," ","_")))</formula1>
    </dataValidation>
  </dataValidations>
  <hyperlinks>
    <hyperlink ref="B4" location="'Outcome Indicators - Section C'!A8" display="Outcome Indicators"/>
    <hyperlink ref="C4" location="_6017e447_f4b2_4605_8be3_67be82447dcf" display="Outcome Indicator Targets"/>
    <hyperlink ref="A1:Q1" location="'Outcome Indicators - Section C'!A27" display="Funding Request"/>
    <hyperlink ref="A114" location="'Outcome Indicators - Section C'!A4" display="'Outcome Indicators - Section C'!A4"/>
  </hyperlinks>
  <pageMargins left="0.7" right="0.7" top="0.75" bottom="0.75" header="0.3" footer="0.3"/>
  <pageSetup paperSize="8" scale="73" fitToHeight="0" orientation="landscape" r:id="rId1"/>
  <colBreaks count="1" manualBreakCount="1">
    <brk id="26" max="1048575" man="1"/>
  </colBreaks>
  <extLst>
    <ext xmlns:x14="http://schemas.microsoft.com/office/spreadsheetml/2009/9/main" uri="{78C0D931-6437-407d-A8EE-F0AAD7539E65}">
      <x14:conditionalFormattings>
        <x14:conditionalFormatting xmlns:xm="http://schemas.microsoft.com/office/excel/2006/main">
          <x14:cfRule type="expression" priority="66" id="{F8B86FC9-38F2-421F-BC8E-80A7C8DC9982}">
            <xm:f>INDEX('Overview - Section A'!$E$44:$E$50,MATCH($J30,'Overview - Section A'!$I$44:$I$50,0))&gt;'Overview - Section A'!$E$8</xm:f>
            <x14:dxf>
              <font>
                <color theme="0" tint="-0.24994659260841701"/>
              </font>
              <fill>
                <patternFill>
                  <bgColor theme="0" tint="-0.24994659260841701"/>
                </patternFill>
              </fill>
            </x14:dxf>
          </x14:cfRule>
          <xm:sqref>A59:H60 A56:C58 A64:H65 A61:C63 H61:H63 A69:H70 A66:C68 H66:H68 A74:H75 A71:C73 H71:H73 A30:H30 A39:H40 A34:H35 H31:H33 A31:F33 A79:H106 A76:E78 H76:H78 A44:H45 A49:H55 A46:C48 A41:C43 H36:H38 A36:E38</xm:sqref>
        </x14:conditionalFormatting>
        <x14:conditionalFormatting xmlns:xm="http://schemas.microsoft.com/office/excel/2006/main">
          <x14:cfRule type="expression" priority="55" id="{91DBCC38-1C5E-4A71-93F0-DB43C68DB894}">
            <xm:f>INDEX('Overview - Section A'!$E$44:$E$50,MATCH($J71,'Overview - Section A'!$I$44:$I$50,0))&gt;'Overview - Section A'!$E$8</xm:f>
            <x14:dxf>
              <font>
                <color theme="0" tint="-0.24994659260841701"/>
              </font>
              <fill>
                <patternFill>
                  <bgColor theme="0" tint="-0.24994659260841701"/>
                </patternFill>
              </fill>
            </x14:dxf>
          </x14:cfRule>
          <xm:sqref>D71:D73</xm:sqref>
        </x14:conditionalFormatting>
        <x14:conditionalFormatting xmlns:xm="http://schemas.microsoft.com/office/excel/2006/main">
          <x14:cfRule type="expression" priority="54" id="{8D040227-27B0-4ED8-BFD4-374BEE0EDEEF}">
            <xm:f>INDEX('Overview - Section A'!$E$44:$E$50,MATCH($J71,'Overview - Section A'!$I$44:$I$50,0))&gt;'Overview - Section A'!$E$8</xm:f>
            <x14:dxf>
              <font>
                <color theme="0" tint="-0.24994659260841701"/>
              </font>
              <fill>
                <patternFill>
                  <bgColor theme="0" tint="-0.24994659260841701"/>
                </patternFill>
              </fill>
            </x14:dxf>
          </x14:cfRule>
          <xm:sqref>E71:E73</xm:sqref>
        </x14:conditionalFormatting>
        <x14:conditionalFormatting xmlns:xm="http://schemas.microsoft.com/office/excel/2006/main">
          <x14:cfRule type="expression" priority="47" id="{E9B63670-32F3-4108-B7FE-27D0A7513381}">
            <xm:f>INDEX('Overview - Section A'!$E$44:$E$50,MATCH($J31,'Overview - Section A'!$I$44:$I$50,0))&gt;'Overview - Section A'!$E$8</xm:f>
            <x14:dxf>
              <font>
                <color theme="0" tint="-0.24994659260841701"/>
              </font>
              <fill>
                <patternFill>
                  <bgColor theme="0" tint="-0.24994659260841701"/>
                </patternFill>
              </fill>
            </x14:dxf>
          </x14:cfRule>
          <xm:sqref>G31</xm:sqref>
        </x14:conditionalFormatting>
        <x14:conditionalFormatting xmlns:xm="http://schemas.microsoft.com/office/excel/2006/main">
          <x14:cfRule type="expression" priority="42" id="{E7DE8FBF-4E05-4C7D-A44F-755E7BDBC034}">
            <xm:f>INDEX('Overview - Section A'!$E$44:$E$50,MATCH($J32,'Overview - Section A'!$I$44:$I$50,0))&gt;'Overview - Section A'!$E$8</xm:f>
            <x14:dxf>
              <font>
                <color theme="0" tint="-0.24994659260841701"/>
              </font>
              <fill>
                <patternFill>
                  <bgColor theme="0" tint="-0.24994659260841701"/>
                </patternFill>
              </fill>
            </x14:dxf>
          </x14:cfRule>
          <xm:sqref>G32</xm:sqref>
        </x14:conditionalFormatting>
        <x14:conditionalFormatting xmlns:xm="http://schemas.microsoft.com/office/excel/2006/main">
          <x14:cfRule type="expression" priority="41" id="{535B316A-C2F7-4CBF-A591-E777623B565B}">
            <xm:f>INDEX('Overview - Section A'!$E$44:$E$50,MATCH($J33,'Overview - Section A'!$I$44:$I$50,0))&gt;'Overview - Section A'!$E$8</xm:f>
            <x14:dxf>
              <font>
                <color theme="0" tint="-0.24994659260841701"/>
              </font>
              <fill>
                <patternFill>
                  <bgColor theme="0" tint="-0.24994659260841701"/>
                </patternFill>
              </fill>
            </x14:dxf>
          </x14:cfRule>
          <xm:sqref>G33</xm:sqref>
        </x14:conditionalFormatting>
        <x14:conditionalFormatting xmlns:xm="http://schemas.microsoft.com/office/excel/2006/main">
          <x14:cfRule type="expression" priority="28" id="{9004A014-173F-4EF2-9383-E4CCE45DE33C}">
            <xm:f>INDEX('Overview - Section A'!$E$44:$E$50,MATCH($J76,'Overview - Section A'!$I$44:$I$50,0))&gt;'Overview - Section A'!$E$8</xm:f>
            <x14:dxf>
              <font>
                <color theme="0" tint="-0.24994659260841701"/>
              </font>
              <fill>
                <patternFill>
                  <bgColor theme="0" tint="-0.24994659260841701"/>
                </patternFill>
              </fill>
            </x14:dxf>
          </x14:cfRule>
          <xm:sqref>F76:F78</xm:sqref>
        </x14:conditionalFormatting>
        <x14:conditionalFormatting xmlns:xm="http://schemas.microsoft.com/office/excel/2006/main">
          <x14:cfRule type="expression" priority="27" id="{22A85CDE-8A17-46DA-AF54-2804D5EF55C0}">
            <xm:f>INDEX('Overview - Section A'!$E$44:$E$50,MATCH($J76,'Overview - Section A'!$I$44:$I$50,0))&gt;'Overview - Section A'!$E$8</xm:f>
            <x14:dxf>
              <font>
                <color theme="0" tint="-0.24994659260841701"/>
              </font>
              <fill>
                <patternFill>
                  <bgColor theme="0" tint="-0.24994659260841701"/>
                </patternFill>
              </fill>
            </x14:dxf>
          </x14:cfRule>
          <xm:sqref>G76</xm:sqref>
        </x14:conditionalFormatting>
        <x14:conditionalFormatting xmlns:xm="http://schemas.microsoft.com/office/excel/2006/main">
          <x14:cfRule type="expression" priority="26" id="{6EF7E2EC-3A55-4B21-A9F4-C67BD852E999}">
            <xm:f>INDEX('Overview - Section A'!$E$44:$E$50,MATCH($J77,'Overview - Section A'!$I$44:$I$50,0))&gt;'Overview - Section A'!$E$8</xm:f>
            <x14:dxf>
              <font>
                <color theme="0" tint="-0.24994659260841701"/>
              </font>
              <fill>
                <patternFill>
                  <bgColor theme="0" tint="-0.24994659260841701"/>
                </patternFill>
              </fill>
            </x14:dxf>
          </x14:cfRule>
          <xm:sqref>G77</xm:sqref>
        </x14:conditionalFormatting>
        <x14:conditionalFormatting xmlns:xm="http://schemas.microsoft.com/office/excel/2006/main">
          <x14:cfRule type="expression" priority="25" id="{C1CC133A-50BE-435C-8BC4-609F34662743}">
            <xm:f>INDEX('Overview - Section A'!$E$44:$E$50,MATCH($J78,'Overview - Section A'!$I$44:$I$50,0))&gt;'Overview - Section A'!$E$8</xm:f>
            <x14:dxf>
              <font>
                <color theme="0" tint="-0.24994659260841701"/>
              </font>
              <fill>
                <patternFill>
                  <bgColor theme="0" tint="-0.24994659260841701"/>
                </patternFill>
              </fill>
            </x14:dxf>
          </x14:cfRule>
          <xm:sqref>G78</xm:sqref>
        </x14:conditionalFormatting>
        <x14:conditionalFormatting xmlns:xm="http://schemas.microsoft.com/office/excel/2006/main">
          <x14:cfRule type="expression" priority="24" id="{BE1FB5C6-BEDD-4F98-B706-6ECE213F2DBD}">
            <xm:f>INDEX('Overview - Section A'!$E$44:$E$50,MATCH($J71,'Overview - Section A'!$I$44:$I$50,0))&gt;'Overview - Section A'!$E$8</xm:f>
            <x14:dxf>
              <font>
                <color theme="0" tint="-0.24994659260841701"/>
              </font>
              <fill>
                <patternFill>
                  <bgColor theme="0" tint="-0.24994659260841701"/>
                </patternFill>
              </fill>
            </x14:dxf>
          </x14:cfRule>
          <xm:sqref>F71:F73</xm:sqref>
        </x14:conditionalFormatting>
        <x14:conditionalFormatting xmlns:xm="http://schemas.microsoft.com/office/excel/2006/main">
          <x14:cfRule type="expression" priority="23" id="{6CA67C36-B24E-4FBD-AB85-E65E3C62C136}">
            <xm:f>INDEX('Overview - Section A'!$E$44:$E$50,MATCH($J71,'Overview - Section A'!$I$44:$I$50,0))&gt;'Overview - Section A'!$E$8</xm:f>
            <x14:dxf>
              <font>
                <color theme="0" tint="-0.24994659260841701"/>
              </font>
              <fill>
                <patternFill>
                  <bgColor theme="0" tint="-0.24994659260841701"/>
                </patternFill>
              </fill>
            </x14:dxf>
          </x14:cfRule>
          <xm:sqref>G71</xm:sqref>
        </x14:conditionalFormatting>
        <x14:conditionalFormatting xmlns:xm="http://schemas.microsoft.com/office/excel/2006/main">
          <x14:cfRule type="expression" priority="22" id="{E678F974-2B5C-452F-8537-7B0139CDD501}">
            <xm:f>INDEX('Overview - Section A'!$E$44:$E$50,MATCH($J72,'Overview - Section A'!$I$44:$I$50,0))&gt;'Overview - Section A'!$E$8</xm:f>
            <x14:dxf>
              <font>
                <color theme="0" tint="-0.24994659260841701"/>
              </font>
              <fill>
                <patternFill>
                  <bgColor theme="0" tint="-0.24994659260841701"/>
                </patternFill>
              </fill>
            </x14:dxf>
          </x14:cfRule>
          <xm:sqref>G72</xm:sqref>
        </x14:conditionalFormatting>
        <x14:conditionalFormatting xmlns:xm="http://schemas.microsoft.com/office/excel/2006/main">
          <x14:cfRule type="expression" priority="21" id="{442590B8-3EE3-479C-A9B8-51B5D9E25917}">
            <xm:f>INDEX('Overview - Section A'!$E$44:$E$50,MATCH($J73,'Overview - Section A'!$I$44:$I$50,0))&gt;'Overview - Section A'!$E$8</xm:f>
            <x14:dxf>
              <font>
                <color theme="0" tint="-0.24994659260841701"/>
              </font>
              <fill>
                <patternFill>
                  <bgColor theme="0" tint="-0.24994659260841701"/>
                </patternFill>
              </fill>
            </x14:dxf>
          </x14:cfRule>
          <xm:sqref>G73</xm:sqref>
        </x14:conditionalFormatting>
        <x14:conditionalFormatting xmlns:xm="http://schemas.microsoft.com/office/excel/2006/main">
          <x14:cfRule type="expression" priority="20" id="{0386E1BF-82D9-4D3E-B145-8F97E01707F0}">
            <xm:f>INDEX('Overview - Section A'!$E$44:$E$50,MATCH($J66,'Overview - Section A'!$I$44:$I$50,0))&gt;'Overview - Section A'!$E$8</xm:f>
            <x14:dxf>
              <font>
                <color theme="0" tint="-0.24994659260841701"/>
              </font>
              <fill>
                <patternFill>
                  <bgColor theme="0" tint="-0.24994659260841701"/>
                </patternFill>
              </fill>
            </x14:dxf>
          </x14:cfRule>
          <xm:sqref>D66:F68</xm:sqref>
        </x14:conditionalFormatting>
        <x14:conditionalFormatting xmlns:xm="http://schemas.microsoft.com/office/excel/2006/main">
          <x14:cfRule type="expression" priority="19" id="{1493E86A-7A60-4DA8-88E6-B6E8264E465C}">
            <xm:f>INDEX('Overview - Section A'!$E$44:$E$50,MATCH($J66,'Overview - Section A'!$I$44:$I$50,0))&gt;'Overview - Section A'!$E$8</xm:f>
            <x14:dxf>
              <font>
                <color theme="0" tint="-0.24994659260841701"/>
              </font>
              <fill>
                <patternFill>
                  <bgColor theme="0" tint="-0.24994659260841701"/>
                </patternFill>
              </fill>
            </x14:dxf>
          </x14:cfRule>
          <xm:sqref>G66</xm:sqref>
        </x14:conditionalFormatting>
        <x14:conditionalFormatting xmlns:xm="http://schemas.microsoft.com/office/excel/2006/main">
          <x14:cfRule type="expression" priority="18" id="{44726CB3-6F81-4110-9867-9DDF877CE550}">
            <xm:f>INDEX('Overview - Section A'!$E$44:$E$50,MATCH($J67,'Overview - Section A'!$I$44:$I$50,0))&gt;'Overview - Section A'!$E$8</xm:f>
            <x14:dxf>
              <font>
                <color theme="0" tint="-0.24994659260841701"/>
              </font>
              <fill>
                <patternFill>
                  <bgColor theme="0" tint="-0.24994659260841701"/>
                </patternFill>
              </fill>
            </x14:dxf>
          </x14:cfRule>
          <xm:sqref>G67</xm:sqref>
        </x14:conditionalFormatting>
        <x14:conditionalFormatting xmlns:xm="http://schemas.microsoft.com/office/excel/2006/main">
          <x14:cfRule type="expression" priority="17" id="{ECD53172-9696-49EF-9F53-383EE55A57BC}">
            <xm:f>INDEX('Overview - Section A'!$E$44:$E$50,MATCH($J68,'Overview - Section A'!$I$44:$I$50,0))&gt;'Overview - Section A'!$E$8</xm:f>
            <x14:dxf>
              <font>
                <color theme="0" tint="-0.24994659260841701"/>
              </font>
              <fill>
                <patternFill>
                  <bgColor theme="0" tint="-0.24994659260841701"/>
                </patternFill>
              </fill>
            </x14:dxf>
          </x14:cfRule>
          <xm:sqref>G68</xm:sqref>
        </x14:conditionalFormatting>
        <x14:conditionalFormatting xmlns:xm="http://schemas.microsoft.com/office/excel/2006/main">
          <x14:cfRule type="expression" priority="16" id="{8FDCB3BA-BBAE-4175-8EF1-11D7EDB3AFB5}">
            <xm:f>INDEX('Overview - Section A'!$E$44:$E$50,MATCH($J61,'Overview - Section A'!$I$44:$I$50,0))&gt;'Overview - Section A'!$E$8</xm:f>
            <x14:dxf>
              <font>
                <color theme="0" tint="-0.24994659260841701"/>
              </font>
              <fill>
                <patternFill>
                  <bgColor theme="0" tint="-0.24994659260841701"/>
                </patternFill>
              </fill>
            </x14:dxf>
          </x14:cfRule>
          <xm:sqref>G61:G62</xm:sqref>
        </x14:conditionalFormatting>
        <x14:conditionalFormatting xmlns:xm="http://schemas.microsoft.com/office/excel/2006/main">
          <x14:cfRule type="expression" priority="15" id="{F0A36C55-6946-4F76-BD54-22523F77DC9A}">
            <xm:f>INDEX('Overview - Section A'!$E$44:$E$50,MATCH($J61,'Overview - Section A'!$I$44:$I$50,0))&gt;'Overview - Section A'!$E$8</xm:f>
            <x14:dxf>
              <font>
                <color theme="0" tint="-0.24994659260841701"/>
              </font>
              <fill>
                <patternFill>
                  <bgColor theme="0" tint="-0.24994659260841701"/>
                </patternFill>
              </fill>
            </x14:dxf>
          </x14:cfRule>
          <xm:sqref>D61:E63</xm:sqref>
        </x14:conditionalFormatting>
        <x14:conditionalFormatting xmlns:xm="http://schemas.microsoft.com/office/excel/2006/main">
          <x14:cfRule type="expression" priority="14" id="{D1D5BAB6-D029-4BCF-86B8-3C382D1E46B5}">
            <xm:f>INDEX('Overview - Section A'!$E$44:$E$50,MATCH($J63,'Overview - Section A'!$I$44:$I$50,0))&gt;'Overview - Section A'!$E$8</xm:f>
            <x14:dxf>
              <font>
                <color theme="0" tint="-0.24994659260841701"/>
              </font>
              <fill>
                <patternFill>
                  <bgColor theme="0" tint="-0.24994659260841701"/>
                </patternFill>
              </fill>
            </x14:dxf>
          </x14:cfRule>
          <xm:sqref>G63</xm:sqref>
        </x14:conditionalFormatting>
        <x14:conditionalFormatting xmlns:xm="http://schemas.microsoft.com/office/excel/2006/main">
          <x14:cfRule type="expression" priority="13" id="{B44E96AF-1379-4865-9964-F3F3DD955305}">
            <xm:f>INDEX('Overview - Section A'!$E$44:$E$50,MATCH($J63,'Overview - Section A'!$I$44:$I$50,0))&gt;'Overview - Section A'!$E$8</xm:f>
            <x14:dxf>
              <font>
                <color theme="0" tint="-0.24994659260841701"/>
              </font>
              <fill>
                <patternFill>
                  <bgColor theme="0" tint="-0.24994659260841701"/>
                </patternFill>
              </fill>
            </x14:dxf>
          </x14:cfRule>
          <xm:sqref>F63</xm:sqref>
        </x14:conditionalFormatting>
        <x14:conditionalFormatting xmlns:xm="http://schemas.microsoft.com/office/excel/2006/main">
          <x14:cfRule type="expression" priority="12" id="{210A14A7-BDC8-4B2E-8ABF-A458613D7A1C}">
            <xm:f>INDEX('Overview - Section A'!$E$44:$E$50,MATCH($J62,'Overview - Section A'!$I$44:$I$50,0))&gt;'Overview - Section A'!$E$8</xm:f>
            <x14:dxf>
              <font>
                <color theme="0" tint="-0.24994659260841701"/>
              </font>
              <fill>
                <patternFill>
                  <bgColor theme="0" tint="-0.24994659260841701"/>
                </patternFill>
              </fill>
            </x14:dxf>
          </x14:cfRule>
          <xm:sqref>F62</xm:sqref>
        </x14:conditionalFormatting>
        <x14:conditionalFormatting xmlns:xm="http://schemas.microsoft.com/office/excel/2006/main">
          <x14:cfRule type="expression" priority="11" id="{21BE2440-2B23-4746-9304-0EFDFAAB7138}">
            <xm:f>INDEX('Overview - Section A'!$E$44:$E$50,MATCH($J61,'Overview - Section A'!$I$44:$I$50,0))&gt;'Overview - Section A'!$E$8</xm:f>
            <x14:dxf>
              <font>
                <color theme="0" tint="-0.24994659260841701"/>
              </font>
              <fill>
                <patternFill>
                  <bgColor theme="0" tint="-0.24994659260841701"/>
                </patternFill>
              </fill>
            </x14:dxf>
          </x14:cfRule>
          <xm:sqref>F61</xm:sqref>
        </x14:conditionalFormatting>
        <x14:conditionalFormatting xmlns:xm="http://schemas.microsoft.com/office/excel/2006/main">
          <x14:cfRule type="expression" priority="10" id="{938EA268-064D-467B-9499-E24C318BECFC}">
            <xm:f>INDEX('Overview - Section A'!$E$44:$E$50,MATCH($J56,'Overview - Section A'!$I$44:$I$50,0))&gt;'Overview - Section A'!$E$8</xm:f>
            <x14:dxf>
              <font>
                <color theme="0" tint="-0.24994659260841701"/>
              </font>
              <fill>
                <patternFill>
                  <bgColor theme="0" tint="-0.24994659260841701"/>
                </patternFill>
              </fill>
            </x14:dxf>
          </x14:cfRule>
          <xm:sqref>D56:H58</xm:sqref>
        </x14:conditionalFormatting>
        <x14:conditionalFormatting xmlns:xm="http://schemas.microsoft.com/office/excel/2006/main">
          <x14:cfRule type="expression" priority="9" id="{934919C9-ADB2-4988-A696-418CECA92454}">
            <xm:f>INDEX('Overview - Section A'!$E$44:$E$50,MATCH($J46,'Overview - Section A'!$I$44:$I$50,0))&gt;'Overview - Section A'!$E$8</xm:f>
            <x14:dxf>
              <font>
                <color theme="0" tint="-0.24994659260841701"/>
              </font>
              <fill>
                <patternFill>
                  <bgColor theme="0" tint="-0.24994659260841701"/>
                </patternFill>
              </fill>
            </x14:dxf>
          </x14:cfRule>
          <xm:sqref>D46:F46 H46 D47:H48</xm:sqref>
        </x14:conditionalFormatting>
        <x14:conditionalFormatting xmlns:xm="http://schemas.microsoft.com/office/excel/2006/main">
          <x14:cfRule type="expression" priority="8" id="{18E7C7C9-7103-4E30-A553-ABAE249AD4D5}">
            <xm:f>INDEX('Overview - Section A'!$E$44:$E$50,MATCH($J46,'Overview - Section A'!$I$44:$I$50,0))&gt;'Overview - Section A'!$E$8</xm:f>
            <x14:dxf>
              <font>
                <color theme="0" tint="-0.24994659260841701"/>
              </font>
              <fill>
                <patternFill>
                  <bgColor theme="0" tint="-0.24994659260841701"/>
                </patternFill>
              </fill>
            </x14:dxf>
          </x14:cfRule>
          <xm:sqref>G46</xm:sqref>
        </x14:conditionalFormatting>
        <x14:conditionalFormatting xmlns:xm="http://schemas.microsoft.com/office/excel/2006/main">
          <x14:cfRule type="expression" priority="7" id="{250832BA-EF2C-4BBE-83F6-F9B21C335787}">
            <xm:f>INDEX('Overview - Section A'!$E$44:$E$50,MATCH($J41,'Overview - Section A'!$I$44:$I$50,0))&gt;'Overview - Section A'!$E$8</xm:f>
            <x14:dxf>
              <font>
                <color theme="0" tint="-0.24994659260841701"/>
              </font>
              <fill>
                <patternFill>
                  <bgColor theme="0" tint="-0.24994659260841701"/>
                </patternFill>
              </fill>
            </x14:dxf>
          </x14:cfRule>
          <xm:sqref>D43:F43 H43 D41:H42</xm:sqref>
        </x14:conditionalFormatting>
        <x14:conditionalFormatting xmlns:xm="http://schemas.microsoft.com/office/excel/2006/main">
          <x14:cfRule type="expression" priority="6" id="{E1610756-748F-4685-9240-0852B00D3A4B}">
            <xm:f>INDEX('Overview - Section A'!$E$44:$E$50,MATCH($J43,'Overview - Section A'!$I$44:$I$50,0))&gt;'Overview - Section A'!$E$8</xm:f>
            <x14:dxf>
              <font>
                <color theme="0" tint="-0.24994659260841701"/>
              </font>
              <fill>
                <patternFill>
                  <bgColor theme="0" tint="-0.24994659260841701"/>
                </patternFill>
              </fill>
            </x14:dxf>
          </x14:cfRule>
          <xm:sqref>G43</xm:sqref>
        </x14:conditionalFormatting>
        <x14:conditionalFormatting xmlns:xm="http://schemas.microsoft.com/office/excel/2006/main">
          <x14:cfRule type="expression" priority="4" id="{083C0EDD-CC45-4B63-92B2-66B51846840A}">
            <xm:f>INDEX('Overview - Section A'!$E$44:$E$50,MATCH($J36,'Overview - Section A'!$I$44:$I$50,0))&gt;'Overview - Section A'!$E$8</xm:f>
            <x14:dxf>
              <font>
                <color theme="0" tint="-0.24994659260841701"/>
              </font>
              <fill>
                <patternFill>
                  <bgColor theme="0" tint="-0.24994659260841701"/>
                </patternFill>
              </fill>
            </x14:dxf>
          </x14:cfRule>
          <xm:sqref>G36</xm:sqref>
        </x14:conditionalFormatting>
        <x14:conditionalFormatting xmlns:xm="http://schemas.microsoft.com/office/excel/2006/main">
          <x14:cfRule type="expression" priority="3" id="{BAB98D46-EA61-46B4-9D17-2AF0023F8384}">
            <xm:f>INDEX('Overview - Section A'!$E$44:$E$50,MATCH($J37,'Overview - Section A'!$I$44:$I$50,0))&gt;'Overview - Section A'!$E$8</xm:f>
            <x14:dxf>
              <font>
                <color theme="0" tint="-0.24994659260841701"/>
              </font>
              <fill>
                <patternFill>
                  <bgColor theme="0" tint="-0.24994659260841701"/>
                </patternFill>
              </fill>
            </x14:dxf>
          </x14:cfRule>
          <xm:sqref>G37</xm:sqref>
        </x14:conditionalFormatting>
        <x14:conditionalFormatting xmlns:xm="http://schemas.microsoft.com/office/excel/2006/main">
          <x14:cfRule type="expression" priority="2" id="{3BB0D04B-E2B8-477E-93C3-3CE1D209C451}">
            <xm:f>INDEX('Overview - Section A'!$E$44:$E$50,MATCH($J38,'Overview - Section A'!$I$44:$I$50,0))&gt;'Overview - Section A'!$E$8</xm:f>
            <x14:dxf>
              <font>
                <color theme="0" tint="-0.24994659260841701"/>
              </font>
              <fill>
                <patternFill>
                  <bgColor theme="0" tint="-0.24994659260841701"/>
                </patternFill>
              </fill>
            </x14:dxf>
          </x14:cfRule>
          <xm:sqref>G38</xm:sqref>
        </x14:conditionalFormatting>
        <x14:conditionalFormatting xmlns:xm="http://schemas.microsoft.com/office/excel/2006/main">
          <x14:cfRule type="expression" priority="1" id="{12B470A9-3F6F-4901-910F-27EBB4CA0516}">
            <xm:f>INDEX('Overview - Section A'!$E$44:$E$50,MATCH($J36,'Overview - Section A'!$I$44:$I$50,0))&gt;'Overview - Section A'!$E$8</xm:f>
            <x14:dxf>
              <font>
                <color theme="0" tint="-0.24994659260841701"/>
              </font>
              <fill>
                <patternFill>
                  <bgColor theme="0" tint="-0.24994659260841701"/>
                </patternFill>
              </fill>
            </x14:dxf>
          </x14:cfRule>
          <xm:sqref>F36:F38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14:formula1>
            <xm:f>'Overview - Section A'!$AO$26:$AO$41</xm:f>
          </x14:formula1>
          <xm:sqref>I10:N25</xm:sqref>
        </x14:dataValidation>
        <x14:dataValidation type="list" allowBlank="1" showInputMessage="1" showErrorMessage="1">
          <x14:formula1>
            <xm:f>IF('Reference Records'!$B$338&lt;&gt;"",'Reference Records'!$B$338,OFFSET('Reference Records'!$A$343,1,0,MATCH(" ",'Reference Records'!$A$343:$A$674,-1)-1,1))</xm:f>
          </x14:formula1>
          <xm:sqref>O10:O25</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1:AP204"/>
  <sheetViews>
    <sheetView showGridLines="0" tabSelected="1" zoomScale="55" zoomScaleNormal="55" zoomScaleSheetLayoutView="30" workbookViewId="0">
      <selection activeCell="F57" sqref="F57"/>
    </sheetView>
  </sheetViews>
  <sheetFormatPr defaultColWidth="11" defaultRowHeight="15.75" x14ac:dyDescent="0.25"/>
  <cols>
    <col min="1" max="1" width="12" style="6" customWidth="1"/>
    <col min="2" max="2" width="20.625" style="6" customWidth="1"/>
    <col min="3" max="4" width="30.625" style="6" customWidth="1"/>
    <col min="5" max="8" width="12.125" style="6" customWidth="1"/>
    <col min="9" max="11" width="27.75" style="6" hidden="1" customWidth="1"/>
    <col min="12" max="12" width="26.75" style="6" hidden="1" customWidth="1"/>
    <col min="13" max="14" width="27.75" style="6" hidden="1" customWidth="1"/>
    <col min="15" max="15" width="0.25" style="6" customWidth="1"/>
    <col min="16" max="16" width="20.625" style="6" customWidth="1"/>
    <col min="17" max="17" width="19.75" style="6" customWidth="1"/>
    <col min="18" max="18" width="21.75" style="6" customWidth="1"/>
    <col min="19" max="20" width="20.625" style="6" customWidth="1"/>
    <col min="21" max="21" width="16.25" style="6" customWidth="1"/>
    <col min="22" max="22" width="12.125" style="6" customWidth="1"/>
    <col min="23" max="23" width="77" style="6" customWidth="1"/>
    <col min="24" max="24" width="27.5" style="4" hidden="1" customWidth="1"/>
    <col min="25" max="25" width="19.75" style="4" hidden="1" customWidth="1"/>
    <col min="26" max="26" width="23.25" style="4" hidden="1" customWidth="1"/>
    <col min="27" max="27" width="20.25" style="4" hidden="1" customWidth="1"/>
    <col min="28" max="28" width="14.125" style="4" hidden="1" customWidth="1"/>
    <col min="29" max="29" width="15.25" style="4" hidden="1" customWidth="1"/>
    <col min="30" max="32" width="11" style="4" hidden="1" customWidth="1"/>
    <col min="33" max="33" width="0.25" style="4" hidden="1" customWidth="1"/>
    <col min="34" max="34" width="6" style="4" hidden="1" customWidth="1"/>
    <col min="35" max="35" width="0.25" style="9" customWidth="1"/>
    <col min="36" max="36" width="12.5" style="9" customWidth="1"/>
    <col min="37" max="37" width="12.75" style="9" customWidth="1"/>
    <col min="38" max="42" width="11" style="9"/>
    <col min="43" max="16384" width="11" style="6"/>
  </cols>
  <sheetData>
    <row r="1" spans="1:42" ht="21.75" thickBot="1" x14ac:dyDescent="0.3">
      <c r="A1" s="468" t="s">
        <v>46</v>
      </c>
      <c r="B1" s="469"/>
      <c r="C1" s="469"/>
      <c r="D1" s="469"/>
      <c r="E1" s="469"/>
      <c r="F1" s="469"/>
      <c r="G1" s="469"/>
      <c r="H1" s="469"/>
      <c r="I1" s="469"/>
      <c r="J1" s="469"/>
      <c r="K1" s="469"/>
      <c r="L1" s="469"/>
      <c r="M1" s="469"/>
      <c r="N1" s="469"/>
      <c r="O1" s="469"/>
      <c r="P1" s="469"/>
      <c r="Q1" s="469"/>
      <c r="R1" s="469"/>
      <c r="S1" s="469"/>
      <c r="T1" s="469"/>
      <c r="U1" s="469"/>
      <c r="V1" s="469"/>
    </row>
    <row r="2" spans="1:42" ht="41.1" customHeight="1" thickBot="1" x14ac:dyDescent="0.3">
      <c r="A2" s="470" t="s">
        <v>213</v>
      </c>
      <c r="B2" s="462"/>
      <c r="C2" s="462"/>
      <c r="D2" s="462"/>
      <c r="E2" s="462"/>
      <c r="F2" s="462"/>
      <c r="G2" s="462"/>
      <c r="H2" s="462"/>
      <c r="I2" s="462"/>
      <c r="J2" s="462"/>
      <c r="K2" s="462"/>
      <c r="L2" s="462"/>
      <c r="M2" s="462"/>
      <c r="N2" s="462"/>
      <c r="O2" s="462"/>
      <c r="P2" s="462"/>
      <c r="Q2" s="462"/>
      <c r="R2" s="462"/>
      <c r="S2" s="462"/>
      <c r="T2" s="462"/>
      <c r="U2" s="462"/>
      <c r="V2" s="463"/>
    </row>
    <row r="3" spans="1:42" ht="16.5" thickBot="1" x14ac:dyDescent="0.3"/>
    <row r="4" spans="1:42" ht="61.5" customHeight="1" thickBot="1" x14ac:dyDescent="0.3">
      <c r="A4" s="49" t="s">
        <v>38</v>
      </c>
      <c r="B4" s="35" t="s">
        <v>25</v>
      </c>
      <c r="C4" s="48" t="s">
        <v>31</v>
      </c>
    </row>
    <row r="7" spans="1:42" ht="16.5" thickBot="1" x14ac:dyDescent="0.3">
      <c r="D7" s="70"/>
      <c r="E7" s="70"/>
    </row>
    <row r="8" spans="1:42" ht="33" customHeight="1" thickBot="1" x14ac:dyDescent="0.3">
      <c r="A8" s="452" t="s">
        <v>25</v>
      </c>
      <c r="B8" s="453"/>
      <c r="C8" s="453"/>
      <c r="D8" s="453"/>
      <c r="E8" s="453"/>
      <c r="F8" s="453"/>
      <c r="G8" s="453"/>
      <c r="H8" s="453"/>
      <c r="I8" s="453"/>
      <c r="J8" s="453"/>
      <c r="K8" s="453"/>
      <c r="L8" s="453"/>
      <c r="M8" s="453"/>
      <c r="N8" s="453"/>
      <c r="O8" s="453"/>
      <c r="P8" s="453"/>
      <c r="Q8" s="453"/>
      <c r="R8" s="453"/>
      <c r="S8" s="453"/>
      <c r="T8" s="453"/>
      <c r="U8" s="453"/>
      <c r="V8" s="453"/>
      <c r="W8" s="453"/>
      <c r="X8" s="162"/>
      <c r="Y8" s="162"/>
      <c r="Z8" s="162"/>
      <c r="AA8" s="162"/>
      <c r="AB8" s="162"/>
      <c r="AC8" s="162"/>
      <c r="AD8" s="162"/>
      <c r="AE8" s="162"/>
      <c r="AF8" s="162"/>
      <c r="AG8" s="162"/>
      <c r="AH8" s="162"/>
      <c r="AI8" s="14"/>
    </row>
    <row r="9" spans="1:42" ht="80.25" customHeight="1" x14ac:dyDescent="0.25">
      <c r="A9" s="391" t="s">
        <v>27</v>
      </c>
      <c r="B9" s="391" t="s">
        <v>84</v>
      </c>
      <c r="C9" s="391" t="s">
        <v>85</v>
      </c>
      <c r="D9" s="391" t="s">
        <v>10</v>
      </c>
      <c r="E9" s="391" t="s">
        <v>2</v>
      </c>
      <c r="F9" s="391" t="s">
        <v>3</v>
      </c>
      <c r="G9" s="391" t="s">
        <v>4</v>
      </c>
      <c r="H9" s="391" t="s">
        <v>34</v>
      </c>
      <c r="I9" s="391"/>
      <c r="J9" s="391"/>
      <c r="K9" s="391"/>
      <c r="L9" s="391"/>
      <c r="M9" s="391"/>
      <c r="N9" s="391"/>
      <c r="O9" s="391"/>
      <c r="P9" s="391" t="s">
        <v>18</v>
      </c>
      <c r="Q9" s="391" t="s">
        <v>19</v>
      </c>
      <c r="R9" s="391" t="s">
        <v>20</v>
      </c>
      <c r="S9" s="391" t="s">
        <v>21</v>
      </c>
      <c r="T9" s="392" t="s">
        <v>11</v>
      </c>
      <c r="U9" s="391" t="s">
        <v>165</v>
      </c>
      <c r="V9" s="391" t="s">
        <v>195</v>
      </c>
      <c r="W9" s="391" t="s">
        <v>9</v>
      </c>
      <c r="X9" s="393" t="s">
        <v>84</v>
      </c>
      <c r="Y9" s="347" t="s">
        <v>124</v>
      </c>
      <c r="Z9" s="347" t="s">
        <v>21</v>
      </c>
      <c r="AA9" s="347" t="s">
        <v>173</v>
      </c>
      <c r="AB9" s="347" t="s">
        <v>105</v>
      </c>
      <c r="AC9" s="347" t="s">
        <v>64</v>
      </c>
      <c r="AD9" s="347"/>
      <c r="AE9" s="347" t="s">
        <v>101</v>
      </c>
      <c r="AF9" s="347" t="s">
        <v>66</v>
      </c>
      <c r="AG9" s="394" t="s">
        <v>191</v>
      </c>
      <c r="AH9" s="395" t="s">
        <v>212</v>
      </c>
      <c r="AI9" s="161"/>
      <c r="AJ9" s="299"/>
      <c r="AK9" s="299"/>
      <c r="AL9" s="300"/>
      <c r="AM9" s="300"/>
      <c r="AN9" s="300"/>
      <c r="AO9" s="300"/>
    </row>
    <row r="10" spans="1:42" ht="47.25" hidden="1" x14ac:dyDescent="0.25">
      <c r="A10" s="317" t="s">
        <v>92</v>
      </c>
      <c r="B10" s="396"/>
      <c r="C10" s="318"/>
      <c r="D10" s="318" t="s">
        <v>183</v>
      </c>
      <c r="E10" s="331" t="s">
        <v>80</v>
      </c>
      <c r="F10" s="332" t="s">
        <v>81</v>
      </c>
      <c r="G10" s="397" t="str">
        <f>IFERROR(IF(F10&lt;&gt;"",(E10/F10)*100,""),"")</f>
        <v/>
      </c>
      <c r="H10" s="388" t="s">
        <v>82</v>
      </c>
      <c r="I10" s="389"/>
      <c r="J10" s="389"/>
      <c r="K10" s="389"/>
      <c r="L10" s="389"/>
      <c r="M10" s="389"/>
      <c r="N10" s="389"/>
      <c r="O10" s="389"/>
      <c r="P10" s="388" t="s">
        <v>56</v>
      </c>
      <c r="Q10" s="321" t="str">
        <f>IFERROR(IF(VLOOKUP(C10,'Reference Records'!C$60:$D$128,2,FALSE)=0,"",VLOOKUP(C10,'Reference Records'!C$60:$D$128,2,FALSE)),"")</f>
        <v/>
      </c>
      <c r="R10" s="398"/>
      <c r="S10" s="388"/>
      <c r="T10" s="389"/>
      <c r="U10" s="388" t="s">
        <v>163</v>
      </c>
      <c r="V10" s="388" t="s">
        <v>164</v>
      </c>
      <c r="W10" s="318" t="s">
        <v>57</v>
      </c>
      <c r="X10" s="393" t="str">
        <f>IFERROR(IF(VLOOKUP(B10,'Reference Records'!$C$131:$D$166,2,FALSE)=0,"",VLOOKUP(B10,'Reference Records'!$C$131:$D$166,2,FALSE)),"")</f>
        <v/>
      </c>
      <c r="Y10" s="369" t="str">
        <f>IF(Q10&lt;&gt;"",C10&amp;D10,"")</f>
        <v/>
      </c>
      <c r="Z10" s="369" t="str">
        <f>IFERROR(VLOOKUP(S10,'Overview - Section A'!$N$26:$Q$37,4,FALSE),"")</f>
        <v/>
      </c>
      <c r="AA10" s="369" t="str">
        <f>C10&amp;D10</f>
        <v>[Custom Indicator]</v>
      </c>
      <c r="AB10" s="369" t="b">
        <f>IFERROR(TRUE,FALSE)</f>
        <v>1</v>
      </c>
      <c r="AC10" s="369" t="b">
        <f>IFERROR(IF(OR(C10&lt;&gt;"",D10&lt;&gt;""),TRUE,FALSE),FALSE)</f>
        <v>1</v>
      </c>
      <c r="AD10" s="369"/>
      <c r="AE10" s="369" t="str">
        <f>IFERROR(VLOOKUP(B10,'Overview - Section A'!$E$100:$H$117,4,FALSE),"")</f>
        <v/>
      </c>
      <c r="AF10" s="369" t="s">
        <v>65</v>
      </c>
      <c r="AG10" s="399" t="str">
        <f>IFERROR(VLOOKUP(C10,'Reference Records'!$C$60:$G$128,5,FALSE),"")</f>
        <v/>
      </c>
      <c r="AH10" s="369" t="str">
        <f>IFERROR(IF('Reference Records'!$B$338&lt;&gt;"",VLOOKUP(T10,'Reference Records'!$B$338:$C$338,2,FALSE),VLOOKUP(T10,'Reference Records'!$A$343:$C$676,3,FALSE)),"")</f>
        <v/>
      </c>
      <c r="AI10" s="161"/>
      <c r="AJ10" s="299"/>
      <c r="AK10" s="299"/>
      <c r="AL10" s="300"/>
      <c r="AM10" s="300"/>
      <c r="AN10" s="300"/>
      <c r="AO10" s="300"/>
    </row>
    <row r="11" spans="1:42" s="302" customFormat="1" ht="173.25" x14ac:dyDescent="0.25">
      <c r="A11" s="317">
        <v>1</v>
      </c>
      <c r="B11" s="396" t="s">
        <v>2352</v>
      </c>
      <c r="C11" s="318" t="s">
        <v>2073</v>
      </c>
      <c r="D11" s="318"/>
      <c r="E11" s="331">
        <v>990085</v>
      </c>
      <c r="F11" s="332">
        <v>1849689</v>
      </c>
      <c r="G11" s="397">
        <f t="shared" ref="G11:G14" si="0">IFERROR(IF(F11&lt;&gt;"",(E11/F11)*100,""),"")</f>
        <v>53.527106448705695</v>
      </c>
      <c r="H11" s="388" t="s">
        <v>259</v>
      </c>
      <c r="I11" s="389"/>
      <c r="J11" s="389"/>
      <c r="K11" s="389"/>
      <c r="L11" s="389"/>
      <c r="M11" s="389"/>
      <c r="N11" s="389"/>
      <c r="O11" s="389"/>
      <c r="P11" s="388" t="s">
        <v>4414</v>
      </c>
      <c r="Q11" s="321" t="str">
        <f>IFERROR(IF(VLOOKUP(C11,'Reference Records'!C$60:$D$128,2,FALSE)=0,"",VLOOKUP(C11,'Reference Records'!C$60:$D$128,2,FALSE)),"")</f>
        <v>Age | Gender,Age,Target / Risk population group,Gender</v>
      </c>
      <c r="R11" s="398"/>
      <c r="S11" s="388" t="s">
        <v>3038</v>
      </c>
      <c r="T11" s="389" t="s">
        <v>281</v>
      </c>
      <c r="U11" s="388" t="s">
        <v>237</v>
      </c>
      <c r="V11" s="388" t="s">
        <v>242</v>
      </c>
      <c r="W11" s="318" t="s">
        <v>4500</v>
      </c>
      <c r="X11" s="393" t="str">
        <f>IFERROR(IF(VLOOKUP(B11,'Reference Records'!$C$131:$D$166,2,FALSE)=0,"",VLOOKUP(B11,'Reference Records'!$C$131:$D$166,2,FALSE)),"")</f>
        <v>MCI-00007</v>
      </c>
      <c r="Y11" s="369" t="str">
        <f t="shared" ref="Y11:Y40" si="1">IF(Q11&lt;&gt;"",C11&amp;D11,"")</f>
        <v>TCS-1(M): Percentage of people living with HIV currently receiving antiretroviral therapy</v>
      </c>
      <c r="Z11" s="369" t="str">
        <f>IFERROR(VLOOKUP(S11,'Overview - Section A'!$N$26:$Q$37,4,FALSE),"")</f>
        <v>a1236000008H07EAAS</v>
      </c>
      <c r="AA11" s="369" t="str">
        <f t="shared" ref="AA11:AA40" si="2">C11&amp;D11</f>
        <v>TCS-1(M): Percentage of people living with HIV currently receiving antiretroviral therapy</v>
      </c>
      <c r="AB11" s="369" t="b">
        <f t="shared" ref="AB11:AB40" si="3">IFERROR(TRUE,FALSE)</f>
        <v>1</v>
      </c>
      <c r="AC11" s="369" t="b">
        <f t="shared" ref="AC11:AC40" si="4">IFERROR(IF(OR(C11&lt;&gt;"",D11&lt;&gt;""),TRUE,FALSE),FALSE)</f>
        <v>1</v>
      </c>
      <c r="AD11" s="369"/>
      <c r="AE11" s="369" t="str">
        <f>IFERROR(VLOOKUP(B11,'Overview - Section A'!$E$100:$H$117,4,FALSE),"")</f>
        <v>a1P36000002EktOEAS</v>
      </c>
      <c r="AF11" s="369" t="s">
        <v>567</v>
      </c>
      <c r="AG11" s="399" t="str">
        <f>IFERROR(VLOOKUP(C11,'Reference Records'!$C$60:$G$128,5,FALSE),"")</f>
        <v>a1O36000001EGJ0EAO</v>
      </c>
      <c r="AH11" s="369" t="str">
        <f>IFERROR(IF('Reference Records'!$B$338&lt;&gt;"",VLOOKUP(T11,'Reference Records'!$B$338:$C$338,2,FALSE),VLOOKUP(T11,'Reference Records'!$A$343:$C$676,3,FALSE)),"")</f>
        <v>a1A360000013M2fEAE</v>
      </c>
      <c r="AI11" s="161"/>
      <c r="AJ11" s="299"/>
      <c r="AK11" s="299"/>
      <c r="AL11" s="300"/>
      <c r="AM11" s="300"/>
      <c r="AN11" s="300"/>
      <c r="AO11" s="300"/>
      <c r="AP11" s="9"/>
    </row>
    <row r="12" spans="1:42" s="302" customFormat="1" ht="157.5" x14ac:dyDescent="0.25">
      <c r="A12" s="317">
        <v>2</v>
      </c>
      <c r="B12" s="396" t="s">
        <v>2352</v>
      </c>
      <c r="C12" s="318"/>
      <c r="D12" s="318" t="s">
        <v>4333</v>
      </c>
      <c r="E12" s="331">
        <v>315712</v>
      </c>
      <c r="F12" s="332">
        <v>465114</v>
      </c>
      <c r="G12" s="397">
        <f t="shared" si="0"/>
        <v>67.878412604221765</v>
      </c>
      <c r="H12" s="388" t="s">
        <v>259</v>
      </c>
      <c r="I12" s="389"/>
      <c r="J12" s="389"/>
      <c r="K12" s="389"/>
      <c r="L12" s="389"/>
      <c r="M12" s="389"/>
      <c r="N12" s="389"/>
      <c r="O12" s="389"/>
      <c r="P12" s="388" t="s">
        <v>4337</v>
      </c>
      <c r="Q12" s="321" t="str">
        <f>IFERROR(IF(VLOOKUP(C12,'Reference Records'!C$60:$D$128,2,FALSE)=0,"",VLOOKUP(C12,'Reference Records'!C$60:$D$128,2,FALSE)),"")</f>
        <v/>
      </c>
      <c r="R12" s="398"/>
      <c r="S12" s="388" t="s">
        <v>3038</v>
      </c>
      <c r="T12" s="389" t="s">
        <v>281</v>
      </c>
      <c r="U12" s="388" t="s">
        <v>237</v>
      </c>
      <c r="V12" s="388" t="s">
        <v>241</v>
      </c>
      <c r="W12" s="318" t="s">
        <v>4405</v>
      </c>
      <c r="X12" s="393" t="str">
        <f>IFERROR(IF(VLOOKUP(B12,'Reference Records'!$C$131:$D$166,2,FALSE)=0,"",VLOOKUP(B12,'Reference Records'!$C$131:$D$166,2,FALSE)),"")</f>
        <v>MCI-00007</v>
      </c>
      <c r="Y12" s="369" t="str">
        <f t="shared" si="1"/>
        <v/>
      </c>
      <c r="Z12" s="369" t="str">
        <f>IFERROR(VLOOKUP(S12,'Overview - Section A'!$N$26:$Q$37,4,FALSE),"")</f>
        <v>a1236000008H07EAAS</v>
      </c>
      <c r="AA12" s="369" t="str">
        <f t="shared" si="2"/>
        <v>TCS-7 customized: Percentage of newly diagnosed people linked to HIV care</v>
      </c>
      <c r="AB12" s="369" t="b">
        <f t="shared" si="3"/>
        <v>1</v>
      </c>
      <c r="AC12" s="369" t="b">
        <f t="shared" si="4"/>
        <v>1</v>
      </c>
      <c r="AD12" s="369"/>
      <c r="AE12" s="369" t="str">
        <f>IFERROR(VLOOKUP(B12,'Overview - Section A'!$E$100:$H$117,4,FALSE),"")</f>
        <v>a1P36000002EktOEAS</v>
      </c>
      <c r="AF12" s="369" t="s">
        <v>568</v>
      </c>
      <c r="AG12" s="399" t="str">
        <f>IFERROR(VLOOKUP(C12,'Reference Records'!$C$60:$G$128,5,FALSE),"")</f>
        <v/>
      </c>
      <c r="AH12" s="369" t="str">
        <f>IFERROR(IF('Reference Records'!$B$338&lt;&gt;"",VLOOKUP(T12,'Reference Records'!$B$338:$C$338,2,FALSE),VLOOKUP(T12,'Reference Records'!$A$343:$C$676,3,FALSE)),"")</f>
        <v>a1A360000013M2fEAE</v>
      </c>
      <c r="AI12" s="161"/>
      <c r="AJ12" s="299"/>
      <c r="AK12" s="299"/>
      <c r="AL12" s="300"/>
      <c r="AM12" s="300"/>
      <c r="AN12" s="300"/>
      <c r="AO12" s="300"/>
      <c r="AP12" s="9"/>
    </row>
    <row r="13" spans="1:42" s="302" customFormat="1" ht="126" x14ac:dyDescent="0.25">
      <c r="A13" s="317">
        <v>3</v>
      </c>
      <c r="B13" s="396" t="s">
        <v>2352</v>
      </c>
      <c r="C13" s="318" t="s">
        <v>2417</v>
      </c>
      <c r="D13" s="318"/>
      <c r="E13" s="331">
        <v>52</v>
      </c>
      <c r="F13" s="332">
        <v>1045</v>
      </c>
      <c r="G13" s="397">
        <f t="shared" si="0"/>
        <v>4.9760765550239237</v>
      </c>
      <c r="H13" s="388" t="s">
        <v>259</v>
      </c>
      <c r="I13" s="389"/>
      <c r="J13" s="389"/>
      <c r="K13" s="389"/>
      <c r="L13" s="389"/>
      <c r="M13" s="389"/>
      <c r="N13" s="389"/>
      <c r="O13" s="389"/>
      <c r="P13" s="388" t="s">
        <v>4360</v>
      </c>
      <c r="Q13" s="321" t="str">
        <f>IFERROR(IF(VLOOKUP(C13,'Reference Records'!C$60:$D$128,2,FALSE)=0,"",VLOOKUP(C13,'Reference Records'!C$60:$D$128,2,FALSE)),"")</f>
        <v/>
      </c>
      <c r="R13" s="398"/>
      <c r="S13" s="388" t="s">
        <v>3038</v>
      </c>
      <c r="T13" s="389" t="s">
        <v>281</v>
      </c>
      <c r="U13" s="388" t="s">
        <v>237</v>
      </c>
      <c r="V13" s="388" t="s">
        <v>241</v>
      </c>
      <c r="W13" s="318" t="s">
        <v>4501</v>
      </c>
      <c r="X13" s="393" t="str">
        <f>IFERROR(IF(VLOOKUP(B13,'Reference Records'!$C$131:$D$166,2,FALSE)=0,"",VLOOKUP(B13,'Reference Records'!$C$131:$D$166,2,FALSE)),"")</f>
        <v>MCI-00007</v>
      </c>
      <c r="Y13" s="369" t="str">
        <f t="shared" si="1"/>
        <v/>
      </c>
      <c r="Z13" s="369" t="str">
        <f>IFERROR(VLOOKUP(S13,'Overview - Section A'!$N$26:$Q$37,4,FALSE),"")</f>
        <v>a1236000008H07EAAS</v>
      </c>
      <c r="AA13" s="369" t="str">
        <f t="shared" si="2"/>
        <v>TCS-6: Percentage of ART sites that had a stock-out of any antiretroviral drugs during the reporting period</v>
      </c>
      <c r="AB13" s="369" t="b">
        <f t="shared" si="3"/>
        <v>1</v>
      </c>
      <c r="AC13" s="369" t="b">
        <f t="shared" si="4"/>
        <v>1</v>
      </c>
      <c r="AD13" s="369"/>
      <c r="AE13" s="369" t="str">
        <f>IFERROR(VLOOKUP(B13,'Overview - Section A'!$E$100:$H$117,4,FALSE),"")</f>
        <v>a1P36000002EktOEAS</v>
      </c>
      <c r="AF13" s="369" t="s">
        <v>569</v>
      </c>
      <c r="AG13" s="399" t="str">
        <f>IFERROR(VLOOKUP(C13,'Reference Records'!$C$60:$G$128,5,FALSE),"")</f>
        <v>a1O36000001qZ9KEAU</v>
      </c>
      <c r="AH13" s="369" t="str">
        <f>IFERROR(IF('Reference Records'!$B$338&lt;&gt;"",VLOOKUP(T13,'Reference Records'!$B$338:$C$338,2,FALSE),VLOOKUP(T13,'Reference Records'!$A$343:$C$676,3,FALSE)),"")</f>
        <v>a1A360000013M2fEAE</v>
      </c>
      <c r="AI13" s="161"/>
      <c r="AJ13" s="299"/>
      <c r="AK13" s="299"/>
      <c r="AL13" s="300"/>
      <c r="AM13" s="300"/>
      <c r="AN13" s="300"/>
      <c r="AO13" s="300"/>
      <c r="AP13" s="9"/>
    </row>
    <row r="14" spans="1:42" s="302" customFormat="1" ht="157.5" x14ac:dyDescent="0.25">
      <c r="A14" s="317">
        <v>4</v>
      </c>
      <c r="B14" s="396" t="s">
        <v>2352</v>
      </c>
      <c r="C14" s="318"/>
      <c r="D14" s="318" t="s">
        <v>4453</v>
      </c>
      <c r="E14" s="331">
        <v>91065</v>
      </c>
      <c r="F14" s="331">
        <v>990085</v>
      </c>
      <c r="G14" s="397">
        <f t="shared" si="0"/>
        <v>9.1976951473863355</v>
      </c>
      <c r="H14" s="388" t="s">
        <v>259</v>
      </c>
      <c r="I14" s="389"/>
      <c r="J14" s="389"/>
      <c r="K14" s="389"/>
      <c r="L14" s="389"/>
      <c r="M14" s="389"/>
      <c r="N14" s="389"/>
      <c r="O14" s="389"/>
      <c r="P14" s="388" t="s">
        <v>4454</v>
      </c>
      <c r="Q14" s="321" t="str">
        <f>IFERROR(IF(VLOOKUP(C14,'Reference Records'!C$60:$D$128,2,FALSE)=0,"",VLOOKUP(C14,'Reference Records'!C$60:$D$128,2,FALSE)),"")</f>
        <v/>
      </c>
      <c r="R14" s="398"/>
      <c r="S14" s="388" t="s">
        <v>3038</v>
      </c>
      <c r="T14" s="389" t="s">
        <v>281</v>
      </c>
      <c r="U14" s="388" t="s">
        <v>237</v>
      </c>
      <c r="V14" s="388" t="s">
        <v>241</v>
      </c>
      <c r="W14" s="318" t="s">
        <v>4502</v>
      </c>
      <c r="X14" s="393" t="str">
        <f>IFERROR(IF(VLOOKUP(B14,'Reference Records'!$C$131:$D$166,2,FALSE)=0,"",VLOOKUP(B14,'Reference Records'!$C$131:$D$166,2,FALSE)),"")</f>
        <v>MCI-00007</v>
      </c>
      <c r="Y14" s="369" t="str">
        <f t="shared" si="1"/>
        <v/>
      </c>
      <c r="Z14" s="369" t="str">
        <f>IFERROR(VLOOKUP(S14,'Overview - Section A'!$N$26:$Q$37,4,FALSE),"")</f>
        <v>a1236000008H07EAAS</v>
      </c>
      <c r="AA14" s="369" t="str">
        <f t="shared" si="2"/>
        <v>TCS-3 customized: Percentage of people receiving antiretroviral therapy with a viral load test conducted</v>
      </c>
      <c r="AB14" s="369" t="b">
        <f t="shared" si="3"/>
        <v>1</v>
      </c>
      <c r="AC14" s="369" t="b">
        <f t="shared" si="4"/>
        <v>1</v>
      </c>
      <c r="AD14" s="369"/>
      <c r="AE14" s="369" t="str">
        <f>IFERROR(VLOOKUP(B14,'Overview - Section A'!$E$100:$H$117,4,FALSE),"")</f>
        <v>a1P36000002EktOEAS</v>
      </c>
      <c r="AF14" s="369" t="s">
        <v>570</v>
      </c>
      <c r="AG14" s="399" t="str">
        <f>IFERROR(VLOOKUP(C14,'Reference Records'!$C$60:$G$128,5,FALSE),"")</f>
        <v/>
      </c>
      <c r="AH14" s="369" t="str">
        <f>IFERROR(IF('Reference Records'!$B$338&lt;&gt;"",VLOOKUP(T14,'Reference Records'!$B$338:$C$338,2,FALSE),VLOOKUP(T14,'Reference Records'!$A$343:$C$676,3,FALSE)),"")</f>
        <v>a1A360000013M2fEAE</v>
      </c>
      <c r="AI14" s="161"/>
      <c r="AJ14" s="299"/>
      <c r="AK14" s="299"/>
      <c r="AL14" s="300"/>
      <c r="AM14" s="300"/>
      <c r="AN14" s="300"/>
      <c r="AO14" s="300"/>
      <c r="AP14" s="9"/>
    </row>
    <row r="15" spans="1:42" s="302" customFormat="1" ht="78.75" x14ac:dyDescent="0.25">
      <c r="A15" s="317">
        <v>5</v>
      </c>
      <c r="B15" s="396" t="s">
        <v>2270</v>
      </c>
      <c r="C15" s="318" t="s">
        <v>2133</v>
      </c>
      <c r="D15" s="318"/>
      <c r="E15" s="331">
        <v>6959836</v>
      </c>
      <c r="F15" s="332"/>
      <c r="G15" s="397" t="str">
        <f t="shared" ref="G15:G35" si="5">IFERROR(IF(F15&lt;&gt;"",(E15/F15)*100,""),"")</f>
        <v/>
      </c>
      <c r="H15" s="388" t="s">
        <v>259</v>
      </c>
      <c r="I15" s="389"/>
      <c r="J15" s="389"/>
      <c r="K15" s="389"/>
      <c r="L15" s="389"/>
      <c r="M15" s="389"/>
      <c r="N15" s="389"/>
      <c r="O15" s="389"/>
      <c r="P15" s="388" t="s">
        <v>4375</v>
      </c>
      <c r="Q15" s="321" t="str">
        <f>IFERROR(IF(VLOOKUP(C15,'Reference Records'!C$60:$D$128,2,FALSE)=0,"",VLOOKUP(C15,'Reference Records'!C$60:$D$128,2,FALSE)),"")</f>
        <v>HIV test status,Gender</v>
      </c>
      <c r="R15" s="398"/>
      <c r="S15" s="388" t="s">
        <v>3038</v>
      </c>
      <c r="T15" s="389" t="s">
        <v>281</v>
      </c>
      <c r="U15" s="388" t="s">
        <v>237</v>
      </c>
      <c r="V15" s="388" t="s">
        <v>241</v>
      </c>
      <c r="W15" s="318" t="s">
        <v>4503</v>
      </c>
      <c r="X15" s="393" t="str">
        <f>IFERROR(IF(VLOOKUP(B15,'Reference Records'!$C$131:$D$166,2,FALSE)=0,"",VLOOKUP(B15,'Reference Records'!$C$131:$D$166,2,FALSE)),"")</f>
        <v>MCI-00533</v>
      </c>
      <c r="Y15" s="369" t="str">
        <f t="shared" si="1"/>
        <v>HTS-1: Number of people who were tested for HIV and received their results during the reporting period</v>
      </c>
      <c r="Z15" s="369" t="str">
        <f>IFERROR(VLOOKUP(S15,'Overview - Section A'!$N$26:$Q$37,4,FALSE),"")</f>
        <v>a1236000008H07EAAS</v>
      </c>
      <c r="AA15" s="369" t="str">
        <f t="shared" si="2"/>
        <v>HTS-1: Number of people who were tested for HIV and received their results during the reporting period</v>
      </c>
      <c r="AB15" s="369" t="b">
        <f t="shared" si="3"/>
        <v>1</v>
      </c>
      <c r="AC15" s="369" t="b">
        <f t="shared" si="4"/>
        <v>1</v>
      </c>
      <c r="AD15" s="369"/>
      <c r="AE15" s="369" t="str">
        <f>IFERROR(VLOOKUP(B15,'Overview - Section A'!$E$100:$H$117,4,FALSE),"")</f>
        <v>a1P36000002EktPEAS</v>
      </c>
      <c r="AF15" s="369" t="s">
        <v>571</v>
      </c>
      <c r="AG15" s="399" t="str">
        <f>IFERROR(VLOOKUP(C15,'Reference Records'!$C$60:$G$128,5,FALSE),"")</f>
        <v>a1O36000001qZ9IEAU</v>
      </c>
      <c r="AH15" s="369" t="str">
        <f>IFERROR(IF('Reference Records'!$B$338&lt;&gt;"",VLOOKUP(T15,'Reference Records'!$B$338:$C$338,2,FALSE),VLOOKUP(T15,'Reference Records'!$A$343:$C$676,3,FALSE)),"")</f>
        <v>a1A360000013M2fEAE</v>
      </c>
      <c r="AI15" s="161"/>
      <c r="AJ15" s="299"/>
      <c r="AK15" s="299"/>
      <c r="AL15" s="300"/>
      <c r="AM15" s="300"/>
      <c r="AN15" s="300"/>
      <c r="AO15" s="300"/>
      <c r="AP15" s="9"/>
    </row>
    <row r="16" spans="1:42" s="302" customFormat="1" ht="204.75" x14ac:dyDescent="0.25">
      <c r="A16" s="317">
        <v>6</v>
      </c>
      <c r="B16" s="396" t="s">
        <v>2283</v>
      </c>
      <c r="C16" s="318" t="s">
        <v>2404</v>
      </c>
      <c r="D16" s="318"/>
      <c r="E16" s="331">
        <v>1245242</v>
      </c>
      <c r="F16" s="332">
        <v>1425631</v>
      </c>
      <c r="G16" s="397">
        <f t="shared" si="5"/>
        <v>87.346725765643427</v>
      </c>
      <c r="H16" s="388" t="s">
        <v>259</v>
      </c>
      <c r="I16" s="389"/>
      <c r="J16" s="389"/>
      <c r="K16" s="389"/>
      <c r="L16" s="389"/>
      <c r="M16" s="389"/>
      <c r="N16" s="389"/>
      <c r="O16" s="389"/>
      <c r="P16" s="388" t="s">
        <v>4331</v>
      </c>
      <c r="Q16" s="321" t="str">
        <f>IFERROR(IF(VLOOKUP(C16,'Reference Records'!C$60:$D$128,2,FALSE)=0,"",VLOOKUP(C16,'Reference Records'!C$60:$D$128,2,FALSE)),"")</f>
        <v/>
      </c>
      <c r="R16" s="398"/>
      <c r="S16" s="388" t="s">
        <v>3038</v>
      </c>
      <c r="T16" s="389" t="s">
        <v>281</v>
      </c>
      <c r="U16" s="388" t="s">
        <v>237</v>
      </c>
      <c r="V16" s="388" t="s">
        <v>241</v>
      </c>
      <c r="W16" s="318" t="s">
        <v>4498</v>
      </c>
      <c r="X16" s="393" t="str">
        <f>IFERROR(IF(VLOOKUP(B16,'Reference Records'!$C$131:$D$166,2,FALSE)=0,"",VLOOKUP(B16,'Reference Records'!$C$131:$D$166,2,FALSE)),"")</f>
        <v>MCI-00006</v>
      </c>
      <c r="Y16" s="369" t="str">
        <f t="shared" si="1"/>
        <v/>
      </c>
      <c r="Z16" s="369" t="str">
        <f>IFERROR(VLOOKUP(S16,'Overview - Section A'!$N$26:$Q$37,4,FALSE),"")</f>
        <v>a1236000008H07EAAS</v>
      </c>
      <c r="AA16" s="369" t="str">
        <f t="shared" si="2"/>
        <v>PMTCT-1: Percentage of pregnant women who know their HIV status</v>
      </c>
      <c r="AB16" s="369" t="b">
        <f t="shared" si="3"/>
        <v>1</v>
      </c>
      <c r="AC16" s="369" t="b">
        <f t="shared" si="4"/>
        <v>1</v>
      </c>
      <c r="AD16" s="369"/>
      <c r="AE16" s="369" t="str">
        <f>IFERROR(VLOOKUP(B16,'Overview - Section A'!$E$100:$H$117,4,FALSE),"")</f>
        <v>a1P36000002EktQEAS</v>
      </c>
      <c r="AF16" s="369" t="s">
        <v>572</v>
      </c>
      <c r="AG16" s="399" t="str">
        <f>IFERROR(VLOOKUP(C16,'Reference Records'!$C$60:$G$128,5,FALSE),"")</f>
        <v>a1O36000001EGIxEAO</v>
      </c>
      <c r="AH16" s="369" t="str">
        <f>IFERROR(IF('Reference Records'!$B$338&lt;&gt;"",VLOOKUP(T16,'Reference Records'!$B$338:$C$338,2,FALSE),VLOOKUP(T16,'Reference Records'!$A$343:$C$676,3,FALSE)),"")</f>
        <v>a1A360000013M2fEAE</v>
      </c>
      <c r="AI16" s="161"/>
      <c r="AJ16" s="299"/>
      <c r="AK16" s="299"/>
      <c r="AL16" s="300"/>
      <c r="AM16" s="300"/>
      <c r="AN16" s="300"/>
      <c r="AO16" s="300"/>
      <c r="AP16" s="9"/>
    </row>
    <row r="17" spans="1:42" s="302" customFormat="1" ht="220.5" x14ac:dyDescent="0.25">
      <c r="A17" s="317">
        <v>7</v>
      </c>
      <c r="B17" s="396" t="s">
        <v>2283</v>
      </c>
      <c r="C17" s="318" t="s">
        <v>2407</v>
      </c>
      <c r="D17" s="318"/>
      <c r="E17" s="331">
        <v>90993</v>
      </c>
      <c r="F17" s="332">
        <v>100963</v>
      </c>
      <c r="G17" s="397">
        <f t="shared" si="5"/>
        <v>90.12509533195329</v>
      </c>
      <c r="H17" s="388" t="s">
        <v>259</v>
      </c>
      <c r="I17" s="389"/>
      <c r="J17" s="389"/>
      <c r="K17" s="389"/>
      <c r="L17" s="389"/>
      <c r="M17" s="389"/>
      <c r="N17" s="389"/>
      <c r="O17" s="389"/>
      <c r="P17" s="388" t="s">
        <v>4331</v>
      </c>
      <c r="Q17" s="321" t="str">
        <f>IFERROR(IF(VLOOKUP(C17,'Reference Records'!C$60:$D$128,2,FALSE)=0,"",VLOOKUP(C17,'Reference Records'!C$60:$D$128,2,FALSE)),"")</f>
        <v/>
      </c>
      <c r="R17" s="398" t="s">
        <v>2073</v>
      </c>
      <c r="S17" s="388" t="s">
        <v>3038</v>
      </c>
      <c r="T17" s="389" t="s">
        <v>281</v>
      </c>
      <c r="U17" s="388" t="s">
        <v>237</v>
      </c>
      <c r="V17" s="388" t="s">
        <v>241</v>
      </c>
      <c r="W17" s="318" t="s">
        <v>4504</v>
      </c>
      <c r="X17" s="393" t="str">
        <f>IFERROR(IF(VLOOKUP(B17,'Reference Records'!$C$131:$D$166,2,FALSE)=0,"",VLOOKUP(B17,'Reference Records'!$C$131:$D$166,2,FALSE)),"")</f>
        <v>MCI-00006</v>
      </c>
      <c r="Y17" s="369" t="str">
        <f t="shared" si="1"/>
        <v/>
      </c>
      <c r="Z17" s="369" t="str">
        <f>IFERROR(VLOOKUP(S17,'Overview - Section A'!$N$26:$Q$37,4,FALSE),"")</f>
        <v>a1236000008H07EAAS</v>
      </c>
      <c r="AA17" s="369" t="str">
        <f t="shared" si="2"/>
        <v>PMTCT-2.1: Percentage of HIV-positive pregnant women who received ART during pregnancy</v>
      </c>
      <c r="AB17" s="369" t="b">
        <f t="shared" si="3"/>
        <v>1</v>
      </c>
      <c r="AC17" s="369" t="b">
        <f t="shared" si="4"/>
        <v>1</v>
      </c>
      <c r="AD17" s="369"/>
      <c r="AE17" s="369" t="str">
        <f>IFERROR(VLOOKUP(B17,'Overview - Section A'!$E$100:$H$117,4,FALSE),"")</f>
        <v>a1P36000002EktQEAS</v>
      </c>
      <c r="AF17" s="369" t="s">
        <v>573</v>
      </c>
      <c r="AG17" s="399" t="str">
        <f>IFERROR(VLOOKUP(C17,'Reference Records'!$C$60:$G$128,5,FALSE),"")</f>
        <v>a1O36000001qZ9fEAE</v>
      </c>
      <c r="AH17" s="369" t="str">
        <f>IFERROR(IF('Reference Records'!$B$338&lt;&gt;"",VLOOKUP(T17,'Reference Records'!$B$338:$C$338,2,FALSE),VLOOKUP(T17,'Reference Records'!$A$343:$C$676,3,FALSE)),"")</f>
        <v>a1A360000013M2fEAE</v>
      </c>
      <c r="AI17" s="161"/>
      <c r="AJ17" s="299"/>
      <c r="AK17" s="299"/>
      <c r="AL17" s="300"/>
      <c r="AM17" s="300"/>
      <c r="AN17" s="300"/>
      <c r="AO17" s="300"/>
      <c r="AP17" s="9"/>
    </row>
    <row r="18" spans="1:42" s="302" customFormat="1" ht="173.25" x14ac:dyDescent="0.25">
      <c r="A18" s="317">
        <v>8</v>
      </c>
      <c r="B18" s="396" t="s">
        <v>2283</v>
      </c>
      <c r="C18" s="318" t="s">
        <v>2410</v>
      </c>
      <c r="D18" s="318"/>
      <c r="E18" s="331">
        <v>53339</v>
      </c>
      <c r="F18" s="332">
        <v>119170</v>
      </c>
      <c r="G18" s="397">
        <f t="shared" si="5"/>
        <v>44.758748007048752</v>
      </c>
      <c r="H18" s="388" t="s">
        <v>259</v>
      </c>
      <c r="I18" s="389"/>
      <c r="J18" s="389"/>
      <c r="K18" s="389"/>
      <c r="L18" s="389"/>
      <c r="M18" s="389"/>
      <c r="N18" s="389"/>
      <c r="O18" s="389"/>
      <c r="P18" s="388" t="s">
        <v>4414</v>
      </c>
      <c r="Q18" s="321" t="str">
        <f>IFERROR(IF(VLOOKUP(C18,'Reference Records'!C$60:$D$128,2,FALSE)=0,"",VLOOKUP(C18,'Reference Records'!C$60:$D$128,2,FALSE)),"")</f>
        <v/>
      </c>
      <c r="R18" s="398"/>
      <c r="S18" s="388" t="s">
        <v>3038</v>
      </c>
      <c r="T18" s="389" t="s">
        <v>281</v>
      </c>
      <c r="U18" s="388" t="s">
        <v>237</v>
      </c>
      <c r="V18" s="388" t="s">
        <v>241</v>
      </c>
      <c r="W18" s="318" t="s">
        <v>4443</v>
      </c>
      <c r="X18" s="393" t="str">
        <f>IFERROR(IF(VLOOKUP(B18,'Reference Records'!$C$131:$D$166,2,FALSE)=0,"",VLOOKUP(B18,'Reference Records'!$C$131:$D$166,2,FALSE)),"")</f>
        <v>MCI-00006</v>
      </c>
      <c r="Y18" s="369" t="str">
        <f t="shared" si="1"/>
        <v/>
      </c>
      <c r="Z18" s="369" t="str">
        <f>IFERROR(VLOOKUP(S18,'Overview - Section A'!$N$26:$Q$37,4,FALSE),"")</f>
        <v>a1236000008H07EAAS</v>
      </c>
      <c r="AA18" s="369" t="str">
        <f t="shared" si="2"/>
        <v>PMTCT-3.1: Percentage of HIV-exposed infants receiving a virological test for HIV within 2 months of birth</v>
      </c>
      <c r="AB18" s="369" t="b">
        <f t="shared" si="3"/>
        <v>1</v>
      </c>
      <c r="AC18" s="369" t="b">
        <f t="shared" si="4"/>
        <v>1</v>
      </c>
      <c r="AD18" s="369"/>
      <c r="AE18" s="369" t="str">
        <f>IFERROR(VLOOKUP(B18,'Overview - Section A'!$E$100:$H$117,4,FALSE),"")</f>
        <v>a1P36000002EktQEAS</v>
      </c>
      <c r="AF18" s="369" t="s">
        <v>574</v>
      </c>
      <c r="AG18" s="399" t="str">
        <f>IFERROR(VLOOKUP(C18,'Reference Records'!$C$60:$G$128,5,FALSE),"")</f>
        <v>a1O36000001qZ9ZEAU</v>
      </c>
      <c r="AH18" s="369" t="str">
        <f>IFERROR(IF('Reference Records'!$B$338&lt;&gt;"",VLOOKUP(T18,'Reference Records'!$B$338:$C$338,2,FALSE),VLOOKUP(T18,'Reference Records'!$A$343:$C$676,3,FALSE)),"")</f>
        <v>a1A360000013M2fEAE</v>
      </c>
      <c r="AI18" s="161"/>
      <c r="AJ18" s="299"/>
      <c r="AK18" s="299"/>
      <c r="AL18" s="300"/>
      <c r="AM18" s="300"/>
      <c r="AN18" s="300"/>
      <c r="AO18" s="300"/>
      <c r="AP18" s="9"/>
    </row>
    <row r="19" spans="1:42" s="302" customFormat="1" ht="110.25" x14ac:dyDescent="0.25">
      <c r="A19" s="317">
        <v>9</v>
      </c>
      <c r="B19" s="396" t="s">
        <v>2258</v>
      </c>
      <c r="C19" s="318" t="s">
        <v>2366</v>
      </c>
      <c r="D19" s="318"/>
      <c r="E19" s="331">
        <v>70599</v>
      </c>
      <c r="F19" s="332">
        <v>168098</v>
      </c>
      <c r="G19" s="397">
        <f t="shared" si="5"/>
        <v>41.998715035277037</v>
      </c>
      <c r="H19" s="388" t="s">
        <v>259</v>
      </c>
      <c r="I19" s="389"/>
      <c r="J19" s="389"/>
      <c r="K19" s="389"/>
      <c r="L19" s="389"/>
      <c r="M19" s="389"/>
      <c r="N19" s="389"/>
      <c r="O19" s="389"/>
      <c r="P19" s="388" t="s">
        <v>4420</v>
      </c>
      <c r="Q19" s="321" t="str">
        <f>IFERROR(IF(VLOOKUP(C19,'Reference Records'!C$60:$D$128,2,FALSE)=0,"",VLOOKUP(C19,'Reference Records'!C$60:$D$128,2,FALSE)),"")</f>
        <v/>
      </c>
      <c r="R19" s="398"/>
      <c r="S19" s="388" t="s">
        <v>3035</v>
      </c>
      <c r="T19" s="389" t="s">
        <v>281</v>
      </c>
      <c r="U19" s="388" t="s">
        <v>238</v>
      </c>
      <c r="V19" s="388" t="s">
        <v>243</v>
      </c>
      <c r="W19" s="318" t="s">
        <v>4476</v>
      </c>
      <c r="X19" s="393" t="str">
        <f>IFERROR(IF(VLOOKUP(B19,'Reference Records'!$C$131:$D$166,2,FALSE)=0,"",VLOOKUP(B19,'Reference Records'!$C$131:$D$166,2,FALSE)),"")</f>
        <v>MCI-00002</v>
      </c>
      <c r="Y19" s="369" t="str">
        <f t="shared" si="1"/>
        <v/>
      </c>
      <c r="Z19" s="369" t="str">
        <f>IFERROR(VLOOKUP(S19,'Overview - Section A'!$N$26:$Q$37,4,FALSE),"")</f>
        <v>a1236000008H07FAAS</v>
      </c>
      <c r="AA19" s="369" t="str">
        <f t="shared" si="2"/>
        <v>KP-1c(M): Percentage of sex workers reached with HIV prevention programs - defined package of services</v>
      </c>
      <c r="AB19" s="369" t="b">
        <f t="shared" si="3"/>
        <v>1</v>
      </c>
      <c r="AC19" s="369" t="b">
        <f t="shared" si="4"/>
        <v>1</v>
      </c>
      <c r="AD19" s="369"/>
      <c r="AE19" s="369" t="str">
        <f>IFERROR(VLOOKUP(B19,'Overview - Section A'!$E$100:$H$117,4,FALSE),"")</f>
        <v>a1P36000002EktREAS</v>
      </c>
      <c r="AF19" s="369" t="s">
        <v>575</v>
      </c>
      <c r="AG19" s="399" t="str">
        <f>IFERROR(VLOOKUP(C19,'Reference Records'!$C$60:$G$128,5,FALSE),"")</f>
        <v>a1O36000001EGIlEAO</v>
      </c>
      <c r="AH19" s="369" t="str">
        <f>IFERROR(IF('Reference Records'!$B$338&lt;&gt;"",VLOOKUP(T19,'Reference Records'!$B$338:$C$338,2,FALSE),VLOOKUP(T19,'Reference Records'!$A$343:$C$676,3,FALSE)),"")</f>
        <v>a1A360000013M2fEAE</v>
      </c>
      <c r="AI19" s="161"/>
      <c r="AJ19" s="299"/>
      <c r="AK19" s="299"/>
      <c r="AL19" s="300"/>
      <c r="AM19" s="300"/>
      <c r="AN19" s="300"/>
      <c r="AO19" s="300"/>
      <c r="AP19" s="9"/>
    </row>
    <row r="20" spans="1:42" s="302" customFormat="1" ht="78.75" x14ac:dyDescent="0.25">
      <c r="A20" s="317">
        <v>10</v>
      </c>
      <c r="B20" s="396" t="s">
        <v>2258</v>
      </c>
      <c r="C20" s="318" t="s">
        <v>2369</v>
      </c>
      <c r="D20" s="318"/>
      <c r="E20" s="331">
        <v>22519</v>
      </c>
      <c r="F20" s="332">
        <v>168098</v>
      </c>
      <c r="G20" s="397">
        <f t="shared" si="5"/>
        <v>13.396352127925375</v>
      </c>
      <c r="H20" s="388" t="s">
        <v>259</v>
      </c>
      <c r="I20" s="389"/>
      <c r="J20" s="389"/>
      <c r="K20" s="389"/>
      <c r="L20" s="389"/>
      <c r="M20" s="389"/>
      <c r="N20" s="389"/>
      <c r="O20" s="389"/>
      <c r="P20" s="388" t="s">
        <v>4420</v>
      </c>
      <c r="Q20" s="321" t="str">
        <f>IFERROR(IF(VLOOKUP(C20,'Reference Records'!C$60:$D$128,2,FALSE)=0,"",VLOOKUP(C20,'Reference Records'!C$60:$D$128,2,FALSE)),"")</f>
        <v/>
      </c>
      <c r="R20" s="398" t="s">
        <v>2366</v>
      </c>
      <c r="S20" s="388" t="s">
        <v>3035</v>
      </c>
      <c r="T20" s="389" t="s">
        <v>281</v>
      </c>
      <c r="U20" s="388" t="s">
        <v>238</v>
      </c>
      <c r="V20" s="388" t="s">
        <v>243</v>
      </c>
      <c r="W20" s="318" t="s">
        <v>4505</v>
      </c>
      <c r="X20" s="393" t="str">
        <f>IFERROR(IF(VLOOKUP(B20,'Reference Records'!$C$131:$D$166,2,FALSE)=0,"",VLOOKUP(B20,'Reference Records'!$C$131:$D$166,2,FALSE)),"")</f>
        <v>MCI-00002</v>
      </c>
      <c r="Y20" s="369" t="str">
        <f t="shared" si="1"/>
        <v/>
      </c>
      <c r="Z20" s="369" t="str">
        <f>IFERROR(VLOOKUP(S20,'Overview - Section A'!$N$26:$Q$37,4,FALSE),"")</f>
        <v>a1236000008H07FAAS</v>
      </c>
      <c r="AA20" s="369" t="str">
        <f t="shared" si="2"/>
        <v>KP-3c(M): Percentage of sex workers that have received an HIV test during the reporting period and know their results</v>
      </c>
      <c r="AB20" s="369" t="b">
        <f t="shared" si="3"/>
        <v>1</v>
      </c>
      <c r="AC20" s="369" t="b">
        <f t="shared" si="4"/>
        <v>1</v>
      </c>
      <c r="AD20" s="369"/>
      <c r="AE20" s="369" t="str">
        <f>IFERROR(VLOOKUP(B20,'Overview - Section A'!$E$100:$H$117,4,FALSE),"")</f>
        <v>a1P36000002EktREAS</v>
      </c>
      <c r="AF20" s="369" t="s">
        <v>576</v>
      </c>
      <c r="AG20" s="399" t="str">
        <f>IFERROR(VLOOKUP(C20,'Reference Records'!$C$60:$G$128,5,FALSE),"")</f>
        <v>a1O36000001EGInEAO</v>
      </c>
      <c r="AH20" s="369" t="str">
        <f>IFERROR(IF('Reference Records'!$B$338&lt;&gt;"",VLOOKUP(T20,'Reference Records'!$B$338:$C$338,2,FALSE),VLOOKUP(T20,'Reference Records'!$A$343:$C$676,3,FALSE)),"")</f>
        <v>a1A360000013M2fEAE</v>
      </c>
      <c r="AI20" s="161"/>
      <c r="AJ20" s="299"/>
      <c r="AK20" s="299"/>
      <c r="AL20" s="300"/>
      <c r="AM20" s="300"/>
      <c r="AN20" s="300"/>
      <c r="AO20" s="300"/>
      <c r="AP20" s="9"/>
    </row>
    <row r="21" spans="1:42" s="302" customFormat="1" ht="94.5" x14ac:dyDescent="0.25">
      <c r="A21" s="317">
        <v>11</v>
      </c>
      <c r="B21" s="396" t="s">
        <v>2250</v>
      </c>
      <c r="C21" s="318" t="s">
        <v>2535</v>
      </c>
      <c r="D21" s="318"/>
      <c r="E21" s="331">
        <v>1874</v>
      </c>
      <c r="F21" s="332">
        <v>81918</v>
      </c>
      <c r="G21" s="397">
        <f t="shared" si="5"/>
        <v>2.2876535071657025</v>
      </c>
      <c r="H21" s="388" t="s">
        <v>259</v>
      </c>
      <c r="I21" s="389"/>
      <c r="J21" s="389"/>
      <c r="K21" s="389"/>
      <c r="L21" s="389"/>
      <c r="M21" s="389"/>
      <c r="N21" s="389"/>
      <c r="O21" s="389"/>
      <c r="P21" s="388" t="s">
        <v>4420</v>
      </c>
      <c r="Q21" s="321" t="str">
        <f>IFERROR(IF(VLOOKUP(C21,'Reference Records'!C$60:$D$128,2,FALSE)=0,"",VLOOKUP(C21,'Reference Records'!C$60:$D$128,2,FALSE)),"")</f>
        <v/>
      </c>
      <c r="R21" s="398"/>
      <c r="S21" s="388" t="s">
        <v>3035</v>
      </c>
      <c r="T21" s="389" t="s">
        <v>281</v>
      </c>
      <c r="U21" s="388" t="s">
        <v>238</v>
      </c>
      <c r="V21" s="388" t="s">
        <v>243</v>
      </c>
      <c r="W21" s="318" t="s">
        <v>4475</v>
      </c>
      <c r="X21" s="393" t="str">
        <f>IFERROR(IF(VLOOKUP(B21,'Reference Records'!$C$131:$D$166,2,FALSE)=0,"",VLOOKUP(B21,'Reference Records'!$C$131:$D$166,2,FALSE)),"")</f>
        <v>MCI-00534</v>
      </c>
      <c r="Y21" s="369" t="str">
        <f t="shared" si="1"/>
        <v/>
      </c>
      <c r="Z21" s="369" t="str">
        <f>IFERROR(VLOOKUP(S21,'Overview - Section A'!$N$26:$Q$37,4,FALSE),"")</f>
        <v>a1236000008H07FAAS</v>
      </c>
      <c r="AA21" s="369" t="str">
        <f t="shared" si="2"/>
        <v>KP-1a(M): Percentage of men who have sex with men reached with HIV prevention programs - defined package of services</v>
      </c>
      <c r="AB21" s="369" t="b">
        <f t="shared" si="3"/>
        <v>1</v>
      </c>
      <c r="AC21" s="369" t="b">
        <f t="shared" si="4"/>
        <v>1</v>
      </c>
      <c r="AD21" s="369"/>
      <c r="AE21" s="369" t="str">
        <f>IFERROR(VLOOKUP(B21,'Overview - Section A'!$E$100:$H$117,4,FALSE),"")</f>
        <v>a1P36000002EktSEAS</v>
      </c>
      <c r="AF21" s="369" t="s">
        <v>577</v>
      </c>
      <c r="AG21" s="399" t="str">
        <f>IFERROR(VLOOKUP(C21,'Reference Records'!$C$60:$G$128,5,FALSE),"")</f>
        <v>a1O36000001qZ9bEAE</v>
      </c>
      <c r="AH21" s="369" t="str">
        <f>IFERROR(IF('Reference Records'!$B$338&lt;&gt;"",VLOOKUP(T21,'Reference Records'!$B$338:$C$338,2,FALSE),VLOOKUP(T21,'Reference Records'!$A$343:$C$676,3,FALSE)),"")</f>
        <v>a1A360000013M2fEAE</v>
      </c>
      <c r="AI21" s="161"/>
      <c r="AJ21" s="299"/>
      <c r="AK21" s="299"/>
      <c r="AL21" s="300"/>
      <c r="AM21" s="300"/>
      <c r="AN21" s="300"/>
      <c r="AO21" s="300"/>
      <c r="AP21" s="9"/>
    </row>
    <row r="22" spans="1:42" s="302" customFormat="1" ht="94.5" x14ac:dyDescent="0.25">
      <c r="A22" s="317">
        <v>12</v>
      </c>
      <c r="B22" s="396" t="s">
        <v>2250</v>
      </c>
      <c r="C22" s="318" t="s">
        <v>2538</v>
      </c>
      <c r="D22" s="318"/>
      <c r="E22" s="331">
        <v>264</v>
      </c>
      <c r="F22" s="332">
        <v>81918</v>
      </c>
      <c r="G22" s="397">
        <f t="shared" si="5"/>
        <v>0.32227349300520036</v>
      </c>
      <c r="H22" s="388" t="s">
        <v>259</v>
      </c>
      <c r="I22" s="389"/>
      <c r="J22" s="389"/>
      <c r="K22" s="389"/>
      <c r="L22" s="389"/>
      <c r="M22" s="389"/>
      <c r="N22" s="389"/>
      <c r="O22" s="389"/>
      <c r="P22" s="388" t="s">
        <v>4420</v>
      </c>
      <c r="Q22" s="321" t="str">
        <f>IFERROR(IF(VLOOKUP(C22,'Reference Records'!C$60:$D$128,2,FALSE)=0,"",VLOOKUP(C22,'Reference Records'!C$60:$D$128,2,FALSE)),"")</f>
        <v/>
      </c>
      <c r="R22" s="398" t="s">
        <v>2535</v>
      </c>
      <c r="S22" s="388" t="s">
        <v>3035</v>
      </c>
      <c r="T22" s="389" t="s">
        <v>281</v>
      </c>
      <c r="U22" s="388" t="s">
        <v>238</v>
      </c>
      <c r="V22" s="388" t="s">
        <v>243</v>
      </c>
      <c r="W22" s="318" t="s">
        <v>4506</v>
      </c>
      <c r="X22" s="393" t="str">
        <f>IFERROR(IF(VLOOKUP(B22,'Reference Records'!$C$131:$D$166,2,FALSE)=0,"",VLOOKUP(B22,'Reference Records'!$C$131:$D$166,2,FALSE)),"")</f>
        <v>MCI-00534</v>
      </c>
      <c r="Y22" s="369" t="str">
        <f t="shared" si="1"/>
        <v/>
      </c>
      <c r="Z22" s="369" t="str">
        <f>IFERROR(VLOOKUP(S22,'Overview - Section A'!$N$26:$Q$37,4,FALSE),"")</f>
        <v>a1236000008H07FAAS</v>
      </c>
      <c r="AA22" s="369" t="str">
        <f t="shared" si="2"/>
        <v>KP-3a(M): Percentage of men who have sex with men that have received an HIV test during the reporting period and know their results</v>
      </c>
      <c r="AB22" s="369" t="b">
        <f t="shared" si="3"/>
        <v>1</v>
      </c>
      <c r="AC22" s="369" t="b">
        <f t="shared" si="4"/>
        <v>1</v>
      </c>
      <c r="AD22" s="369"/>
      <c r="AE22" s="369" t="str">
        <f>IFERROR(VLOOKUP(B22,'Overview - Section A'!$E$100:$H$117,4,FALSE),"")</f>
        <v>a1P36000002EktSEAS</v>
      </c>
      <c r="AF22" s="369" t="s">
        <v>578</v>
      </c>
      <c r="AG22" s="399" t="str">
        <f>IFERROR(VLOOKUP(C22,'Reference Records'!$C$60:$G$128,5,FALSE),"")</f>
        <v>a1O36000001qZ9cEAE</v>
      </c>
      <c r="AH22" s="369" t="str">
        <f>IFERROR(IF('Reference Records'!$B$338&lt;&gt;"",VLOOKUP(T22,'Reference Records'!$B$338:$C$338,2,FALSE),VLOOKUP(T22,'Reference Records'!$A$343:$C$676,3,FALSE)),"")</f>
        <v>a1A360000013M2fEAE</v>
      </c>
      <c r="AI22" s="161"/>
      <c r="AJ22" s="299"/>
      <c r="AK22" s="299"/>
      <c r="AL22" s="300"/>
      <c r="AM22" s="300"/>
      <c r="AN22" s="300"/>
      <c r="AO22" s="300"/>
      <c r="AP22" s="9"/>
    </row>
    <row r="23" spans="1:42" s="302" customFormat="1" ht="157.5" x14ac:dyDescent="0.25">
      <c r="A23" s="317">
        <v>13</v>
      </c>
      <c r="B23" s="396" t="s">
        <v>2254</v>
      </c>
      <c r="C23" s="318" t="s">
        <v>2375</v>
      </c>
      <c r="D23" s="318"/>
      <c r="E23" s="331">
        <v>4</v>
      </c>
      <c r="F23" s="332">
        <v>4212</v>
      </c>
      <c r="G23" s="397">
        <f t="shared" si="5"/>
        <v>9.4966761633428307E-2</v>
      </c>
      <c r="H23" s="388" t="s">
        <v>259</v>
      </c>
      <c r="I23" s="389"/>
      <c r="J23" s="389"/>
      <c r="K23" s="389"/>
      <c r="L23" s="389"/>
      <c r="M23" s="389"/>
      <c r="N23" s="389"/>
      <c r="O23" s="389"/>
      <c r="P23" s="388" t="s">
        <v>4420</v>
      </c>
      <c r="Q23" s="321" t="str">
        <f>IFERROR(IF(VLOOKUP(C23,'Reference Records'!C$60:$D$128,2,FALSE)=0,"",VLOOKUP(C23,'Reference Records'!C$60:$D$128,2,FALSE)),"")</f>
        <v/>
      </c>
      <c r="R23" s="398"/>
      <c r="S23" s="388" t="s">
        <v>3035</v>
      </c>
      <c r="T23" s="389" t="s">
        <v>281</v>
      </c>
      <c r="U23" s="388" t="s">
        <v>238</v>
      </c>
      <c r="V23" s="388" t="s">
        <v>243</v>
      </c>
      <c r="W23" s="318" t="s">
        <v>4479</v>
      </c>
      <c r="X23" s="393" t="str">
        <f>IFERROR(IF(VLOOKUP(B23,'Reference Records'!$C$131:$D$166,2,FALSE)=0,"",VLOOKUP(B23,'Reference Records'!$C$131:$D$166,2,FALSE)),"")</f>
        <v>MCI-00003</v>
      </c>
      <c r="Y23" s="369" t="str">
        <f t="shared" si="1"/>
        <v/>
      </c>
      <c r="Z23" s="369" t="str">
        <f>IFERROR(VLOOKUP(S23,'Overview - Section A'!$N$26:$Q$37,4,FALSE),"")</f>
        <v>a1236000008H07FAAS</v>
      </c>
      <c r="AA23" s="369" t="str">
        <f t="shared" si="2"/>
        <v>KP-1d(M): Percentage of people who inject drugs reached with HIV prevention programs - defined package of services</v>
      </c>
      <c r="AB23" s="369" t="b">
        <f t="shared" si="3"/>
        <v>1</v>
      </c>
      <c r="AC23" s="369" t="b">
        <f t="shared" si="4"/>
        <v>1</v>
      </c>
      <c r="AD23" s="369"/>
      <c r="AE23" s="369" t="str">
        <f>IFERROR(VLOOKUP(B23,'Overview - Section A'!$E$100:$H$117,4,FALSE),"")</f>
        <v>a1P36000002EktTEAS</v>
      </c>
      <c r="AF23" s="369" t="s">
        <v>579</v>
      </c>
      <c r="AG23" s="399" t="str">
        <f>IFERROR(VLOOKUP(C23,'Reference Records'!$C$60:$G$128,5,FALSE),"")</f>
        <v>a1O36000001EGIoEAO</v>
      </c>
      <c r="AH23" s="369" t="str">
        <f>IFERROR(IF('Reference Records'!$B$338&lt;&gt;"",VLOOKUP(T23,'Reference Records'!$B$338:$C$338,2,FALSE),VLOOKUP(T23,'Reference Records'!$A$343:$C$676,3,FALSE)),"")</f>
        <v>a1A360000013M2fEAE</v>
      </c>
      <c r="AI23" s="161"/>
      <c r="AJ23" s="299"/>
      <c r="AK23" s="299"/>
      <c r="AL23" s="300"/>
      <c r="AM23" s="300"/>
      <c r="AN23" s="300"/>
      <c r="AO23" s="300"/>
      <c r="AP23" s="9"/>
    </row>
    <row r="24" spans="1:42" s="302" customFormat="1" ht="94.5" x14ac:dyDescent="0.25">
      <c r="A24" s="317">
        <v>14</v>
      </c>
      <c r="B24" s="396" t="s">
        <v>2254</v>
      </c>
      <c r="C24" s="318" t="s">
        <v>2378</v>
      </c>
      <c r="D24" s="318"/>
      <c r="E24" s="331">
        <v>0</v>
      </c>
      <c r="F24" s="332">
        <v>4212</v>
      </c>
      <c r="G24" s="397">
        <f t="shared" si="5"/>
        <v>0</v>
      </c>
      <c r="H24" s="388" t="s">
        <v>259</v>
      </c>
      <c r="I24" s="389"/>
      <c r="J24" s="389"/>
      <c r="K24" s="389"/>
      <c r="L24" s="389"/>
      <c r="M24" s="389"/>
      <c r="N24" s="389"/>
      <c r="O24" s="389"/>
      <c r="P24" s="388" t="s">
        <v>4420</v>
      </c>
      <c r="Q24" s="321" t="str">
        <f>IFERROR(IF(VLOOKUP(C24,'Reference Records'!C$60:$D$128,2,FALSE)=0,"",VLOOKUP(C24,'Reference Records'!C$60:$D$128,2,FALSE)),"")</f>
        <v/>
      </c>
      <c r="R24" s="398" t="s">
        <v>2375</v>
      </c>
      <c r="S24" s="388" t="s">
        <v>3035</v>
      </c>
      <c r="T24" s="389" t="s">
        <v>281</v>
      </c>
      <c r="U24" s="388" t="s">
        <v>238</v>
      </c>
      <c r="V24" s="388" t="s">
        <v>243</v>
      </c>
      <c r="W24" s="318" t="s">
        <v>4507</v>
      </c>
      <c r="X24" s="393" t="str">
        <f>IFERROR(IF(VLOOKUP(B24,'Reference Records'!$C$131:$D$166,2,FALSE)=0,"",VLOOKUP(B24,'Reference Records'!$C$131:$D$166,2,FALSE)),"")</f>
        <v>MCI-00003</v>
      </c>
      <c r="Y24" s="369" t="str">
        <f t="shared" si="1"/>
        <v/>
      </c>
      <c r="Z24" s="369" t="str">
        <f>IFERROR(VLOOKUP(S24,'Overview - Section A'!$N$26:$Q$37,4,FALSE),"")</f>
        <v>a1236000008H07FAAS</v>
      </c>
      <c r="AA24" s="369" t="str">
        <f t="shared" si="2"/>
        <v>KP-3d(M): Percentage of people who inject drugs that have received an HIV test during the reporting period and know their results</v>
      </c>
      <c r="AB24" s="369" t="b">
        <f t="shared" si="3"/>
        <v>1</v>
      </c>
      <c r="AC24" s="369" t="b">
        <f t="shared" si="4"/>
        <v>1</v>
      </c>
      <c r="AD24" s="369"/>
      <c r="AE24" s="369" t="str">
        <f>IFERROR(VLOOKUP(B24,'Overview - Section A'!$E$100:$H$117,4,FALSE),"")</f>
        <v>a1P36000002EktTEAS</v>
      </c>
      <c r="AF24" s="369" t="s">
        <v>580</v>
      </c>
      <c r="AG24" s="399" t="str">
        <f>IFERROR(VLOOKUP(C24,'Reference Records'!$C$60:$G$128,5,FALSE),"")</f>
        <v>a1O36000001EGIqEAO</v>
      </c>
      <c r="AH24" s="369" t="str">
        <f>IFERROR(IF('Reference Records'!$B$338&lt;&gt;"",VLOOKUP(T24,'Reference Records'!$B$338:$C$338,2,FALSE),VLOOKUP(T24,'Reference Records'!$A$343:$C$676,3,FALSE)),"")</f>
        <v>a1A360000013M2fEAE</v>
      </c>
      <c r="AI24" s="161"/>
      <c r="AJ24" s="299"/>
      <c r="AK24" s="299"/>
      <c r="AL24" s="300"/>
      <c r="AM24" s="300"/>
      <c r="AN24" s="300"/>
      <c r="AO24" s="300"/>
      <c r="AP24" s="9"/>
    </row>
    <row r="25" spans="1:42" s="302" customFormat="1" ht="141.75" x14ac:dyDescent="0.25">
      <c r="A25" s="317">
        <v>15</v>
      </c>
      <c r="B25" s="396" t="s">
        <v>2266</v>
      </c>
      <c r="C25" s="318"/>
      <c r="D25" s="318"/>
      <c r="E25" s="331">
        <v>3963</v>
      </c>
      <c r="F25" s="332">
        <v>19631</v>
      </c>
      <c r="G25" s="397">
        <f t="shared" si="5"/>
        <v>20.187458611379959</v>
      </c>
      <c r="H25" s="388" t="s">
        <v>259</v>
      </c>
      <c r="I25" s="389"/>
      <c r="J25" s="389"/>
      <c r="K25" s="389"/>
      <c r="L25" s="389"/>
      <c r="M25" s="389"/>
      <c r="N25" s="389"/>
      <c r="O25" s="389"/>
      <c r="P25" s="388" t="s">
        <v>4420</v>
      </c>
      <c r="Q25" s="321" t="str">
        <f>IFERROR(IF(VLOOKUP(C25,'Reference Records'!C$60:$D$128,2,FALSE)=0,"",VLOOKUP(C25,'Reference Records'!C$60:$D$128,2,FALSE)),"")</f>
        <v/>
      </c>
      <c r="R25" s="398"/>
      <c r="S25" s="388" t="s">
        <v>3035</v>
      </c>
      <c r="T25" s="389" t="s">
        <v>281</v>
      </c>
      <c r="U25" s="388" t="s">
        <v>238</v>
      </c>
      <c r="V25" s="388" t="s">
        <v>243</v>
      </c>
      <c r="W25" s="318" t="s">
        <v>4499</v>
      </c>
      <c r="X25" s="393" t="str">
        <f>IFERROR(IF(VLOOKUP(B25,'Reference Records'!$C$131:$D$166,2,FALSE)=0,"",VLOOKUP(B25,'Reference Records'!$C$131:$D$166,2,FALSE)),"")</f>
        <v>MCI-00532</v>
      </c>
      <c r="Y25" s="369" t="str">
        <f t="shared" si="1"/>
        <v/>
      </c>
      <c r="Z25" s="369" t="str">
        <f>IFERROR(VLOOKUP(S25,'Overview - Section A'!$N$26:$Q$37,4,FALSE),"")</f>
        <v>a1236000008H07FAAS</v>
      </c>
      <c r="AA25" s="369" t="str">
        <f t="shared" si="2"/>
        <v/>
      </c>
      <c r="AB25" s="369" t="b">
        <f t="shared" si="3"/>
        <v>1</v>
      </c>
      <c r="AC25" s="369" t="b">
        <f t="shared" si="4"/>
        <v>0</v>
      </c>
      <c r="AD25" s="369"/>
      <c r="AE25" s="369" t="str">
        <f>IFERROR(VLOOKUP(B25,'Overview - Section A'!$E$100:$H$117,4,FALSE),"")</f>
        <v>a1P36000002EktUEAS</v>
      </c>
      <c r="AF25" s="369" t="s">
        <v>581</v>
      </c>
      <c r="AG25" s="399" t="str">
        <f>IFERROR(VLOOKUP(C25,'Reference Records'!$C$60:$G$128,5,FALSE),"")</f>
        <v/>
      </c>
      <c r="AH25" s="369" t="str">
        <f>IFERROR(IF('Reference Records'!$B$338&lt;&gt;"",VLOOKUP(T25,'Reference Records'!$B$338:$C$338,2,FALSE),VLOOKUP(T25,'Reference Records'!$A$343:$C$676,3,FALSE)),"")</f>
        <v>a1A360000013M2fEAE</v>
      </c>
      <c r="AI25" s="161"/>
      <c r="AJ25" s="299"/>
      <c r="AK25" s="299"/>
      <c r="AL25" s="300"/>
      <c r="AM25" s="300"/>
      <c r="AN25" s="300"/>
      <c r="AO25" s="300"/>
      <c r="AP25" s="9"/>
    </row>
    <row r="26" spans="1:42" s="302" customFormat="1" ht="126" x14ac:dyDescent="0.25">
      <c r="A26" s="317">
        <v>16</v>
      </c>
      <c r="B26" s="396" t="s">
        <v>2287</v>
      </c>
      <c r="C26" s="318" t="s">
        <v>2396</v>
      </c>
      <c r="D26" s="318"/>
      <c r="E26" s="331">
        <v>701679</v>
      </c>
      <c r="F26" s="332">
        <v>4413873</v>
      </c>
      <c r="G26" s="397">
        <f t="shared" si="5"/>
        <v>15.897127080910575</v>
      </c>
      <c r="H26" s="388" t="s">
        <v>259</v>
      </c>
      <c r="I26" s="389"/>
      <c r="J26" s="389"/>
      <c r="K26" s="389"/>
      <c r="L26" s="389"/>
      <c r="M26" s="389"/>
      <c r="N26" s="389"/>
      <c r="O26" s="389"/>
      <c r="P26" s="388" t="s">
        <v>4420</v>
      </c>
      <c r="Q26" s="321" t="str">
        <f>IFERROR(IF(VLOOKUP(C26,'Reference Records'!C$60:$D$128,2,FALSE)=0,"",VLOOKUP(C26,'Reference Records'!C$60:$D$128,2,FALSE)),"")</f>
        <v/>
      </c>
      <c r="R26" s="398"/>
      <c r="S26" s="388" t="s">
        <v>3035</v>
      </c>
      <c r="T26" s="389" t="s">
        <v>281</v>
      </c>
      <c r="U26" s="388" t="s">
        <v>238</v>
      </c>
      <c r="V26" s="388" t="s">
        <v>243</v>
      </c>
      <c r="W26" s="318" t="s">
        <v>4508</v>
      </c>
      <c r="X26" s="393" t="str">
        <f>IFERROR(IF(VLOOKUP(B26,'Reference Records'!$C$131:$D$166,2,FALSE)=0,"",VLOOKUP(B26,'Reference Records'!$C$131:$D$166,2,FALSE)),"")</f>
        <v>MCI-00005</v>
      </c>
      <c r="Y26" s="369" t="str">
        <f t="shared" si="1"/>
        <v/>
      </c>
      <c r="Z26" s="369" t="str">
        <f>IFERROR(VLOOKUP(S26,'Overview - Section A'!$N$26:$Q$37,4,FALSE),"")</f>
        <v>a1236000008H07FAAS</v>
      </c>
      <c r="AA26" s="369" t="str">
        <f t="shared" si="2"/>
        <v>YP-2: Percentage of adolescent girls and young women (AGYW) reached with HIV prevention programs- defined package of services</v>
      </c>
      <c r="AB26" s="369" t="b">
        <f t="shared" si="3"/>
        <v>1</v>
      </c>
      <c r="AC26" s="369" t="b">
        <f t="shared" si="4"/>
        <v>1</v>
      </c>
      <c r="AD26" s="369"/>
      <c r="AE26" s="369" t="str">
        <f>IFERROR(VLOOKUP(B26,'Overview - Section A'!$E$100:$H$117,4,FALSE),"")</f>
        <v>a1P36000002EktVEAS</v>
      </c>
      <c r="AF26" s="369" t="s">
        <v>582</v>
      </c>
      <c r="AG26" s="399" t="str">
        <f>IFERROR(VLOOKUP(C26,'Reference Records'!$C$60:$G$128,5,FALSE),"")</f>
        <v>a1O36000001qZ9FEAU</v>
      </c>
      <c r="AH26" s="369" t="str">
        <f>IFERROR(IF('Reference Records'!$B$338&lt;&gt;"",VLOOKUP(T26,'Reference Records'!$B$338:$C$338,2,FALSE),VLOOKUP(T26,'Reference Records'!$A$343:$C$676,3,FALSE)),"")</f>
        <v>a1A360000013M2fEAE</v>
      </c>
      <c r="AI26" s="161"/>
      <c r="AJ26" s="299"/>
      <c r="AK26" s="299"/>
      <c r="AL26" s="300"/>
      <c r="AM26" s="300"/>
      <c r="AN26" s="300"/>
      <c r="AO26" s="300"/>
      <c r="AP26" s="9"/>
    </row>
    <row r="27" spans="1:42" s="302" customFormat="1" ht="78.75" x14ac:dyDescent="0.25">
      <c r="A27" s="317">
        <v>17</v>
      </c>
      <c r="B27" s="396" t="s">
        <v>2287</v>
      </c>
      <c r="C27" s="318" t="s">
        <v>2123</v>
      </c>
      <c r="D27" s="318"/>
      <c r="E27" s="331">
        <v>0</v>
      </c>
      <c r="F27" s="332">
        <v>4413873</v>
      </c>
      <c r="G27" s="397">
        <f t="shared" si="5"/>
        <v>0</v>
      </c>
      <c r="H27" s="388" t="s">
        <v>259</v>
      </c>
      <c r="I27" s="389"/>
      <c r="J27" s="389"/>
      <c r="K27" s="389"/>
      <c r="L27" s="389"/>
      <c r="M27" s="389"/>
      <c r="N27" s="389"/>
      <c r="O27" s="389"/>
      <c r="P27" s="388" t="s">
        <v>4420</v>
      </c>
      <c r="Q27" s="321" t="str">
        <f>IFERROR(IF(VLOOKUP(C27,'Reference Records'!C$60:$D$128,2,FALSE)=0,"",VLOOKUP(C27,'Reference Records'!C$60:$D$128,2,FALSE)),"")</f>
        <v>HIV test status,Age</v>
      </c>
      <c r="R27" s="398"/>
      <c r="S27" s="388" t="s">
        <v>3035</v>
      </c>
      <c r="T27" s="389" t="s">
        <v>281</v>
      </c>
      <c r="U27" s="388" t="s">
        <v>238</v>
      </c>
      <c r="V27" s="388" t="s">
        <v>243</v>
      </c>
      <c r="W27" s="318" t="s">
        <v>4477</v>
      </c>
      <c r="X27" s="393" t="str">
        <f>IFERROR(IF(VLOOKUP(B27,'Reference Records'!$C$131:$D$166,2,FALSE)=0,"",VLOOKUP(B27,'Reference Records'!$C$131:$D$166,2,FALSE)),"")</f>
        <v>MCI-00005</v>
      </c>
      <c r="Y27" s="369" t="str">
        <f t="shared" si="1"/>
        <v>YP-3: Number of adolescent girls and young women (AGYW) who were tested for HIV and received their results during the reporting period</v>
      </c>
      <c r="Z27" s="369" t="str">
        <f>IFERROR(VLOOKUP(S27,'Overview - Section A'!$N$26:$Q$37,4,FALSE),"")</f>
        <v>a1236000008H07FAAS</v>
      </c>
      <c r="AA27" s="369" t="str">
        <f t="shared" si="2"/>
        <v>YP-3: Number of adolescent girls and young women (AGYW) who were tested for HIV and received their results during the reporting period</v>
      </c>
      <c r="AB27" s="369" t="b">
        <f t="shared" si="3"/>
        <v>1</v>
      </c>
      <c r="AC27" s="369" t="b">
        <f t="shared" si="4"/>
        <v>1</v>
      </c>
      <c r="AD27" s="369"/>
      <c r="AE27" s="369" t="str">
        <f>IFERROR(VLOOKUP(B27,'Overview - Section A'!$E$100:$H$117,4,FALSE),"")</f>
        <v>a1P36000002EktVEAS</v>
      </c>
      <c r="AF27" s="369" t="s">
        <v>583</v>
      </c>
      <c r="AG27" s="399" t="str">
        <f>IFERROR(VLOOKUP(C27,'Reference Records'!$C$60:$G$128,5,FALSE),"")</f>
        <v>a1O36000001qZ9GEAU</v>
      </c>
      <c r="AH27" s="369" t="str">
        <f>IFERROR(IF('Reference Records'!$B$338&lt;&gt;"",VLOOKUP(T27,'Reference Records'!$B$338:$C$338,2,FALSE),VLOOKUP(T27,'Reference Records'!$A$343:$C$676,3,FALSE)),"")</f>
        <v>a1A360000013M2fEAE</v>
      </c>
      <c r="AI27" s="161"/>
      <c r="AJ27" s="299"/>
      <c r="AK27" s="299"/>
      <c r="AL27" s="300"/>
      <c r="AM27" s="300"/>
      <c r="AN27" s="300"/>
      <c r="AO27" s="300"/>
      <c r="AP27" s="9"/>
    </row>
    <row r="28" spans="1:42" s="302" customFormat="1" ht="110.25" x14ac:dyDescent="0.25">
      <c r="A28" s="317">
        <v>18</v>
      </c>
      <c r="B28" s="396" t="s">
        <v>2295</v>
      </c>
      <c r="C28" s="318" t="s">
        <v>2387</v>
      </c>
      <c r="D28" s="318"/>
      <c r="E28" s="331">
        <v>37508</v>
      </c>
      <c r="F28" s="332">
        <v>36121</v>
      </c>
      <c r="G28" s="397">
        <f t="shared" si="5"/>
        <v>103.8398715428698</v>
      </c>
      <c r="H28" s="388" t="s">
        <v>259</v>
      </c>
      <c r="I28" s="389"/>
      <c r="J28" s="389"/>
      <c r="K28" s="389"/>
      <c r="L28" s="389"/>
      <c r="M28" s="389"/>
      <c r="N28" s="389"/>
      <c r="O28" s="389"/>
      <c r="P28" s="388" t="s">
        <v>4420</v>
      </c>
      <c r="Q28" s="321" t="str">
        <f>IFERROR(IF(VLOOKUP(C28,'Reference Records'!C$60:$D$128,2,FALSE)=0,"",VLOOKUP(C28,'Reference Records'!C$60:$D$128,2,FALSE)),"")</f>
        <v/>
      </c>
      <c r="R28" s="398"/>
      <c r="S28" s="388" t="s">
        <v>3035</v>
      </c>
      <c r="T28" s="389" t="s">
        <v>281</v>
      </c>
      <c r="U28" s="388" t="s">
        <v>238</v>
      </c>
      <c r="V28" s="388" t="s">
        <v>243</v>
      </c>
      <c r="W28" s="318" t="s">
        <v>4480</v>
      </c>
      <c r="X28" s="393" t="str">
        <f>IFERROR(IF(VLOOKUP(B28,'Reference Records'!$C$131:$D$166,2,FALSE)=0,"",VLOOKUP(B28,'Reference Records'!$C$131:$D$166,2,FALSE)),"")</f>
        <v>MCI-00004</v>
      </c>
      <c r="Y28" s="369" t="str">
        <f t="shared" si="1"/>
        <v/>
      </c>
      <c r="Z28" s="369" t="str">
        <f>IFERROR(VLOOKUP(S28,'Overview - Section A'!$N$26:$Q$37,4,FALSE),"")</f>
        <v>a1236000008H07FAAS</v>
      </c>
      <c r="AA28" s="369" t="str">
        <f t="shared" si="2"/>
        <v>KP-1e: Percentage of other vulnerable populations reached with HIV prevention programs - defined package of services</v>
      </c>
      <c r="AB28" s="369" t="b">
        <f t="shared" si="3"/>
        <v>1</v>
      </c>
      <c r="AC28" s="369" t="b">
        <f t="shared" si="4"/>
        <v>1</v>
      </c>
      <c r="AD28" s="369"/>
      <c r="AE28" s="369" t="str">
        <f>IFERROR(VLOOKUP(B28,'Overview - Section A'!$E$100:$H$117,4,FALSE),"")</f>
        <v>a1P36000002EktWEAS</v>
      </c>
      <c r="AF28" s="369" t="s">
        <v>584</v>
      </c>
      <c r="AG28" s="399" t="str">
        <f>IFERROR(VLOOKUP(C28,'Reference Records'!$C$60:$G$128,5,FALSE),"")</f>
        <v>a1O36000001EGItEAO</v>
      </c>
      <c r="AH28" s="369" t="str">
        <f>IFERROR(IF('Reference Records'!$B$338&lt;&gt;"",VLOOKUP(T28,'Reference Records'!$B$338:$C$338,2,FALSE),VLOOKUP(T28,'Reference Records'!$A$343:$C$676,3,FALSE)),"")</f>
        <v>a1A360000013M2fEAE</v>
      </c>
      <c r="AI28" s="161"/>
      <c r="AJ28" s="299"/>
      <c r="AK28" s="299"/>
      <c r="AL28" s="300"/>
      <c r="AM28" s="300"/>
      <c r="AN28" s="300"/>
      <c r="AO28" s="300"/>
      <c r="AP28" s="9"/>
    </row>
    <row r="29" spans="1:42" s="302" customFormat="1" ht="78.75" x14ac:dyDescent="0.25">
      <c r="A29" s="317">
        <v>19</v>
      </c>
      <c r="B29" s="396" t="s">
        <v>2295</v>
      </c>
      <c r="C29" s="318" t="s">
        <v>2390</v>
      </c>
      <c r="D29" s="318"/>
      <c r="E29" s="331">
        <v>5260</v>
      </c>
      <c r="F29" s="332">
        <v>36121</v>
      </c>
      <c r="G29" s="397">
        <f t="shared" si="5"/>
        <v>14.562166052988564</v>
      </c>
      <c r="H29" s="388" t="s">
        <v>259</v>
      </c>
      <c r="I29" s="389"/>
      <c r="J29" s="389"/>
      <c r="K29" s="389"/>
      <c r="L29" s="389"/>
      <c r="M29" s="389"/>
      <c r="N29" s="389"/>
      <c r="O29" s="389"/>
      <c r="P29" s="388" t="s">
        <v>4420</v>
      </c>
      <c r="Q29" s="321" t="str">
        <f>IFERROR(IF(VLOOKUP(C29,'Reference Records'!C$60:$D$128,2,FALSE)=0,"",VLOOKUP(C29,'Reference Records'!C$60:$D$128,2,FALSE)),"")</f>
        <v/>
      </c>
      <c r="R29" s="398"/>
      <c r="S29" s="388" t="s">
        <v>3035</v>
      </c>
      <c r="T29" s="389" t="s">
        <v>281</v>
      </c>
      <c r="U29" s="388" t="s">
        <v>238</v>
      </c>
      <c r="V29" s="388" t="s">
        <v>243</v>
      </c>
      <c r="W29" s="318" t="s">
        <v>4478</v>
      </c>
      <c r="X29" s="393" t="str">
        <f>IFERROR(IF(VLOOKUP(B29,'Reference Records'!$C$131:$D$166,2,FALSE)=0,"",VLOOKUP(B29,'Reference Records'!$C$131:$D$166,2,FALSE)),"")</f>
        <v>MCI-00004</v>
      </c>
      <c r="Y29" s="369" t="str">
        <f t="shared" si="1"/>
        <v/>
      </c>
      <c r="Z29" s="369" t="str">
        <f>IFERROR(VLOOKUP(S29,'Overview - Section A'!$N$26:$Q$37,4,FALSE),"")</f>
        <v>a1236000008H07FAAS</v>
      </c>
      <c r="AA29" s="369" t="str">
        <f t="shared" si="2"/>
        <v>KP-3e: Percentage of other vulnerable populations that have received an HIV test during the reporting period and know their results</v>
      </c>
      <c r="AB29" s="369" t="b">
        <f t="shared" si="3"/>
        <v>1</v>
      </c>
      <c r="AC29" s="369" t="b">
        <f t="shared" si="4"/>
        <v>1</v>
      </c>
      <c r="AD29" s="369"/>
      <c r="AE29" s="369" t="str">
        <f>IFERROR(VLOOKUP(B29,'Overview - Section A'!$E$100:$H$117,4,FALSE),"")</f>
        <v>a1P36000002EktWEAS</v>
      </c>
      <c r="AF29" s="369" t="s">
        <v>585</v>
      </c>
      <c r="AG29" s="399" t="str">
        <f>IFERROR(VLOOKUP(C29,'Reference Records'!$C$60:$G$128,5,FALSE),"")</f>
        <v>a1O36000001EGIvEAO</v>
      </c>
      <c r="AH29" s="369" t="str">
        <f>IFERROR(IF('Reference Records'!$B$338&lt;&gt;"",VLOOKUP(T29,'Reference Records'!$B$338:$C$338,2,FALSE),VLOOKUP(T29,'Reference Records'!$A$343:$C$676,3,FALSE)),"")</f>
        <v>a1A360000013M2fEAE</v>
      </c>
      <c r="AI29" s="161"/>
      <c r="AJ29" s="299"/>
      <c r="AK29" s="299"/>
      <c r="AL29" s="300"/>
      <c r="AM29" s="300"/>
      <c r="AN29" s="300"/>
      <c r="AO29" s="300"/>
      <c r="AP29" s="9"/>
    </row>
    <row r="30" spans="1:42" s="302" customFormat="1" ht="78.75" x14ac:dyDescent="0.25">
      <c r="A30" s="317">
        <v>20</v>
      </c>
      <c r="B30" s="396" t="s">
        <v>2347</v>
      </c>
      <c r="C30" s="318" t="s">
        <v>2452</v>
      </c>
      <c r="D30" s="318"/>
      <c r="E30" s="331">
        <v>802594</v>
      </c>
      <c r="F30" s="332">
        <v>1195906</v>
      </c>
      <c r="G30" s="397">
        <f t="shared" si="5"/>
        <v>67.111796412092588</v>
      </c>
      <c r="H30" s="388" t="s">
        <v>259</v>
      </c>
      <c r="I30" s="389"/>
      <c r="J30" s="389"/>
      <c r="K30" s="389"/>
      <c r="L30" s="389"/>
      <c r="M30" s="389"/>
      <c r="N30" s="389"/>
      <c r="O30" s="389"/>
      <c r="P30" s="388" t="s">
        <v>4331</v>
      </c>
      <c r="Q30" s="321" t="str">
        <f>IFERROR(IF(VLOOKUP(C30,'Reference Records'!C$60:$D$128,2,FALSE)=0,"",VLOOKUP(C30,'Reference Records'!C$60:$D$128,2,FALSE)),"")</f>
        <v/>
      </c>
      <c r="R30" s="398"/>
      <c r="S30" s="388" t="s">
        <v>3038</v>
      </c>
      <c r="T30" s="389" t="s">
        <v>281</v>
      </c>
      <c r="U30" s="388" t="s">
        <v>237</v>
      </c>
      <c r="V30" s="388" t="s">
        <v>241</v>
      </c>
      <c r="W30" s="318" t="s">
        <v>4387</v>
      </c>
      <c r="X30" s="393" t="str">
        <f>IFERROR(IF(VLOOKUP(B30,'Reference Records'!$C$131:$D$166,2,FALSE)=0,"",VLOOKUP(B30,'Reference Records'!$C$131:$D$166,2,FALSE)),"")</f>
        <v>MCI-00009</v>
      </c>
      <c r="Y30" s="369" t="str">
        <f t="shared" si="1"/>
        <v/>
      </c>
      <c r="Z30" s="369" t="str">
        <f>IFERROR(VLOOKUP(S30,'Overview - Section A'!$N$26:$Q$37,4,FALSE),"")</f>
        <v>a1236000008H07EAAS</v>
      </c>
      <c r="AA30" s="369" t="str">
        <f t="shared" si="2"/>
        <v>TB/HIV-3.1: Percentage of people living with HIV in care (including PMTCT) who are screened for TB in HIV care or treatment settings</v>
      </c>
      <c r="AB30" s="369" t="b">
        <f t="shared" si="3"/>
        <v>1</v>
      </c>
      <c r="AC30" s="369" t="b">
        <f t="shared" si="4"/>
        <v>1</v>
      </c>
      <c r="AD30" s="369"/>
      <c r="AE30" s="369" t="str">
        <f>IFERROR(VLOOKUP(B30,'Overview - Section A'!$E$100:$H$117,4,FALSE),"")</f>
        <v>a1P36000002EktXEAS</v>
      </c>
      <c r="AF30" s="369" t="s">
        <v>586</v>
      </c>
      <c r="AG30" s="399" t="str">
        <f>IFERROR(VLOOKUP(C30,'Reference Records'!$C$60:$G$128,5,FALSE),"")</f>
        <v>a1O36000001qZ9gEAE</v>
      </c>
      <c r="AH30" s="369" t="str">
        <f>IFERROR(IF('Reference Records'!$B$338&lt;&gt;"",VLOOKUP(T30,'Reference Records'!$B$338:$C$338,2,FALSE),VLOOKUP(T30,'Reference Records'!$A$343:$C$676,3,FALSE)),"")</f>
        <v>a1A360000013M2fEAE</v>
      </c>
      <c r="AI30" s="161"/>
      <c r="AJ30" s="299"/>
      <c r="AK30" s="299"/>
      <c r="AL30" s="300"/>
      <c r="AM30" s="300"/>
      <c r="AN30" s="300"/>
      <c r="AO30" s="300"/>
      <c r="AP30" s="9"/>
    </row>
    <row r="31" spans="1:42" s="302" customFormat="1" ht="141.75" x14ac:dyDescent="0.25">
      <c r="A31" s="317">
        <v>21</v>
      </c>
      <c r="B31" s="396" t="s">
        <v>2347</v>
      </c>
      <c r="C31" s="318" t="s">
        <v>2455</v>
      </c>
      <c r="D31" s="318"/>
      <c r="E31" s="331">
        <v>158958</v>
      </c>
      <c r="F31" s="332">
        <v>315712</v>
      </c>
      <c r="G31" s="397">
        <f t="shared" si="5"/>
        <v>50.349052300831133</v>
      </c>
      <c r="H31" s="388" t="s">
        <v>259</v>
      </c>
      <c r="I31" s="389"/>
      <c r="J31" s="389"/>
      <c r="K31" s="389"/>
      <c r="L31" s="389"/>
      <c r="M31" s="389"/>
      <c r="N31" s="389"/>
      <c r="O31" s="389"/>
      <c r="P31" s="388" t="s">
        <v>4331</v>
      </c>
      <c r="Q31" s="321" t="str">
        <f>IFERROR(IF(VLOOKUP(C31,'Reference Records'!C$60:$D$128,2,FALSE)=0,"",VLOOKUP(C31,'Reference Records'!C$60:$D$128,2,FALSE)),"")</f>
        <v/>
      </c>
      <c r="R31" s="398"/>
      <c r="S31" s="388" t="s">
        <v>3038</v>
      </c>
      <c r="T31" s="389" t="s">
        <v>281</v>
      </c>
      <c r="U31" s="388" t="s">
        <v>237</v>
      </c>
      <c r="V31" s="388" t="s">
        <v>241</v>
      </c>
      <c r="W31" s="318" t="s">
        <v>4388</v>
      </c>
      <c r="X31" s="393" t="str">
        <f>IFERROR(IF(VLOOKUP(B31,'Reference Records'!$C$131:$D$166,2,FALSE)=0,"",VLOOKUP(B31,'Reference Records'!$C$131:$D$166,2,FALSE)),"")</f>
        <v>MCI-00009</v>
      </c>
      <c r="Y31" s="369" t="str">
        <f t="shared" si="1"/>
        <v/>
      </c>
      <c r="Z31" s="369" t="str">
        <f>IFERROR(VLOOKUP(S31,'Overview - Section A'!$N$26:$Q$37,4,FALSE),"")</f>
        <v>a1236000008H07EAAS</v>
      </c>
      <c r="AA31" s="369" t="str">
        <f t="shared" si="2"/>
        <v>TB/HIV-4.1: Percentage of people living with HIV newly enrolled in HIV care started on TB preventive therapy</v>
      </c>
      <c r="AB31" s="369" t="b">
        <f t="shared" si="3"/>
        <v>1</v>
      </c>
      <c r="AC31" s="369" t="b">
        <f t="shared" si="4"/>
        <v>1</v>
      </c>
      <c r="AD31" s="369"/>
      <c r="AE31" s="369" t="str">
        <f>IFERROR(VLOOKUP(B31,'Overview - Section A'!$E$100:$H$117,4,FALSE),"")</f>
        <v>a1P36000002EktXEAS</v>
      </c>
      <c r="AF31" s="369" t="s">
        <v>587</v>
      </c>
      <c r="AG31" s="399" t="str">
        <f>IFERROR(VLOOKUP(C31,'Reference Records'!$C$60:$G$128,5,FALSE),"")</f>
        <v>a1O36000001qZ9hEAE</v>
      </c>
      <c r="AH31" s="369" t="str">
        <f>IFERROR(IF('Reference Records'!$B$338&lt;&gt;"",VLOOKUP(T31,'Reference Records'!$B$338:$C$338,2,FALSE),VLOOKUP(T31,'Reference Records'!$A$343:$C$676,3,FALSE)),"")</f>
        <v>a1A360000013M2fEAE</v>
      </c>
      <c r="AI31" s="161"/>
      <c r="AJ31" s="299"/>
      <c r="AK31" s="299"/>
      <c r="AL31" s="300"/>
      <c r="AM31" s="300"/>
      <c r="AN31" s="300"/>
      <c r="AO31" s="300"/>
      <c r="AP31" s="9"/>
    </row>
    <row r="32" spans="1:42" s="302" customFormat="1" ht="94.5" x14ac:dyDescent="0.25">
      <c r="A32" s="317">
        <v>22</v>
      </c>
      <c r="B32" s="396" t="s">
        <v>2347</v>
      </c>
      <c r="C32" s="318" t="s">
        <v>2458</v>
      </c>
      <c r="D32" s="318"/>
      <c r="E32" s="331">
        <v>70176</v>
      </c>
      <c r="F32" s="332">
        <v>73470</v>
      </c>
      <c r="G32" s="397">
        <f t="shared" si="5"/>
        <v>95.516537362188643</v>
      </c>
      <c r="H32" s="388" t="s">
        <v>259</v>
      </c>
      <c r="I32" s="389"/>
      <c r="J32" s="389"/>
      <c r="K32" s="389"/>
      <c r="L32" s="389"/>
      <c r="M32" s="389"/>
      <c r="N32" s="389"/>
      <c r="O32" s="389"/>
      <c r="P32" s="388" t="s">
        <v>4331</v>
      </c>
      <c r="Q32" s="321" t="str">
        <f>IFERROR(IF(VLOOKUP(C32,'Reference Records'!C$60:$D$128,2,FALSE)=0,"",VLOOKUP(C32,'Reference Records'!C$60:$D$128,2,FALSE)),"")</f>
        <v/>
      </c>
      <c r="R32" s="398"/>
      <c r="S32" s="388" t="s">
        <v>3038</v>
      </c>
      <c r="T32" s="389" t="s">
        <v>281</v>
      </c>
      <c r="U32" s="388" t="s">
        <v>237</v>
      </c>
      <c r="V32" s="388" t="s">
        <v>241</v>
      </c>
      <c r="W32" s="318" t="s">
        <v>4389</v>
      </c>
      <c r="X32" s="393" t="str">
        <f>IFERROR(IF(VLOOKUP(B32,'Reference Records'!$C$131:$D$166,2,FALSE)=0,"",VLOOKUP(B32,'Reference Records'!$C$131:$D$166,2,FALSE)),"")</f>
        <v>MCI-00009</v>
      </c>
      <c r="Y32" s="369" t="str">
        <f t="shared" si="1"/>
        <v/>
      </c>
      <c r="Z32" s="369" t="str">
        <f>IFERROR(VLOOKUP(S32,'Overview - Section A'!$N$26:$Q$37,4,FALSE),"")</f>
        <v>a1236000008H07EAAS</v>
      </c>
      <c r="AA32" s="369" t="str">
        <f t="shared" si="2"/>
        <v>TB/HIV-5: Percentage of registered new and relapse TB patients with documented HIV status</v>
      </c>
      <c r="AB32" s="369" t="b">
        <f t="shared" si="3"/>
        <v>1</v>
      </c>
      <c r="AC32" s="369" t="b">
        <f t="shared" si="4"/>
        <v>1</v>
      </c>
      <c r="AD32" s="369"/>
      <c r="AE32" s="369" t="str">
        <f>IFERROR(VLOOKUP(B32,'Overview - Section A'!$E$100:$H$117,4,FALSE),"")</f>
        <v>a1P36000002EktXEAS</v>
      </c>
      <c r="AF32" s="369" t="s">
        <v>588</v>
      </c>
      <c r="AG32" s="399" t="str">
        <f>IFERROR(VLOOKUP(C32,'Reference Records'!$C$60:$G$128,5,FALSE),"")</f>
        <v>a1O36000001qZ9LEAU</v>
      </c>
      <c r="AH32" s="369" t="str">
        <f>IFERROR(IF('Reference Records'!$B$338&lt;&gt;"",VLOOKUP(T32,'Reference Records'!$B$338:$C$338,2,FALSE),VLOOKUP(T32,'Reference Records'!$A$343:$C$676,3,FALSE)),"")</f>
        <v>a1A360000013M2fEAE</v>
      </c>
      <c r="AI32" s="161"/>
      <c r="AJ32" s="299"/>
      <c r="AK32" s="299"/>
      <c r="AL32" s="300"/>
      <c r="AM32" s="300"/>
      <c r="AN32" s="300"/>
      <c r="AO32" s="300"/>
      <c r="AP32" s="9"/>
    </row>
    <row r="33" spans="1:42" s="302" customFormat="1" ht="110.25" x14ac:dyDescent="0.25">
      <c r="A33" s="317">
        <v>23</v>
      </c>
      <c r="B33" s="396" t="s">
        <v>2347</v>
      </c>
      <c r="C33" s="318" t="s">
        <v>2461</v>
      </c>
      <c r="D33" s="318"/>
      <c r="E33" s="331">
        <v>29392</v>
      </c>
      <c r="F33" s="332">
        <v>31126</v>
      </c>
      <c r="G33" s="397">
        <f t="shared" si="5"/>
        <v>94.429094647561527</v>
      </c>
      <c r="H33" s="388" t="s">
        <v>259</v>
      </c>
      <c r="I33" s="389"/>
      <c r="J33" s="389"/>
      <c r="K33" s="389"/>
      <c r="L33" s="389"/>
      <c r="M33" s="389"/>
      <c r="N33" s="389"/>
      <c r="O33" s="389"/>
      <c r="P33" s="388" t="s">
        <v>4331</v>
      </c>
      <c r="Q33" s="321" t="str">
        <f>IFERROR(IF(VLOOKUP(C33,'Reference Records'!C$60:$D$128,2,FALSE)=0,"",VLOOKUP(C33,'Reference Records'!C$60:$D$128,2,FALSE)),"")</f>
        <v/>
      </c>
      <c r="R33" s="398" t="s">
        <v>2073</v>
      </c>
      <c r="S33" s="388" t="s">
        <v>3038</v>
      </c>
      <c r="T33" s="389" t="s">
        <v>281</v>
      </c>
      <c r="U33" s="388" t="s">
        <v>237</v>
      </c>
      <c r="V33" s="388" t="s">
        <v>241</v>
      </c>
      <c r="W33" s="318" t="s">
        <v>4390</v>
      </c>
      <c r="X33" s="393" t="str">
        <f>IFERROR(IF(VLOOKUP(B33,'Reference Records'!$C$131:$D$166,2,FALSE)=0,"",VLOOKUP(B33,'Reference Records'!$C$131:$D$166,2,FALSE)),"")</f>
        <v>MCI-00009</v>
      </c>
      <c r="Y33" s="369" t="str">
        <f t="shared" si="1"/>
        <v/>
      </c>
      <c r="Z33" s="369" t="str">
        <f>IFERROR(VLOOKUP(S33,'Overview - Section A'!$N$26:$Q$37,4,FALSE),"")</f>
        <v>a1236000008H07EAAS</v>
      </c>
      <c r="AA33" s="369" t="str">
        <f t="shared" si="2"/>
        <v>TB/HIV-6(M): Percentage of HIV-positive new and relapse TB patients on ART during TB treatment</v>
      </c>
      <c r="AB33" s="369" t="b">
        <f t="shared" si="3"/>
        <v>1</v>
      </c>
      <c r="AC33" s="369" t="b">
        <f t="shared" si="4"/>
        <v>1</v>
      </c>
      <c r="AD33" s="369"/>
      <c r="AE33" s="369" t="str">
        <f>IFERROR(VLOOKUP(B33,'Overview - Section A'!$E$100:$H$117,4,FALSE),"")</f>
        <v>a1P36000002EktXEAS</v>
      </c>
      <c r="AF33" s="369" t="s">
        <v>589</v>
      </c>
      <c r="AG33" s="399" t="str">
        <f>IFERROR(VLOOKUP(C33,'Reference Records'!$C$60:$G$128,5,FALSE),"")</f>
        <v>a1O36000001qZ9MEAU</v>
      </c>
      <c r="AH33" s="369" t="str">
        <f>IFERROR(IF('Reference Records'!$B$338&lt;&gt;"",VLOOKUP(T33,'Reference Records'!$B$338:$C$338,2,FALSE),VLOOKUP(T33,'Reference Records'!$A$343:$C$676,3,FALSE)),"")</f>
        <v>a1A360000013M2fEAE</v>
      </c>
      <c r="AI33" s="161"/>
      <c r="AJ33" s="299"/>
      <c r="AK33" s="299"/>
      <c r="AL33" s="300"/>
      <c r="AM33" s="300"/>
      <c r="AN33" s="300"/>
      <c r="AO33" s="300"/>
      <c r="AP33" s="9"/>
    </row>
    <row r="34" spans="1:42" s="302" customFormat="1" ht="157.5" x14ac:dyDescent="0.25">
      <c r="A34" s="317">
        <v>24</v>
      </c>
      <c r="B34" s="396" t="s">
        <v>2343</v>
      </c>
      <c r="C34" s="318" t="s">
        <v>2099</v>
      </c>
      <c r="D34" s="318"/>
      <c r="E34" s="331">
        <v>73470</v>
      </c>
      <c r="F34" s="332"/>
      <c r="G34" s="397" t="str">
        <f t="shared" si="5"/>
        <v/>
      </c>
      <c r="H34" s="388" t="s">
        <v>259</v>
      </c>
      <c r="I34" s="389"/>
      <c r="J34" s="389"/>
      <c r="K34" s="389"/>
      <c r="L34" s="389"/>
      <c r="M34" s="389"/>
      <c r="N34" s="389"/>
      <c r="O34" s="389"/>
      <c r="P34" s="388" t="s">
        <v>4331</v>
      </c>
      <c r="Q34" s="321" t="str">
        <f>IFERROR(IF(VLOOKUP(C34,'Reference Records'!C$60:$D$128,2,FALSE)=0,"",VLOOKUP(C34,'Reference Records'!C$60:$D$128,2,FALSE)),"")</f>
        <v>HIV test status,Gender,Age,TB case definition</v>
      </c>
      <c r="R34" s="398"/>
      <c r="S34" s="388" t="s">
        <v>3038</v>
      </c>
      <c r="T34" s="389" t="s">
        <v>281</v>
      </c>
      <c r="U34" s="388" t="s">
        <v>237</v>
      </c>
      <c r="V34" s="388" t="s">
        <v>241</v>
      </c>
      <c r="W34" s="318" t="s">
        <v>4391</v>
      </c>
      <c r="X34" s="393" t="str">
        <f>IFERROR(IF(VLOOKUP(B34,'Reference Records'!$C$131:$D$166,2,FALSE)=0,"",VLOOKUP(B34,'Reference Records'!$C$131:$D$166,2,FALSE)),"")</f>
        <v>MCI-00008</v>
      </c>
      <c r="Y34" s="369" t="str">
        <f t="shared" si="1"/>
        <v>TCP-1(M): Number of notified cases of all forms of TB-(i.e. bacteriologically confirmed + clinically diagnosed), includes new and relapse cases</v>
      </c>
      <c r="Z34" s="369" t="str">
        <f>IFERROR(VLOOKUP(S34,'Overview - Section A'!$N$26:$Q$37,4,FALSE),"")</f>
        <v>a1236000008H07EAAS</v>
      </c>
      <c r="AA34" s="369" t="str">
        <f t="shared" si="2"/>
        <v>TCP-1(M): Number of notified cases of all forms of TB-(i.e. bacteriologically confirmed + clinically diagnosed), includes new and relapse cases</v>
      </c>
      <c r="AB34" s="369" t="b">
        <f t="shared" si="3"/>
        <v>1</v>
      </c>
      <c r="AC34" s="369" t="b">
        <f t="shared" si="4"/>
        <v>1</v>
      </c>
      <c r="AD34" s="369"/>
      <c r="AE34" s="369" t="str">
        <f>IFERROR(VLOOKUP(B34,'Overview - Section A'!$E$100:$H$117,4,FALSE),"")</f>
        <v>a1P36000002EktYEAS</v>
      </c>
      <c r="AF34" s="369" t="s">
        <v>590</v>
      </c>
      <c r="AG34" s="399" t="str">
        <f>IFERROR(VLOOKUP(C34,'Reference Records'!$C$60:$G$128,5,FALSE),"")</f>
        <v>a1O36000001EGJ5EAO</v>
      </c>
      <c r="AH34" s="369" t="str">
        <f>IFERROR(IF('Reference Records'!$B$338&lt;&gt;"",VLOOKUP(T34,'Reference Records'!$B$338:$C$338,2,FALSE),VLOOKUP(T34,'Reference Records'!$A$343:$C$676,3,FALSE)),"")</f>
        <v>a1A360000013M2fEAE</v>
      </c>
      <c r="AI34" s="161"/>
      <c r="AJ34" s="299"/>
      <c r="AK34" s="299"/>
      <c r="AL34" s="300"/>
      <c r="AM34" s="300"/>
      <c r="AN34" s="300"/>
      <c r="AO34" s="300"/>
      <c r="AP34" s="9"/>
    </row>
    <row r="35" spans="1:42" s="302" customFormat="1" ht="141.75" x14ac:dyDescent="0.25">
      <c r="A35" s="317">
        <v>25</v>
      </c>
      <c r="B35" s="396" t="s">
        <v>2343</v>
      </c>
      <c r="C35" s="318" t="s">
        <v>2114</v>
      </c>
      <c r="D35" s="318"/>
      <c r="E35" s="331">
        <v>53681</v>
      </c>
      <c r="F35" s="332">
        <v>61200</v>
      </c>
      <c r="G35" s="397">
        <f t="shared" si="5"/>
        <v>87.714052287581694</v>
      </c>
      <c r="H35" s="388" t="s">
        <v>259</v>
      </c>
      <c r="I35" s="389"/>
      <c r="J35" s="389"/>
      <c r="K35" s="389"/>
      <c r="L35" s="389"/>
      <c r="M35" s="389"/>
      <c r="N35" s="389"/>
      <c r="O35" s="389"/>
      <c r="P35" s="388" t="s">
        <v>4331</v>
      </c>
      <c r="Q35" s="321" t="str">
        <f>IFERROR(IF(VLOOKUP(C35,'Reference Records'!C$60:$D$128,2,FALSE)=0,"",VLOOKUP(C35,'Reference Records'!C$60:$D$128,2,FALSE)),"")</f>
        <v/>
      </c>
      <c r="R35" s="398"/>
      <c r="S35" s="388" t="s">
        <v>3038</v>
      </c>
      <c r="T35" s="389" t="s">
        <v>281</v>
      </c>
      <c r="U35" s="388" t="s">
        <v>237</v>
      </c>
      <c r="V35" s="388" t="s">
        <v>241</v>
      </c>
      <c r="W35" s="318" t="s">
        <v>4496</v>
      </c>
      <c r="X35" s="393" t="str">
        <f>IFERROR(IF(VLOOKUP(B35,'Reference Records'!$C$131:$D$166,2,FALSE)=0,"",VLOOKUP(B35,'Reference Records'!$C$131:$D$166,2,FALSE)),"")</f>
        <v>MCI-00008</v>
      </c>
      <c r="Y35" s="369" t="str">
        <f t="shared" si="1"/>
        <v/>
      </c>
      <c r="Z35" s="369" t="str">
        <f>IFERROR(VLOOKUP(S35,'Overview - Section A'!$N$26:$Q$37,4,FALSE),"")</f>
        <v>a1236000008H07EAAS</v>
      </c>
      <c r="AA35" s="369" t="str">
        <f t="shared" si="2"/>
        <v>TCP-2(M): Treatment success rate- all forms:  Percentage of TB cases, all forms, bacteriologically confirmed plus clinically diagnosed, successfully treated (cured plus treatment completed) among all TB cases registered for treatment during a specified period, new and relapse cases</v>
      </c>
      <c r="AB35" s="369" t="b">
        <f t="shared" si="3"/>
        <v>1</v>
      </c>
      <c r="AC35" s="369" t="b">
        <f t="shared" si="4"/>
        <v>1</v>
      </c>
      <c r="AD35" s="369"/>
      <c r="AE35" s="369" t="str">
        <f>IFERROR(VLOOKUP(B35,'Overview - Section A'!$E$100:$H$117,4,FALSE),"")</f>
        <v>a1P36000002EktYEAS</v>
      </c>
      <c r="AF35" s="369" t="s">
        <v>591</v>
      </c>
      <c r="AG35" s="399" t="str">
        <f>IFERROR(VLOOKUP(C35,'Reference Records'!$C$60:$G$128,5,FALSE),"")</f>
        <v/>
      </c>
      <c r="AH35" s="369" t="str">
        <f>IFERROR(IF('Reference Records'!$B$338&lt;&gt;"",VLOOKUP(T35,'Reference Records'!$B$338:$C$338,2,FALSE),VLOOKUP(T35,'Reference Records'!$A$343:$C$676,3,FALSE)),"")</f>
        <v>a1A360000013M2fEAE</v>
      </c>
      <c r="AI35" s="161"/>
      <c r="AJ35" s="299"/>
      <c r="AK35" s="299"/>
      <c r="AL35" s="300"/>
      <c r="AM35" s="300"/>
      <c r="AN35" s="300"/>
      <c r="AO35" s="300"/>
      <c r="AP35" s="9"/>
    </row>
    <row r="36" spans="1:42" s="302" customFormat="1" ht="63" x14ac:dyDescent="0.25">
      <c r="A36" s="317">
        <v>26</v>
      </c>
      <c r="B36" s="396" t="s">
        <v>2343</v>
      </c>
      <c r="C36" s="318" t="s">
        <v>2433</v>
      </c>
      <c r="D36" s="318"/>
      <c r="E36" s="331">
        <v>19635</v>
      </c>
      <c r="F36" s="332"/>
      <c r="G36" s="397"/>
      <c r="H36" s="388" t="s">
        <v>259</v>
      </c>
      <c r="I36" s="389"/>
      <c r="J36" s="389"/>
      <c r="K36" s="389"/>
      <c r="L36" s="389"/>
      <c r="M36" s="389"/>
      <c r="N36" s="389"/>
      <c r="O36" s="389"/>
      <c r="P36" s="388" t="s">
        <v>4331</v>
      </c>
      <c r="Q36" s="321" t="str">
        <f>IFERROR(IF(VLOOKUP(C36,'Reference Records'!C$60:$D$128,2,FALSE)=0,"",VLOOKUP(C36,'Reference Records'!C$60:$D$128,2,FALSE)),"")</f>
        <v/>
      </c>
      <c r="R36" s="398"/>
      <c r="S36" s="388" t="s">
        <v>3038</v>
      </c>
      <c r="T36" s="389" t="s">
        <v>281</v>
      </c>
      <c r="U36" s="388" t="s">
        <v>237</v>
      </c>
      <c r="V36" s="388" t="s">
        <v>241</v>
      </c>
      <c r="W36" s="318" t="s">
        <v>4423</v>
      </c>
      <c r="X36" s="393" t="str">
        <f>IFERROR(IF(VLOOKUP(B36,'Reference Records'!$C$131:$D$166,2,FALSE)=0,"",VLOOKUP(B36,'Reference Records'!$C$131:$D$166,2,FALSE)),"")</f>
        <v>MCI-00008</v>
      </c>
      <c r="Y36" s="369" t="str">
        <f t="shared" si="1"/>
        <v/>
      </c>
      <c r="Z36" s="369" t="str">
        <f>IFERROR(VLOOKUP(S36,'Overview - Section A'!$N$26:$Q$37,4,FALSE),"")</f>
        <v>a1236000008H07EAAS</v>
      </c>
      <c r="AA36" s="369" t="str">
        <f t="shared" si="2"/>
        <v>TCP-5: Number of children &lt;5 in contact with TB patients who began isonizide preventive therapy</v>
      </c>
      <c r="AB36" s="369" t="b">
        <f t="shared" si="3"/>
        <v>1</v>
      </c>
      <c r="AC36" s="369" t="b">
        <f t="shared" si="4"/>
        <v>1</v>
      </c>
      <c r="AD36" s="369"/>
      <c r="AE36" s="369" t="str">
        <f>IFERROR(VLOOKUP(B36,'Overview - Section A'!$E$100:$H$117,4,FALSE),"")</f>
        <v>a1P36000002EktYEAS</v>
      </c>
      <c r="AF36" s="369" t="s">
        <v>592</v>
      </c>
      <c r="AG36" s="399" t="str">
        <f>IFERROR(VLOOKUP(C36,'Reference Records'!$C$60:$G$128,5,FALSE),"")</f>
        <v>a1O36000001EGFbEAO</v>
      </c>
      <c r="AH36" s="369" t="str">
        <f>IFERROR(IF('Reference Records'!$B$338&lt;&gt;"",VLOOKUP(T36,'Reference Records'!$B$338:$C$338,2,FALSE),VLOOKUP(T36,'Reference Records'!$A$343:$C$676,3,FALSE)),"")</f>
        <v>a1A360000013M2fEAE</v>
      </c>
      <c r="AI36" s="161"/>
      <c r="AJ36" s="299"/>
      <c r="AK36" s="299"/>
      <c r="AL36" s="300"/>
      <c r="AM36" s="300"/>
      <c r="AN36" s="300"/>
      <c r="AO36" s="300"/>
      <c r="AP36" s="9"/>
    </row>
    <row r="37" spans="1:42" s="302" customFormat="1" ht="94.5" x14ac:dyDescent="0.25">
      <c r="A37" s="317">
        <v>27</v>
      </c>
      <c r="B37" s="396" t="s">
        <v>2343</v>
      </c>
      <c r="C37" s="318"/>
      <c r="D37" s="318" t="s">
        <v>4431</v>
      </c>
      <c r="E37" s="331">
        <v>77</v>
      </c>
      <c r="F37" s="332">
        <v>364</v>
      </c>
      <c r="G37" s="397">
        <v>24.450549450549449</v>
      </c>
      <c r="H37" s="388" t="s">
        <v>259</v>
      </c>
      <c r="I37" s="389"/>
      <c r="J37" s="389"/>
      <c r="K37" s="389"/>
      <c r="L37" s="389"/>
      <c r="M37" s="389"/>
      <c r="N37" s="389"/>
      <c r="O37" s="389"/>
      <c r="P37" s="388" t="s">
        <v>4382</v>
      </c>
      <c r="Q37" s="321" t="str">
        <f>IFERROR(IF(VLOOKUP(C37,'Reference Records'!C$60:$D$128,2,FALSE)=0,"",VLOOKUP(C37,'Reference Records'!C$60:$D$128,2,FALSE)),"")</f>
        <v/>
      </c>
      <c r="R37" s="398"/>
      <c r="S37" s="388" t="s">
        <v>3038</v>
      </c>
      <c r="T37" s="389" t="s">
        <v>281</v>
      </c>
      <c r="U37" s="388" t="s">
        <v>237</v>
      </c>
      <c r="V37" s="388" t="s">
        <v>241</v>
      </c>
      <c r="W37" s="318" t="s">
        <v>4509</v>
      </c>
      <c r="X37" s="393" t="str">
        <f>IFERROR(IF(VLOOKUP(B37,'Reference Records'!$C$131:$D$166,2,FALSE)=0,"",VLOOKUP(B37,'Reference Records'!$C$131:$D$166,2,FALSE)),"")</f>
        <v>MCI-00008</v>
      </c>
      <c r="Y37" s="369" t="str">
        <f t="shared" si="1"/>
        <v/>
      </c>
      <c r="Z37" s="369" t="str">
        <f>IFERROR(VLOOKUP(S37,'Overview - Section A'!$N$26:$Q$37,4,FALSE),"")</f>
        <v>a1236000008H07EAAS</v>
      </c>
      <c r="AA37" s="369" t="str">
        <f t="shared" si="2"/>
        <v>TCP-3 customized: Number of laboratories with smear microscopy during the reporting period participating in external quality assurance program</v>
      </c>
      <c r="AB37" s="369" t="b">
        <f t="shared" si="3"/>
        <v>1</v>
      </c>
      <c r="AC37" s="369" t="b">
        <f t="shared" si="4"/>
        <v>1</v>
      </c>
      <c r="AD37" s="369"/>
      <c r="AE37" s="369" t="str">
        <f>IFERROR(VLOOKUP(B37,'Overview - Section A'!$E$100:$H$117,4,FALSE),"")</f>
        <v>a1P36000002EktYEAS</v>
      </c>
      <c r="AF37" s="369" t="s">
        <v>593</v>
      </c>
      <c r="AG37" s="399" t="str">
        <f>IFERROR(VLOOKUP(C37,'Reference Records'!$C$60:$G$128,5,FALSE),"")</f>
        <v/>
      </c>
      <c r="AH37" s="369" t="str">
        <f>IFERROR(IF('Reference Records'!$B$338&lt;&gt;"",VLOOKUP(T37,'Reference Records'!$B$338:$C$338,2,FALSE),VLOOKUP(T37,'Reference Records'!$A$343:$C$676,3,FALSE)),"")</f>
        <v>a1A360000013M2fEAE</v>
      </c>
      <c r="AI37" s="161"/>
      <c r="AJ37" s="299"/>
      <c r="AK37" s="299"/>
      <c r="AL37" s="300"/>
      <c r="AM37" s="300"/>
      <c r="AN37" s="300"/>
      <c r="AO37" s="300"/>
      <c r="AP37" s="9"/>
    </row>
    <row r="38" spans="1:42" s="302" customFormat="1" ht="110.25" x14ac:dyDescent="0.25">
      <c r="A38" s="317">
        <v>28</v>
      </c>
      <c r="B38" s="396" t="s">
        <v>2343</v>
      </c>
      <c r="C38" s="318" t="s">
        <v>2427</v>
      </c>
      <c r="D38" s="318"/>
      <c r="E38" s="331">
        <v>63</v>
      </c>
      <c r="F38" s="332">
        <v>77</v>
      </c>
      <c r="G38" s="397">
        <v>81.818181818181827</v>
      </c>
      <c r="H38" s="388" t="s">
        <v>259</v>
      </c>
      <c r="I38" s="389"/>
      <c r="J38" s="389"/>
      <c r="K38" s="389"/>
      <c r="L38" s="389"/>
      <c r="M38" s="389"/>
      <c r="N38" s="389"/>
      <c r="O38" s="389"/>
      <c r="P38" s="388" t="s">
        <v>4382</v>
      </c>
      <c r="Q38" s="321" t="str">
        <f>IFERROR(IF(VLOOKUP(C38,'Reference Records'!C$60:$D$128,2,FALSE)=0,"",VLOOKUP(C38,'Reference Records'!C$60:$D$128,2,FALSE)),"")</f>
        <v/>
      </c>
      <c r="R38" s="398"/>
      <c r="S38" s="388" t="s">
        <v>3038</v>
      </c>
      <c r="T38" s="389" t="s">
        <v>281</v>
      </c>
      <c r="U38" s="388" t="s">
        <v>237</v>
      </c>
      <c r="V38" s="388" t="s">
        <v>241</v>
      </c>
      <c r="W38" s="318" t="s">
        <v>4430</v>
      </c>
      <c r="X38" s="393" t="str">
        <f>IFERROR(IF(VLOOKUP(B38,'Reference Records'!$C$131:$D$166,2,FALSE)=0,"",VLOOKUP(B38,'Reference Records'!$C$131:$D$166,2,FALSE)),"")</f>
        <v>MCI-00008</v>
      </c>
      <c r="Y38" s="369" t="str">
        <f t="shared" si="1"/>
        <v/>
      </c>
      <c r="Z38" s="369" t="str">
        <f>IFERROR(VLOOKUP(S38,'Overview - Section A'!$N$26:$Q$37,4,FALSE),"")</f>
        <v>a1236000008H07EAAS</v>
      </c>
      <c r="AA38" s="369" t="str">
        <f t="shared" si="2"/>
        <v>TCP-3: Percentage of laboratories showing adequate performance in external quality assurance for smear microscopy among the total number of laboratories that undertake smear microscopy during the reporting period</v>
      </c>
      <c r="AB38" s="369" t="b">
        <f t="shared" si="3"/>
        <v>1</v>
      </c>
      <c r="AC38" s="369" t="b">
        <f t="shared" si="4"/>
        <v>1</v>
      </c>
      <c r="AD38" s="369"/>
      <c r="AE38" s="369" t="str">
        <f>IFERROR(VLOOKUP(B38,'Overview - Section A'!$E$100:$H$117,4,FALSE),"")</f>
        <v>a1P36000002EktYEAS</v>
      </c>
      <c r="AF38" s="369" t="s">
        <v>594</v>
      </c>
      <c r="AG38" s="399" t="str">
        <f>IFERROR(VLOOKUP(C38,'Reference Records'!$C$60:$G$128,5,FALSE),"")</f>
        <v>a1O36000001EGFZEA4</v>
      </c>
      <c r="AH38" s="369" t="str">
        <f>IFERROR(IF('Reference Records'!$B$338&lt;&gt;"",VLOOKUP(T38,'Reference Records'!$B$338:$C$338,2,FALSE),VLOOKUP(T38,'Reference Records'!$A$343:$C$676,3,FALSE)),"")</f>
        <v>a1A360000013M2fEAE</v>
      </c>
      <c r="AI38" s="161"/>
      <c r="AJ38" s="299"/>
      <c r="AK38" s="299"/>
      <c r="AL38" s="300"/>
      <c r="AM38" s="300"/>
      <c r="AN38" s="300"/>
      <c r="AO38" s="300"/>
      <c r="AP38" s="9"/>
    </row>
    <row r="39" spans="1:42" s="302" customFormat="1" ht="126" x14ac:dyDescent="0.25">
      <c r="A39" s="317">
        <v>29</v>
      </c>
      <c r="B39" s="396" t="s">
        <v>2274</v>
      </c>
      <c r="C39" s="318" t="s">
        <v>2001</v>
      </c>
      <c r="D39" s="318"/>
      <c r="E39" s="331">
        <v>911</v>
      </c>
      <c r="F39" s="332"/>
      <c r="G39" s="397" t="s">
        <v>4417</v>
      </c>
      <c r="H39" s="388" t="s">
        <v>259</v>
      </c>
      <c r="I39" s="389"/>
      <c r="J39" s="389"/>
      <c r="K39" s="389"/>
      <c r="L39" s="389"/>
      <c r="M39" s="389"/>
      <c r="N39" s="389"/>
      <c r="O39" s="389"/>
      <c r="P39" s="388" t="s">
        <v>4331</v>
      </c>
      <c r="Q39" s="321" t="str">
        <f>IFERROR(IF(VLOOKUP(C39,'Reference Records'!C$60:$D$128,2,FALSE)=0,"",VLOOKUP(C39,'Reference Records'!C$60:$D$128,2,FALSE)),"")</f>
        <v>Age,Gender</v>
      </c>
      <c r="R39" s="398"/>
      <c r="S39" s="388" t="s">
        <v>3038</v>
      </c>
      <c r="T39" s="389" t="s">
        <v>281</v>
      </c>
      <c r="U39" s="388" t="s">
        <v>237</v>
      </c>
      <c r="V39" s="388" t="s">
        <v>241</v>
      </c>
      <c r="W39" s="318" t="s">
        <v>4451</v>
      </c>
      <c r="X39" s="393" t="str">
        <f>IFERROR(IF(VLOOKUP(B39,'Reference Records'!$C$131:$D$166,2,FALSE)=0,"",VLOOKUP(B39,'Reference Records'!$C$131:$D$166,2,FALSE)),"")</f>
        <v>MCI-00010</v>
      </c>
      <c r="Y39" s="369" t="str">
        <f t="shared" si="1"/>
        <v>MDR TB-2(M): Number of TB cases with RR-TB and/or MDR-TB notified</v>
      </c>
      <c r="Z39" s="369" t="str">
        <f>IFERROR(VLOOKUP(S39,'Overview - Section A'!$N$26:$Q$37,4,FALSE),"")</f>
        <v>a1236000008H07EAAS</v>
      </c>
      <c r="AA39" s="369" t="str">
        <f t="shared" si="2"/>
        <v>MDR TB-2(M): Number of TB cases with RR-TB and/or MDR-TB notified</v>
      </c>
      <c r="AB39" s="369" t="b">
        <f t="shared" si="3"/>
        <v>1</v>
      </c>
      <c r="AC39" s="369" t="b">
        <f t="shared" si="4"/>
        <v>1</v>
      </c>
      <c r="AD39" s="369"/>
      <c r="AE39" s="369" t="str">
        <f>IFERROR(VLOOKUP(B39,'Overview - Section A'!$E$100:$H$117,4,FALSE),"")</f>
        <v>a1P36000002EktZEAS</v>
      </c>
      <c r="AF39" s="369" t="s">
        <v>595</v>
      </c>
      <c r="AG39" s="399" t="str">
        <f>IFERROR(VLOOKUP(C39,'Reference Records'!$C$60:$G$128,5,FALSE),"")</f>
        <v>a1O36000001EGFlEAO</v>
      </c>
      <c r="AH39" s="369" t="str">
        <f>IFERROR(IF('Reference Records'!$B$338&lt;&gt;"",VLOOKUP(T39,'Reference Records'!$B$338:$C$338,2,FALSE),VLOOKUP(T39,'Reference Records'!$A$343:$C$676,3,FALSE)),"")</f>
        <v>a1A360000013M2fEAE</v>
      </c>
      <c r="AI39" s="161"/>
      <c r="AJ39" s="299"/>
      <c r="AK39" s="299"/>
      <c r="AL39" s="300"/>
      <c r="AM39" s="300"/>
      <c r="AN39" s="300"/>
      <c r="AO39" s="300"/>
      <c r="AP39" s="9"/>
    </row>
    <row r="40" spans="1:42" s="302" customFormat="1" ht="126" x14ac:dyDescent="0.25">
      <c r="A40" s="317">
        <v>30</v>
      </c>
      <c r="B40" s="396" t="s">
        <v>2274</v>
      </c>
      <c r="C40" s="318" t="s">
        <v>2007</v>
      </c>
      <c r="D40" s="318"/>
      <c r="E40" s="331">
        <v>877</v>
      </c>
      <c r="F40" s="332"/>
      <c r="G40" s="397" t="s">
        <v>4417</v>
      </c>
      <c r="H40" s="388" t="s">
        <v>259</v>
      </c>
      <c r="I40" s="389"/>
      <c r="J40" s="389"/>
      <c r="K40" s="389"/>
      <c r="L40" s="389"/>
      <c r="M40" s="389"/>
      <c r="N40" s="389"/>
      <c r="O40" s="389"/>
      <c r="P40" s="388" t="s">
        <v>4331</v>
      </c>
      <c r="Q40" s="321" t="str">
        <f>IFERROR(IF(VLOOKUP(C40,'Reference Records'!C$60:$D$128,2,FALSE)=0,"",VLOOKUP(C40,'Reference Records'!C$60:$D$128,2,FALSE)),"")</f>
        <v>TB regimen,Age,Gender</v>
      </c>
      <c r="R40" s="398"/>
      <c r="S40" s="388" t="s">
        <v>3038</v>
      </c>
      <c r="T40" s="389" t="s">
        <v>281</v>
      </c>
      <c r="U40" s="388" t="s">
        <v>237</v>
      </c>
      <c r="V40" s="388" t="s">
        <v>241</v>
      </c>
      <c r="W40" s="318" t="s">
        <v>4497</v>
      </c>
      <c r="X40" s="393" t="str">
        <f>IFERROR(IF(VLOOKUP(B40,'Reference Records'!$C$131:$D$166,2,FALSE)=0,"",VLOOKUP(B40,'Reference Records'!$C$131:$D$166,2,FALSE)),"")</f>
        <v>MCI-00010</v>
      </c>
      <c r="Y40" s="369" t="str">
        <f t="shared" si="1"/>
        <v>MDR TB-3(M): Number of cases with RR-TB and/or MDR-TB that began second-line treatment</v>
      </c>
      <c r="Z40" s="369" t="str">
        <f>IFERROR(VLOOKUP(S40,'Overview - Section A'!$N$26:$Q$37,4,FALSE),"")</f>
        <v>a1236000008H07EAAS</v>
      </c>
      <c r="AA40" s="369" t="str">
        <f t="shared" si="2"/>
        <v>MDR TB-3(M): Number of cases with RR-TB and/or MDR-TB that began second-line treatment</v>
      </c>
      <c r="AB40" s="369" t="b">
        <f t="shared" si="3"/>
        <v>1</v>
      </c>
      <c r="AC40" s="369" t="b">
        <f t="shared" si="4"/>
        <v>1</v>
      </c>
      <c r="AD40" s="369"/>
      <c r="AE40" s="369" t="str">
        <f>IFERROR(VLOOKUP(B40,'Overview - Section A'!$E$100:$H$117,4,FALSE),"")</f>
        <v>a1P36000002EktZEAS</v>
      </c>
      <c r="AF40" s="369" t="s">
        <v>596</v>
      </c>
      <c r="AG40" s="399" t="str">
        <f>IFERROR(VLOOKUP(C40,'Reference Records'!$C$60:$G$128,5,FALSE),"")</f>
        <v>a1O36000001EGFmEAO</v>
      </c>
      <c r="AH40" s="369" t="str">
        <f>IFERROR(IF('Reference Records'!$B$338&lt;&gt;"",VLOOKUP(T40,'Reference Records'!$B$338:$C$338,2,FALSE),VLOOKUP(T40,'Reference Records'!$A$343:$C$676,3,FALSE)),"")</f>
        <v>a1A360000013M2fEAE</v>
      </c>
      <c r="AI40" s="161"/>
      <c r="AJ40" s="299"/>
      <c r="AK40" s="299"/>
      <c r="AL40" s="300"/>
      <c r="AM40" s="300"/>
      <c r="AN40" s="300"/>
      <c r="AO40" s="300"/>
      <c r="AP40" s="9"/>
    </row>
    <row r="41" spans="1:42" ht="1.35" customHeight="1" thickBot="1" x14ac:dyDescent="0.3">
      <c r="A41" s="143"/>
      <c r="B41" s="144"/>
      <c r="C41" s="144"/>
      <c r="D41" s="145"/>
      <c r="E41" s="145"/>
      <c r="F41" s="145"/>
      <c r="G41" s="145"/>
      <c r="H41" s="145"/>
      <c r="I41" s="145"/>
      <c r="J41" s="145"/>
      <c r="K41" s="145"/>
      <c r="L41" s="145"/>
      <c r="M41" s="145"/>
      <c r="N41" s="145"/>
      <c r="O41" s="145"/>
      <c r="P41" s="145"/>
      <c r="Q41" s="77"/>
      <c r="R41" s="145"/>
      <c r="S41" s="145"/>
      <c r="T41" s="145"/>
      <c r="U41" s="145"/>
      <c r="V41" s="145"/>
      <c r="W41" s="77"/>
      <c r="X41" s="163"/>
      <c r="Y41" s="163"/>
      <c r="Z41" s="163"/>
      <c r="AA41" s="163"/>
      <c r="AB41" s="163"/>
      <c r="AC41" s="163"/>
      <c r="AD41" s="163"/>
      <c r="AE41" s="163"/>
      <c r="AF41" s="163"/>
      <c r="AG41" s="163"/>
      <c r="AH41" s="163"/>
      <c r="AI41" s="15"/>
      <c r="AJ41" s="166"/>
      <c r="AK41" s="166"/>
    </row>
    <row r="42" spans="1:42" ht="62.65" customHeight="1" thickBot="1" x14ac:dyDescent="0.3">
      <c r="AJ42" s="166"/>
      <c r="AK42" s="166"/>
    </row>
    <row r="43" spans="1:42" ht="30.75" customHeight="1" thickBot="1" x14ac:dyDescent="0.3">
      <c r="A43" s="146"/>
      <c r="B43" s="452" t="s">
        <v>31</v>
      </c>
      <c r="C43" s="453"/>
      <c r="D43" s="453"/>
      <c r="E43" s="453"/>
      <c r="F43" s="453"/>
      <c r="G43" s="453"/>
      <c r="H43" s="453"/>
      <c r="I43" s="71"/>
      <c r="J43" s="71"/>
      <c r="K43" s="71"/>
      <c r="L43" s="71"/>
      <c r="M43" s="71"/>
      <c r="N43" s="71"/>
      <c r="O43" s="57"/>
      <c r="P43" s="165"/>
      <c r="Q43" s="164"/>
    </row>
    <row r="44" spans="1:42" ht="45.6" customHeight="1" x14ac:dyDescent="0.25">
      <c r="A44" s="146"/>
      <c r="B44" s="325" t="s">
        <v>27</v>
      </c>
      <c r="C44" s="325" t="s">
        <v>137</v>
      </c>
      <c r="D44" s="326" t="s">
        <v>220</v>
      </c>
      <c r="E44" s="325" t="s">
        <v>6</v>
      </c>
      <c r="F44" s="325" t="s">
        <v>7</v>
      </c>
      <c r="G44" s="325" t="s">
        <v>8</v>
      </c>
      <c r="H44" s="325" t="s">
        <v>156</v>
      </c>
      <c r="I44" s="328" t="s">
        <v>187</v>
      </c>
      <c r="J44" s="328" t="s">
        <v>66</v>
      </c>
      <c r="K44" s="328" t="s">
        <v>0</v>
      </c>
      <c r="L44" s="328" t="s">
        <v>105</v>
      </c>
      <c r="M44" s="328" t="s">
        <v>64</v>
      </c>
      <c r="N44" s="328" t="s">
        <v>66</v>
      </c>
      <c r="O44" s="58"/>
      <c r="P44" s="165"/>
      <c r="Q44" s="164"/>
    </row>
    <row r="45" spans="1:42" ht="47.25" hidden="1" x14ac:dyDescent="0.25">
      <c r="A45" s="146"/>
      <c r="B45" s="317" t="s">
        <v>92</v>
      </c>
      <c r="C45" s="329" t="str">
        <f>IF(B45=B44,"",VLOOKUP(B45,$A$10:$AA$42,27,FALSE))</f>
        <v>[Custom Indicator]</v>
      </c>
      <c r="D45" s="400" t="str">
        <f>TEXT(IFERROR(INDEX('Overview - Section A'!$A$43:$A$50,MATCH(J45,'Overview - Section A'!$I$43:$I$50,0)),""),"d-mmm-yy") &amp;" to " &amp; TEXT(IFERROR(INDEX('Overview - Section A'!$E$43:$E$50,MATCH(J45,'Overview - Section A'!$I$43:$I$50,0)),""),"d-mmm-yy")</f>
        <v xml:space="preserve"> to </v>
      </c>
      <c r="E45" s="331" t="s">
        <v>58</v>
      </c>
      <c r="F45" s="332" t="s">
        <v>59</v>
      </c>
      <c r="G45" s="397" t="str">
        <f>IFERROR(IF(F45&lt;&gt;"",(E45/F45)*100,""),"")</f>
        <v/>
      </c>
      <c r="H45" s="388" t="s">
        <v>155</v>
      </c>
      <c r="I45" s="401" t="str">
        <f>VLOOKUP(B45,$A$10:$AA$42,27,FALSE)</f>
        <v>[Custom Indicator]</v>
      </c>
      <c r="J45" s="337" t="s">
        <v>65</v>
      </c>
      <c r="K45" s="337" t="s">
        <v>51</v>
      </c>
      <c r="L45" s="401" t="b">
        <f>IFERROR(TRUE,FALSE)</f>
        <v>1</v>
      </c>
      <c r="M45" s="401" t="b">
        <f>IFERROR(IF(I45&lt;&gt;"",TRUE,FALSE),FALSE)</f>
        <v>1</v>
      </c>
      <c r="N45" s="401" t="s">
        <v>65</v>
      </c>
      <c r="O45" s="58"/>
      <c r="P45" s="165"/>
      <c r="Q45" s="164"/>
    </row>
    <row r="46" spans="1:42" s="302" customFormat="1" ht="47.25" x14ac:dyDescent="0.25">
      <c r="A46" s="146"/>
      <c r="B46" s="317">
        <v>1</v>
      </c>
      <c r="C46" s="329" t="str">
        <f t="shared" ref="C46:C109" si="6">IF(B46=B45,"",VLOOKUP(B46,$A$10:$AA$42,27,FALSE))</f>
        <v>TCS-1(M): Percentage of people living with HIV currently receiving antiretroviral therapy</v>
      </c>
      <c r="D46" s="400" t="str">
        <f>TEXT(IFERROR(INDEX('Overview - Section A'!$A$43:$A$50,MATCH(J46,'Overview - Section A'!$I$43:$I$50,0)),""),"d-mmm-yy") &amp;" to " &amp; TEXT(IFERROR(INDEX('Overview - Section A'!$E$43:$E$50,MATCH(J46,'Overview - Section A'!$I$43:$I$50,0)),""),"d-mmm-yy")</f>
        <v>1-Jan-18 to 31-Dec-18</v>
      </c>
      <c r="E46" s="331">
        <v>1262973</v>
      </c>
      <c r="F46" s="332">
        <v>1855697</v>
      </c>
      <c r="G46" s="397">
        <f t="shared" ref="G46:G109" si="7">IFERROR(IF(F46&lt;&gt;"",(E46/F46)*100,""),"")</f>
        <v>68.059225186008277</v>
      </c>
      <c r="H46" s="388"/>
      <c r="I46" s="401" t="str">
        <f t="shared" ref="I46:I109" si="8">VLOOKUP(B46,$A$10:$AA$42,27,FALSE)</f>
        <v>TCS-1(M): Percentage of people living with HIV currently receiving antiretroviral therapy</v>
      </c>
      <c r="J46" s="337" t="s">
        <v>298</v>
      </c>
      <c r="K46" s="337">
        <v>43465</v>
      </c>
      <c r="L46" s="401" t="b">
        <f t="shared" ref="L46:L109" si="9">IFERROR(TRUE,FALSE)</f>
        <v>1</v>
      </c>
      <c r="M46" s="401" t="b">
        <f t="shared" ref="M46:M109" si="10">IFERROR(IF(I46&lt;&gt;"",TRUE,FALSE),FALSE)</f>
        <v>1</v>
      </c>
      <c r="N46" s="401" t="s">
        <v>597</v>
      </c>
      <c r="O46" s="58"/>
      <c r="P46" s="165"/>
      <c r="Q46" s="164"/>
      <c r="X46" s="4"/>
      <c r="Y46" s="4"/>
      <c r="Z46" s="4"/>
      <c r="AA46" s="4"/>
      <c r="AB46" s="4"/>
      <c r="AC46" s="4"/>
      <c r="AD46" s="4"/>
      <c r="AE46" s="4"/>
      <c r="AF46" s="4"/>
      <c r="AG46" s="4"/>
      <c r="AH46" s="4"/>
      <c r="AI46" s="9"/>
      <c r="AJ46" s="9"/>
      <c r="AK46" s="9"/>
      <c r="AL46" s="9"/>
      <c r="AM46" s="9"/>
      <c r="AN46" s="9"/>
      <c r="AO46" s="9"/>
      <c r="AP46" s="9"/>
    </row>
    <row r="47" spans="1:42" s="302" customFormat="1" ht="47.25" x14ac:dyDescent="0.25">
      <c r="A47" s="146"/>
      <c r="B47" s="317">
        <v>1</v>
      </c>
      <c r="C47" s="329" t="str">
        <f t="shared" si="6"/>
        <v/>
      </c>
      <c r="D47" s="400" t="str">
        <f>TEXT(IFERROR(INDEX('Overview - Section A'!$A$43:$A$50,MATCH(J47,'Overview - Section A'!$I$43:$I$50,0)),""),"d-mmm-yy") &amp;" to " &amp; TEXT(IFERROR(INDEX('Overview - Section A'!$E$43:$E$50,MATCH(J47,'Overview - Section A'!$I$43:$I$50,0)),""),"d-mmm-yy")</f>
        <v>1-Jan-19 to 31-Dec-19</v>
      </c>
      <c r="E47" s="331">
        <v>1375878</v>
      </c>
      <c r="F47" s="332">
        <v>1858180</v>
      </c>
      <c r="G47" s="397">
        <f t="shared" si="7"/>
        <v>74.044387518970183</v>
      </c>
      <c r="H47" s="388"/>
      <c r="I47" s="401" t="str">
        <f t="shared" si="8"/>
        <v>TCS-1(M): Percentage of people living with HIV currently receiving antiretroviral therapy</v>
      </c>
      <c r="J47" s="337" t="s">
        <v>300</v>
      </c>
      <c r="K47" s="337">
        <v>43830</v>
      </c>
      <c r="L47" s="401" t="b">
        <f t="shared" si="9"/>
        <v>1</v>
      </c>
      <c r="M47" s="401" t="b">
        <f t="shared" si="10"/>
        <v>1</v>
      </c>
      <c r="N47" s="401" t="s">
        <v>598</v>
      </c>
      <c r="O47" s="58"/>
      <c r="P47" s="165"/>
      <c r="Q47" s="164"/>
      <c r="X47" s="4"/>
      <c r="Y47" s="4"/>
      <c r="Z47" s="4"/>
      <c r="AA47" s="4"/>
      <c r="AB47" s="4"/>
      <c r="AC47" s="4"/>
      <c r="AD47" s="4"/>
      <c r="AE47" s="4"/>
      <c r="AF47" s="4"/>
      <c r="AG47" s="4"/>
      <c r="AH47" s="4"/>
      <c r="AI47" s="9"/>
      <c r="AJ47" s="9"/>
      <c r="AK47" s="9"/>
      <c r="AL47" s="9"/>
      <c r="AM47" s="9"/>
      <c r="AN47" s="9"/>
      <c r="AO47" s="9"/>
      <c r="AP47" s="9"/>
    </row>
    <row r="48" spans="1:42" s="302" customFormat="1" ht="47.25" x14ac:dyDescent="0.25">
      <c r="A48" s="146"/>
      <c r="B48" s="317">
        <v>1</v>
      </c>
      <c r="C48" s="329" t="str">
        <f t="shared" si="6"/>
        <v/>
      </c>
      <c r="D48" s="400" t="str">
        <f>TEXT(IFERROR(INDEX('Overview - Section A'!$A$43:$A$50,MATCH(J48,'Overview - Section A'!$I$43:$I$50,0)),""),"d-mmm-yy") &amp;" to " &amp; TEXT(IFERROR(INDEX('Overview - Section A'!$E$43:$E$50,MATCH(J48,'Overview - Section A'!$I$43:$I$50,0)),""),"d-mmm-yy")</f>
        <v>1-Jan-20 to 31-Dec-20</v>
      </c>
      <c r="E48" s="331">
        <v>494326.01530891203</v>
      </c>
      <c r="F48" s="332">
        <v>1858228</v>
      </c>
      <c r="G48" s="397">
        <f t="shared" si="7"/>
        <v>26.602010910873801</v>
      </c>
      <c r="H48" s="388"/>
      <c r="I48" s="401" t="str">
        <f t="shared" si="8"/>
        <v>TCS-1(M): Percentage of people living with HIV currently receiving antiretroviral therapy</v>
      </c>
      <c r="J48" s="337" t="s">
        <v>302</v>
      </c>
      <c r="K48" s="337">
        <v>44196</v>
      </c>
      <c r="L48" s="401" t="b">
        <f t="shared" si="9"/>
        <v>1</v>
      </c>
      <c r="M48" s="401" t="b">
        <f t="shared" si="10"/>
        <v>1</v>
      </c>
      <c r="N48" s="401" t="s">
        <v>599</v>
      </c>
      <c r="O48" s="58"/>
      <c r="P48" s="165"/>
      <c r="Q48" s="164"/>
      <c r="X48" s="4"/>
      <c r="Y48" s="4"/>
      <c r="Z48" s="4"/>
      <c r="AA48" s="4"/>
      <c r="AB48" s="4"/>
      <c r="AC48" s="4"/>
      <c r="AD48" s="4"/>
      <c r="AE48" s="4"/>
      <c r="AF48" s="4"/>
      <c r="AG48" s="4"/>
      <c r="AH48" s="4"/>
      <c r="AI48" s="9"/>
      <c r="AJ48" s="9"/>
      <c r="AK48" s="9"/>
      <c r="AL48" s="9"/>
      <c r="AM48" s="9"/>
      <c r="AN48" s="9"/>
      <c r="AO48" s="9"/>
      <c r="AP48" s="9"/>
    </row>
    <row r="49" spans="1:42" s="302" customFormat="1" ht="47.25" x14ac:dyDescent="0.25">
      <c r="A49" s="146"/>
      <c r="B49" s="317">
        <v>1</v>
      </c>
      <c r="C49" s="329" t="str">
        <f t="shared" si="6"/>
        <v/>
      </c>
      <c r="D49" s="400" t="str">
        <f>TEXT(IFERROR(INDEX('Overview - Section A'!$A$43:$A$50,MATCH(J49,'Overview - Section A'!$I$43:$I$50,0)),""),"d-mmm-yy") &amp;" to " &amp; TEXT(IFERROR(INDEX('Overview - Section A'!$E$43:$E$50,MATCH(J49,'Overview - Section A'!$I$43:$I$50,0)),""),"d-mmm-yy")</f>
        <v>1-Jan-21 to 31-Dec-21</v>
      </c>
      <c r="E49" s="331"/>
      <c r="F49" s="332"/>
      <c r="G49" s="397" t="str">
        <f t="shared" si="7"/>
        <v/>
      </c>
      <c r="H49" s="388"/>
      <c r="I49" s="401" t="str">
        <f t="shared" si="8"/>
        <v>TCS-1(M): Percentage of people living with HIV currently receiving antiretroviral therapy</v>
      </c>
      <c r="J49" s="337" t="s">
        <v>304</v>
      </c>
      <c r="K49" s="337">
        <v>44561</v>
      </c>
      <c r="L49" s="401" t="b">
        <f t="shared" si="9"/>
        <v>1</v>
      </c>
      <c r="M49" s="401" t="b">
        <f t="shared" si="10"/>
        <v>1</v>
      </c>
      <c r="N49" s="401" t="s">
        <v>600</v>
      </c>
      <c r="O49" s="58"/>
      <c r="P49" s="165"/>
      <c r="Q49" s="164"/>
      <c r="X49" s="4"/>
      <c r="Y49" s="4"/>
      <c r="Z49" s="4"/>
      <c r="AA49" s="4"/>
      <c r="AB49" s="4"/>
      <c r="AC49" s="4"/>
      <c r="AD49" s="4"/>
      <c r="AE49" s="4"/>
      <c r="AF49" s="4"/>
      <c r="AG49" s="4"/>
      <c r="AH49" s="4"/>
      <c r="AI49" s="9"/>
      <c r="AJ49" s="9"/>
      <c r="AK49" s="9"/>
      <c r="AL49" s="9"/>
      <c r="AM49" s="9"/>
      <c r="AN49" s="9"/>
      <c r="AO49" s="9"/>
      <c r="AP49" s="9"/>
    </row>
    <row r="50" spans="1:42" s="302" customFormat="1" ht="47.25" x14ac:dyDescent="0.25">
      <c r="A50" s="146"/>
      <c r="B50" s="317">
        <v>1</v>
      </c>
      <c r="C50" s="329" t="str">
        <f t="shared" si="6"/>
        <v/>
      </c>
      <c r="D50" s="400" t="str">
        <f>TEXT(IFERROR(INDEX('Overview - Section A'!$A$43:$A$50,MATCH(J50,'Overview - Section A'!$I$43:$I$50,0)),""),"d-mmm-yy") &amp;" to " &amp; TEXT(IFERROR(INDEX('Overview - Section A'!$E$43:$E$50,MATCH(J50,'Overview - Section A'!$I$43:$I$50,0)),""),"d-mmm-yy")</f>
        <v>1-Jan-22 to 31-Dec-22</v>
      </c>
      <c r="E50" s="331"/>
      <c r="F50" s="332"/>
      <c r="G50" s="397" t="str">
        <f t="shared" si="7"/>
        <v/>
      </c>
      <c r="H50" s="388"/>
      <c r="I50" s="401" t="str">
        <f t="shared" si="8"/>
        <v>TCS-1(M): Percentage of people living with HIV currently receiving antiretroviral therapy</v>
      </c>
      <c r="J50" s="337" t="s">
        <v>306</v>
      </c>
      <c r="K50" s="337">
        <v>44926</v>
      </c>
      <c r="L50" s="401" t="b">
        <f t="shared" si="9"/>
        <v>1</v>
      </c>
      <c r="M50" s="401" t="b">
        <f t="shared" si="10"/>
        <v>1</v>
      </c>
      <c r="N50" s="401" t="s">
        <v>601</v>
      </c>
      <c r="O50" s="58"/>
      <c r="P50" s="165"/>
      <c r="Q50" s="164"/>
      <c r="X50" s="4"/>
      <c r="Y50" s="4"/>
      <c r="Z50" s="4"/>
      <c r="AA50" s="4"/>
      <c r="AB50" s="4"/>
      <c r="AC50" s="4"/>
      <c r="AD50" s="4"/>
      <c r="AE50" s="4"/>
      <c r="AF50" s="4"/>
      <c r="AG50" s="4"/>
      <c r="AH50" s="4"/>
      <c r="AI50" s="9"/>
      <c r="AJ50" s="9"/>
      <c r="AK50" s="9"/>
      <c r="AL50" s="9"/>
      <c r="AM50" s="9"/>
      <c r="AN50" s="9"/>
      <c r="AO50" s="9"/>
      <c r="AP50" s="9"/>
    </row>
    <row r="51" spans="1:42" s="302" customFormat="1" ht="47.25" x14ac:dyDescent="0.25">
      <c r="A51" s="146"/>
      <c r="B51" s="317">
        <v>2</v>
      </c>
      <c r="C51" s="329" t="str">
        <f t="shared" si="6"/>
        <v>TCS-7 customized: Percentage of newly diagnosed people linked to HIV care</v>
      </c>
      <c r="D51" s="400" t="str">
        <f>TEXT(IFERROR(INDEX('Overview - Section A'!$A$43:$A$50,MATCH(J51,'Overview - Section A'!$I$43:$I$50,0)),""),"d-mmm-yy") &amp;" to " &amp; TEXT(IFERROR(INDEX('Overview - Section A'!$E$43:$E$50,MATCH(J51,'Overview - Section A'!$I$43:$I$50,0)),""),"d-mmm-yy")</f>
        <v>1-Jan-18 to 31-Dec-18</v>
      </c>
      <c r="E51" s="331">
        <v>363491.08575478382</v>
      </c>
      <c r="F51" s="332">
        <v>550744.06932542997</v>
      </c>
      <c r="G51" s="397">
        <f t="shared" si="7"/>
        <v>66</v>
      </c>
      <c r="H51" s="388"/>
      <c r="I51" s="401" t="str">
        <f t="shared" si="8"/>
        <v>TCS-7 customized: Percentage of newly diagnosed people linked to HIV care</v>
      </c>
      <c r="J51" s="337" t="s">
        <v>298</v>
      </c>
      <c r="K51" s="337">
        <v>43465</v>
      </c>
      <c r="L51" s="401" t="b">
        <f t="shared" si="9"/>
        <v>1</v>
      </c>
      <c r="M51" s="401" t="b">
        <f t="shared" si="10"/>
        <v>1</v>
      </c>
      <c r="N51" s="401" t="s">
        <v>602</v>
      </c>
      <c r="O51" s="58"/>
      <c r="P51" s="165"/>
      <c r="Q51" s="164"/>
      <c r="X51" s="4"/>
      <c r="Y51" s="4"/>
      <c r="Z51" s="4"/>
      <c r="AA51" s="4"/>
      <c r="AB51" s="4"/>
      <c r="AC51" s="4"/>
      <c r="AD51" s="4"/>
      <c r="AE51" s="4"/>
      <c r="AF51" s="4"/>
      <c r="AG51" s="4"/>
      <c r="AH51" s="4"/>
      <c r="AI51" s="9"/>
      <c r="AJ51" s="9"/>
      <c r="AK51" s="9"/>
      <c r="AL51" s="9"/>
      <c r="AM51" s="9"/>
      <c r="AN51" s="9"/>
      <c r="AO51" s="9"/>
      <c r="AP51" s="9"/>
    </row>
    <row r="52" spans="1:42" s="302" customFormat="1" ht="47.25" x14ac:dyDescent="0.25">
      <c r="A52" s="146"/>
      <c r="B52" s="317">
        <v>2</v>
      </c>
      <c r="C52" s="329" t="str">
        <f t="shared" si="6"/>
        <v/>
      </c>
      <c r="D52" s="400" t="str">
        <f>TEXT(IFERROR(INDEX('Overview - Section A'!$A$43:$A$50,MATCH(J52,'Overview - Section A'!$I$43:$I$50,0)),""),"d-mmm-yy") &amp;" to " &amp; TEXT(IFERROR(INDEX('Overview - Section A'!$E$43:$E$50,MATCH(J52,'Overview - Section A'!$I$43:$I$50,0)),""),"d-mmm-yy")</f>
        <v>1-Jan-19 to 31-Dec-19</v>
      </c>
      <c r="E52" s="331">
        <v>358661.75549255853</v>
      </c>
      <c r="F52" s="332">
        <v>505157.40210219513</v>
      </c>
      <c r="G52" s="397">
        <f t="shared" si="7"/>
        <v>71</v>
      </c>
      <c r="H52" s="388"/>
      <c r="I52" s="401" t="str">
        <f t="shared" si="8"/>
        <v>TCS-7 customized: Percentage of newly diagnosed people linked to HIV care</v>
      </c>
      <c r="J52" s="337" t="s">
        <v>300</v>
      </c>
      <c r="K52" s="337">
        <v>43830</v>
      </c>
      <c r="L52" s="401" t="b">
        <f t="shared" si="9"/>
        <v>1</v>
      </c>
      <c r="M52" s="401" t="b">
        <f t="shared" si="10"/>
        <v>1</v>
      </c>
      <c r="N52" s="401" t="s">
        <v>603</v>
      </c>
      <c r="O52" s="58"/>
      <c r="P52" s="165"/>
      <c r="Q52" s="164"/>
      <c r="X52" s="4"/>
      <c r="Y52" s="4"/>
      <c r="Z52" s="4"/>
      <c r="AA52" s="4"/>
      <c r="AB52" s="4"/>
      <c r="AC52" s="4"/>
      <c r="AD52" s="4"/>
      <c r="AE52" s="4"/>
      <c r="AF52" s="4"/>
      <c r="AG52" s="4"/>
      <c r="AH52" s="4"/>
      <c r="AI52" s="9"/>
      <c r="AJ52" s="9"/>
      <c r="AK52" s="9"/>
      <c r="AL52" s="9"/>
      <c r="AM52" s="9"/>
      <c r="AN52" s="9"/>
      <c r="AO52" s="9"/>
      <c r="AP52" s="9"/>
    </row>
    <row r="53" spans="1:42" s="302" customFormat="1" ht="47.25" x14ac:dyDescent="0.25">
      <c r="A53" s="146"/>
      <c r="B53" s="317">
        <v>2</v>
      </c>
      <c r="C53" s="329" t="str">
        <f t="shared" si="6"/>
        <v/>
      </c>
      <c r="D53" s="400" t="str">
        <f>TEXT(IFERROR(INDEX('Overview - Section A'!$A$43:$A$50,MATCH(J53,'Overview - Section A'!$I$43:$I$50,0)),""),"d-mmm-yy") &amp;" to " &amp; TEXT(IFERROR(INDEX('Overview - Section A'!$E$43:$E$50,MATCH(J53,'Overview - Section A'!$I$43:$I$50,0)),""),"d-mmm-yy")</f>
        <v>1-Jan-20 to 31-Dec-20</v>
      </c>
      <c r="E53" s="331">
        <v>362385.2175761871</v>
      </c>
      <c r="F53" s="332">
        <v>476822.65470550937</v>
      </c>
      <c r="G53" s="397">
        <f t="shared" si="7"/>
        <v>76</v>
      </c>
      <c r="H53" s="388"/>
      <c r="I53" s="401" t="str">
        <f t="shared" si="8"/>
        <v>TCS-7 customized: Percentage of newly diagnosed people linked to HIV care</v>
      </c>
      <c r="J53" s="337" t="s">
        <v>302</v>
      </c>
      <c r="K53" s="337">
        <v>44196</v>
      </c>
      <c r="L53" s="401" t="b">
        <f t="shared" si="9"/>
        <v>1</v>
      </c>
      <c r="M53" s="401" t="b">
        <f t="shared" si="10"/>
        <v>1</v>
      </c>
      <c r="N53" s="401" t="s">
        <v>604</v>
      </c>
      <c r="O53" s="58"/>
      <c r="P53" s="165"/>
      <c r="Q53" s="164"/>
      <c r="X53" s="4"/>
      <c r="Y53" s="4"/>
      <c r="Z53" s="4"/>
      <c r="AA53" s="4"/>
      <c r="AB53" s="4"/>
      <c r="AC53" s="4"/>
      <c r="AD53" s="4"/>
      <c r="AE53" s="4"/>
      <c r="AF53" s="4"/>
      <c r="AG53" s="4"/>
      <c r="AH53" s="4"/>
      <c r="AI53" s="9"/>
      <c r="AJ53" s="9"/>
      <c r="AK53" s="9"/>
      <c r="AL53" s="9"/>
      <c r="AM53" s="9"/>
      <c r="AN53" s="9"/>
      <c r="AO53" s="9"/>
      <c r="AP53" s="9"/>
    </row>
    <row r="54" spans="1:42" s="302" customFormat="1" ht="47.25" x14ac:dyDescent="0.25">
      <c r="A54" s="146"/>
      <c r="B54" s="317">
        <v>2</v>
      </c>
      <c r="C54" s="329" t="str">
        <f t="shared" si="6"/>
        <v/>
      </c>
      <c r="D54" s="400" t="str">
        <f>TEXT(IFERROR(INDEX('Overview - Section A'!$A$43:$A$50,MATCH(J54,'Overview - Section A'!$I$43:$I$50,0)),""),"d-mmm-yy") &amp;" to " &amp; TEXT(IFERROR(INDEX('Overview - Section A'!$E$43:$E$50,MATCH(J54,'Overview - Section A'!$I$43:$I$50,0)),""),"d-mmm-yy")</f>
        <v>1-Jan-21 to 31-Dec-21</v>
      </c>
      <c r="E54" s="331"/>
      <c r="F54" s="332"/>
      <c r="G54" s="397" t="str">
        <f t="shared" si="7"/>
        <v/>
      </c>
      <c r="H54" s="388"/>
      <c r="I54" s="401" t="str">
        <f t="shared" si="8"/>
        <v>TCS-7 customized: Percentage of newly diagnosed people linked to HIV care</v>
      </c>
      <c r="J54" s="337" t="s">
        <v>304</v>
      </c>
      <c r="K54" s="337">
        <v>44561</v>
      </c>
      <c r="L54" s="401" t="b">
        <f t="shared" si="9"/>
        <v>1</v>
      </c>
      <c r="M54" s="401" t="b">
        <f t="shared" si="10"/>
        <v>1</v>
      </c>
      <c r="N54" s="401" t="s">
        <v>605</v>
      </c>
      <c r="O54" s="58"/>
      <c r="P54" s="165"/>
      <c r="Q54" s="164"/>
      <c r="X54" s="4"/>
      <c r="Y54" s="4"/>
      <c r="Z54" s="4"/>
      <c r="AA54" s="4"/>
      <c r="AB54" s="4"/>
      <c r="AC54" s="4"/>
      <c r="AD54" s="4"/>
      <c r="AE54" s="4"/>
      <c r="AF54" s="4"/>
      <c r="AG54" s="4"/>
      <c r="AH54" s="4"/>
      <c r="AI54" s="9"/>
      <c r="AJ54" s="9"/>
      <c r="AK54" s="9"/>
      <c r="AL54" s="9"/>
      <c r="AM54" s="9"/>
      <c r="AN54" s="9"/>
      <c r="AO54" s="9"/>
      <c r="AP54" s="9"/>
    </row>
    <row r="55" spans="1:42" s="302" customFormat="1" ht="47.25" x14ac:dyDescent="0.25">
      <c r="A55" s="146"/>
      <c r="B55" s="317">
        <v>2</v>
      </c>
      <c r="C55" s="329" t="str">
        <f t="shared" si="6"/>
        <v/>
      </c>
      <c r="D55" s="400" t="str">
        <f>TEXT(IFERROR(INDEX('Overview - Section A'!$A$43:$A$50,MATCH(J55,'Overview - Section A'!$I$43:$I$50,0)),""),"d-mmm-yy") &amp;" to " &amp; TEXT(IFERROR(INDEX('Overview - Section A'!$E$43:$E$50,MATCH(J55,'Overview - Section A'!$I$43:$I$50,0)),""),"d-mmm-yy")</f>
        <v>1-Jan-22 to 31-Dec-22</v>
      </c>
      <c r="E55" s="331"/>
      <c r="F55" s="332"/>
      <c r="G55" s="397" t="str">
        <f t="shared" si="7"/>
        <v/>
      </c>
      <c r="H55" s="388"/>
      <c r="I55" s="401" t="str">
        <f t="shared" si="8"/>
        <v>TCS-7 customized: Percentage of newly diagnosed people linked to HIV care</v>
      </c>
      <c r="J55" s="337" t="s">
        <v>306</v>
      </c>
      <c r="K55" s="337">
        <v>44926</v>
      </c>
      <c r="L55" s="401" t="b">
        <f t="shared" si="9"/>
        <v>1</v>
      </c>
      <c r="M55" s="401" t="b">
        <f t="shared" si="10"/>
        <v>1</v>
      </c>
      <c r="N55" s="401" t="s">
        <v>606</v>
      </c>
      <c r="O55" s="58"/>
      <c r="P55" s="165"/>
      <c r="Q55" s="164"/>
      <c r="X55" s="4"/>
      <c r="Y55" s="4"/>
      <c r="Z55" s="4"/>
      <c r="AA55" s="4"/>
      <c r="AB55" s="4"/>
      <c r="AC55" s="4"/>
      <c r="AD55" s="4"/>
      <c r="AE55" s="4"/>
      <c r="AF55" s="4"/>
      <c r="AG55" s="4"/>
      <c r="AH55" s="4"/>
      <c r="AI55" s="9"/>
      <c r="AJ55" s="9"/>
      <c r="AK55" s="9"/>
      <c r="AL55" s="9"/>
      <c r="AM55" s="9"/>
      <c r="AN55" s="9"/>
      <c r="AO55" s="9"/>
      <c r="AP55" s="9"/>
    </row>
    <row r="56" spans="1:42" s="302" customFormat="1" ht="63" x14ac:dyDescent="0.25">
      <c r="A56" s="146"/>
      <c r="B56" s="317">
        <v>3</v>
      </c>
      <c r="C56" s="329" t="str">
        <f t="shared" si="6"/>
        <v>TCS-6: Percentage of ART sites that had a stock-out of any antiretroviral drugs during the reporting period</v>
      </c>
      <c r="D56" s="400" t="str">
        <f>TEXT(IFERROR(INDEX('Overview - Section A'!$A$43:$A$50,MATCH(J56,'Overview - Section A'!$I$43:$I$50,0)),""),"d-mmm-yy") &amp;" to " &amp; TEXT(IFERROR(INDEX('Overview - Section A'!$E$43:$E$50,MATCH(J56,'Overview - Section A'!$I$43:$I$50,0)),""),"d-mmm-yy")</f>
        <v>1-Jan-18 to 31-Dec-18</v>
      </c>
      <c r="E56" s="331">
        <v>61</v>
      </c>
      <c r="F56" s="332">
        <v>1227.75</v>
      </c>
      <c r="G56" s="397">
        <f t="shared" si="7"/>
        <v>4.9684381999592748</v>
      </c>
      <c r="H56" s="388"/>
      <c r="I56" s="401" t="str">
        <f t="shared" si="8"/>
        <v>TCS-6: Percentage of ART sites that had a stock-out of any antiretroviral drugs during the reporting period</v>
      </c>
      <c r="J56" s="337" t="s">
        <v>298</v>
      </c>
      <c r="K56" s="337">
        <v>43465</v>
      </c>
      <c r="L56" s="401" t="b">
        <f t="shared" si="9"/>
        <v>1</v>
      </c>
      <c r="M56" s="401" t="b">
        <f t="shared" si="10"/>
        <v>1</v>
      </c>
      <c r="N56" s="401" t="s">
        <v>607</v>
      </c>
      <c r="O56" s="58"/>
      <c r="P56" s="165"/>
      <c r="Q56" s="164"/>
      <c r="X56" s="4"/>
      <c r="Y56" s="4"/>
      <c r="Z56" s="4"/>
      <c r="AA56" s="4"/>
      <c r="AB56" s="4"/>
      <c r="AC56" s="4"/>
      <c r="AD56" s="4"/>
      <c r="AE56" s="4"/>
      <c r="AF56" s="4"/>
      <c r="AG56" s="4"/>
      <c r="AH56" s="4"/>
      <c r="AI56" s="9"/>
      <c r="AJ56" s="9"/>
      <c r="AK56" s="9"/>
      <c r="AL56" s="9"/>
      <c r="AM56" s="9"/>
      <c r="AN56" s="9"/>
      <c r="AO56" s="9"/>
      <c r="AP56" s="9"/>
    </row>
    <row r="57" spans="1:42" s="302" customFormat="1" ht="63" x14ac:dyDescent="0.25">
      <c r="A57" s="146"/>
      <c r="B57" s="317">
        <v>3</v>
      </c>
      <c r="C57" s="329" t="str">
        <f t="shared" si="6"/>
        <v/>
      </c>
      <c r="D57" s="400" t="str">
        <f>TEXT(IFERROR(INDEX('Overview - Section A'!$A$43:$A$50,MATCH(J57,'Overview - Section A'!$I$43:$I$50,0)),""),"d-mmm-yy") &amp;" to " &amp; TEXT(IFERROR(INDEX('Overview - Section A'!$E$43:$E$50,MATCH(J57,'Overview - Section A'!$I$43:$I$50,0)),""),"d-mmm-yy")</f>
        <v>1-Jan-19 to 31-Dec-19</v>
      </c>
      <c r="E57" s="331">
        <v>65</v>
      </c>
      <c r="F57" s="332">
        <v>1306.25</v>
      </c>
      <c r="G57" s="397">
        <f t="shared" si="7"/>
        <v>4.9760765550239237</v>
      </c>
      <c r="H57" s="388"/>
      <c r="I57" s="401" t="str">
        <f t="shared" si="8"/>
        <v>TCS-6: Percentage of ART sites that had a stock-out of any antiretroviral drugs during the reporting period</v>
      </c>
      <c r="J57" s="337" t="s">
        <v>300</v>
      </c>
      <c r="K57" s="337">
        <v>43830</v>
      </c>
      <c r="L57" s="401" t="b">
        <f t="shared" si="9"/>
        <v>1</v>
      </c>
      <c r="M57" s="401" t="b">
        <f t="shared" si="10"/>
        <v>1</v>
      </c>
      <c r="N57" s="401" t="s">
        <v>608</v>
      </c>
      <c r="O57" s="58"/>
      <c r="P57" s="165"/>
      <c r="Q57" s="164"/>
      <c r="X57" s="4"/>
      <c r="Y57" s="4"/>
      <c r="Z57" s="4"/>
      <c r="AA57" s="4"/>
      <c r="AB57" s="4"/>
      <c r="AC57" s="4"/>
      <c r="AD57" s="4"/>
      <c r="AE57" s="4"/>
      <c r="AF57" s="4"/>
      <c r="AG57" s="4"/>
      <c r="AH57" s="4"/>
      <c r="AI57" s="9"/>
      <c r="AJ57" s="9"/>
      <c r="AK57" s="9"/>
      <c r="AL57" s="9"/>
      <c r="AM57" s="9"/>
      <c r="AN57" s="9"/>
      <c r="AO57" s="9"/>
      <c r="AP57" s="9"/>
    </row>
    <row r="58" spans="1:42" s="302" customFormat="1" ht="63" x14ac:dyDescent="0.25">
      <c r="A58" s="146"/>
      <c r="B58" s="317">
        <v>3</v>
      </c>
      <c r="C58" s="329" t="str">
        <f t="shared" si="6"/>
        <v/>
      </c>
      <c r="D58" s="400" t="str">
        <f>TEXT(IFERROR(INDEX('Overview - Section A'!$A$43:$A$50,MATCH(J58,'Overview - Section A'!$I$43:$I$50,0)),""),"d-mmm-yy") &amp;" to " &amp; TEXT(IFERROR(INDEX('Overview - Section A'!$E$43:$E$50,MATCH(J58,'Overview - Section A'!$I$43:$I$50,0)),""),"d-mmm-yy")</f>
        <v>1-Jan-20 to 31-Dec-20</v>
      </c>
      <c r="E58" s="331">
        <v>69</v>
      </c>
      <c r="F58" s="332">
        <v>1384.75</v>
      </c>
      <c r="G58" s="397">
        <f t="shared" si="7"/>
        <v>4.9828488896912795</v>
      </c>
      <c r="H58" s="388"/>
      <c r="I58" s="401" t="str">
        <f t="shared" si="8"/>
        <v>TCS-6: Percentage of ART sites that had a stock-out of any antiretroviral drugs during the reporting period</v>
      </c>
      <c r="J58" s="337" t="s">
        <v>302</v>
      </c>
      <c r="K58" s="337">
        <v>44196</v>
      </c>
      <c r="L58" s="401" t="b">
        <f t="shared" si="9"/>
        <v>1</v>
      </c>
      <c r="M58" s="401" t="b">
        <f t="shared" si="10"/>
        <v>1</v>
      </c>
      <c r="N58" s="401" t="s">
        <v>609</v>
      </c>
      <c r="O58" s="58"/>
      <c r="P58" s="165"/>
      <c r="Q58" s="164"/>
      <c r="X58" s="4"/>
      <c r="Y58" s="4"/>
      <c r="Z58" s="4"/>
      <c r="AA58" s="4"/>
      <c r="AB58" s="4"/>
      <c r="AC58" s="4"/>
      <c r="AD58" s="4"/>
      <c r="AE58" s="4"/>
      <c r="AF58" s="4"/>
      <c r="AG58" s="4"/>
      <c r="AH58" s="4"/>
      <c r="AI58" s="9"/>
      <c r="AJ58" s="9"/>
      <c r="AK58" s="9"/>
      <c r="AL58" s="9"/>
      <c r="AM58" s="9"/>
      <c r="AN58" s="9"/>
      <c r="AO58" s="9"/>
      <c r="AP58" s="9"/>
    </row>
    <row r="59" spans="1:42" s="302" customFormat="1" ht="63" x14ac:dyDescent="0.25">
      <c r="A59" s="146"/>
      <c r="B59" s="317">
        <v>3</v>
      </c>
      <c r="C59" s="329" t="str">
        <f t="shared" si="6"/>
        <v/>
      </c>
      <c r="D59" s="400" t="str">
        <f>TEXT(IFERROR(INDEX('Overview - Section A'!$A$43:$A$50,MATCH(J59,'Overview - Section A'!$I$43:$I$50,0)),""),"d-mmm-yy") &amp;" to " &amp; TEXT(IFERROR(INDEX('Overview - Section A'!$E$43:$E$50,MATCH(J59,'Overview - Section A'!$I$43:$I$50,0)),""),"d-mmm-yy")</f>
        <v>1-Jan-21 to 31-Dec-21</v>
      </c>
      <c r="E59" s="331"/>
      <c r="F59" s="332"/>
      <c r="G59" s="397" t="str">
        <f t="shared" si="7"/>
        <v/>
      </c>
      <c r="H59" s="388"/>
      <c r="I59" s="401" t="str">
        <f t="shared" si="8"/>
        <v>TCS-6: Percentage of ART sites that had a stock-out of any antiretroviral drugs during the reporting period</v>
      </c>
      <c r="J59" s="337" t="s">
        <v>304</v>
      </c>
      <c r="K59" s="337">
        <v>44561</v>
      </c>
      <c r="L59" s="401" t="b">
        <f t="shared" si="9"/>
        <v>1</v>
      </c>
      <c r="M59" s="401" t="b">
        <f t="shared" si="10"/>
        <v>1</v>
      </c>
      <c r="N59" s="401" t="s">
        <v>610</v>
      </c>
      <c r="O59" s="58"/>
      <c r="P59" s="165"/>
      <c r="Q59" s="164"/>
      <c r="X59" s="4"/>
      <c r="Y59" s="4"/>
      <c r="Z59" s="4"/>
      <c r="AA59" s="4"/>
      <c r="AB59" s="4"/>
      <c r="AC59" s="4"/>
      <c r="AD59" s="4"/>
      <c r="AE59" s="4"/>
      <c r="AF59" s="4"/>
      <c r="AG59" s="4"/>
      <c r="AH59" s="4"/>
      <c r="AI59" s="9"/>
      <c r="AJ59" s="9"/>
      <c r="AK59" s="9"/>
      <c r="AL59" s="9"/>
      <c r="AM59" s="9"/>
      <c r="AN59" s="9"/>
      <c r="AO59" s="9"/>
      <c r="AP59" s="9"/>
    </row>
    <row r="60" spans="1:42" s="302" customFormat="1" ht="63" x14ac:dyDescent="0.25">
      <c r="A60" s="146"/>
      <c r="B60" s="317">
        <v>3</v>
      </c>
      <c r="C60" s="329" t="str">
        <f t="shared" si="6"/>
        <v/>
      </c>
      <c r="D60" s="400" t="str">
        <f>TEXT(IFERROR(INDEX('Overview - Section A'!$A$43:$A$50,MATCH(J60,'Overview - Section A'!$I$43:$I$50,0)),""),"d-mmm-yy") &amp;" to " &amp; TEXT(IFERROR(INDEX('Overview - Section A'!$E$43:$E$50,MATCH(J60,'Overview - Section A'!$I$43:$I$50,0)),""),"d-mmm-yy")</f>
        <v>1-Jan-22 to 31-Dec-22</v>
      </c>
      <c r="E60" s="331"/>
      <c r="F60" s="332"/>
      <c r="G60" s="397" t="str">
        <f t="shared" si="7"/>
        <v/>
      </c>
      <c r="H60" s="388"/>
      <c r="I60" s="401" t="str">
        <f t="shared" si="8"/>
        <v>TCS-6: Percentage of ART sites that had a stock-out of any antiretroviral drugs during the reporting period</v>
      </c>
      <c r="J60" s="337" t="s">
        <v>306</v>
      </c>
      <c r="K60" s="337">
        <v>44926</v>
      </c>
      <c r="L60" s="401" t="b">
        <f t="shared" si="9"/>
        <v>1</v>
      </c>
      <c r="M60" s="401" t="b">
        <f t="shared" si="10"/>
        <v>1</v>
      </c>
      <c r="N60" s="401" t="s">
        <v>611</v>
      </c>
      <c r="O60" s="58"/>
      <c r="P60" s="165"/>
      <c r="Q60" s="164"/>
      <c r="X60" s="4"/>
      <c r="Y60" s="4"/>
      <c r="Z60" s="4"/>
      <c r="AA60" s="4"/>
      <c r="AB60" s="4"/>
      <c r="AC60" s="4"/>
      <c r="AD60" s="4"/>
      <c r="AE60" s="4"/>
      <c r="AF60" s="4"/>
      <c r="AG60" s="4"/>
      <c r="AH60" s="4"/>
      <c r="AI60" s="9"/>
      <c r="AJ60" s="9"/>
      <c r="AK60" s="9"/>
      <c r="AL60" s="9"/>
      <c r="AM60" s="9"/>
      <c r="AN60" s="9"/>
      <c r="AO60" s="9"/>
      <c r="AP60" s="9"/>
    </row>
    <row r="61" spans="1:42" s="302" customFormat="1" ht="63" x14ac:dyDescent="0.25">
      <c r="A61" s="146"/>
      <c r="B61" s="317">
        <v>4</v>
      </c>
      <c r="C61" s="329" t="str">
        <f t="shared" si="6"/>
        <v>TCS-3 customized: Percentage of people receiving antiretroviral therapy with a viral load test conducted</v>
      </c>
      <c r="D61" s="400" t="str">
        <f>TEXT(IFERROR(INDEX('Overview - Section A'!$A$43:$A$50,MATCH(J61,'Overview - Section A'!$I$43:$I$50,0)),""),"d-mmm-yy") &amp;" to " &amp; TEXT(IFERROR(INDEX('Overview - Section A'!$E$43:$E$50,MATCH(J61,'Overview - Section A'!$I$43:$I$50,0)),""),"d-mmm-yy")</f>
        <v>1-Jan-18 to 31-Dec-18</v>
      </c>
      <c r="E61" s="331">
        <v>651018</v>
      </c>
      <c r="F61" s="332">
        <v>1262973</v>
      </c>
      <c r="G61" s="397">
        <f t="shared" si="7"/>
        <v>51.546470114563014</v>
      </c>
      <c r="H61" s="388"/>
      <c r="I61" s="401" t="str">
        <f t="shared" si="8"/>
        <v>TCS-3 customized: Percentage of people receiving antiretroviral therapy with a viral load test conducted</v>
      </c>
      <c r="J61" s="337" t="s">
        <v>298</v>
      </c>
      <c r="K61" s="337">
        <v>43465</v>
      </c>
      <c r="L61" s="401" t="b">
        <f t="shared" si="9"/>
        <v>1</v>
      </c>
      <c r="M61" s="401" t="b">
        <f t="shared" si="10"/>
        <v>1</v>
      </c>
      <c r="N61" s="401" t="s">
        <v>612</v>
      </c>
      <c r="O61" s="58"/>
      <c r="P61" s="165"/>
      <c r="Q61" s="164"/>
      <c r="X61" s="4"/>
      <c r="Y61" s="4"/>
      <c r="Z61" s="4"/>
      <c r="AA61" s="4"/>
      <c r="AB61" s="4"/>
      <c r="AC61" s="4"/>
      <c r="AD61" s="4"/>
      <c r="AE61" s="4"/>
      <c r="AF61" s="4"/>
      <c r="AG61" s="4"/>
      <c r="AH61" s="4"/>
      <c r="AI61" s="9"/>
      <c r="AJ61" s="9"/>
      <c r="AK61" s="9"/>
      <c r="AL61" s="9"/>
      <c r="AM61" s="9"/>
      <c r="AN61" s="9"/>
      <c r="AO61" s="9"/>
      <c r="AP61" s="9"/>
    </row>
    <row r="62" spans="1:42" s="302" customFormat="1" ht="63" x14ac:dyDescent="0.25">
      <c r="A62" s="146"/>
      <c r="B62" s="317">
        <v>4</v>
      </c>
      <c r="C62" s="329" t="str">
        <f t="shared" si="6"/>
        <v/>
      </c>
      <c r="D62" s="400" t="str">
        <f>TEXT(IFERROR(INDEX('Overview - Section A'!$A$43:$A$50,MATCH(J62,'Overview - Section A'!$I$43:$I$50,0)),""),"d-mmm-yy") &amp;" to " &amp; TEXT(IFERROR(INDEX('Overview - Section A'!$E$43:$E$50,MATCH(J62,'Overview - Section A'!$I$43:$I$50,0)),""),"d-mmm-yy")</f>
        <v>1-Jan-19 to 31-Dec-19</v>
      </c>
      <c r="E62" s="331">
        <v>937475</v>
      </c>
      <c r="F62" s="332">
        <v>1375878</v>
      </c>
      <c r="G62" s="397">
        <f t="shared" si="7"/>
        <v>68.136491752902501</v>
      </c>
      <c r="H62" s="388"/>
      <c r="I62" s="401" t="str">
        <f t="shared" si="8"/>
        <v>TCS-3 customized: Percentage of people receiving antiretroviral therapy with a viral load test conducted</v>
      </c>
      <c r="J62" s="337" t="s">
        <v>300</v>
      </c>
      <c r="K62" s="337">
        <v>43830</v>
      </c>
      <c r="L62" s="401" t="b">
        <f t="shared" si="9"/>
        <v>1</v>
      </c>
      <c r="M62" s="401" t="b">
        <f t="shared" si="10"/>
        <v>1</v>
      </c>
      <c r="N62" s="401" t="s">
        <v>613</v>
      </c>
      <c r="O62" s="58"/>
      <c r="P62" s="165"/>
      <c r="Q62" s="164"/>
      <c r="X62" s="4"/>
      <c r="Y62" s="4"/>
      <c r="Z62" s="4"/>
      <c r="AA62" s="4"/>
      <c r="AB62" s="4"/>
      <c r="AC62" s="4"/>
      <c r="AD62" s="4"/>
      <c r="AE62" s="4"/>
      <c r="AF62" s="4"/>
      <c r="AG62" s="4"/>
      <c r="AH62" s="4"/>
      <c r="AI62" s="9"/>
      <c r="AJ62" s="9"/>
      <c r="AK62" s="9"/>
      <c r="AL62" s="9"/>
      <c r="AM62" s="9"/>
      <c r="AN62" s="9"/>
      <c r="AO62" s="9"/>
      <c r="AP62" s="9"/>
    </row>
    <row r="63" spans="1:42" s="302" customFormat="1" ht="63" x14ac:dyDescent="0.25">
      <c r="A63" s="146"/>
      <c r="B63" s="317">
        <v>4</v>
      </c>
      <c r="C63" s="329" t="str">
        <f t="shared" si="6"/>
        <v/>
      </c>
      <c r="D63" s="400" t="str">
        <f>TEXT(IFERROR(INDEX('Overview - Section A'!$A$43:$A$50,MATCH(J63,'Overview - Section A'!$I$43:$I$50,0)),""),"d-mmm-yy") &amp;" to " &amp; TEXT(IFERROR(INDEX('Overview - Section A'!$E$43:$E$50,MATCH(J63,'Overview - Section A'!$I$43:$I$50,0)),""),"d-mmm-yy")</f>
        <v>1-Jan-20 to 31-Dec-20</v>
      </c>
      <c r="E63" s="331">
        <v>365043.0082012029</v>
      </c>
      <c r="F63" s="332">
        <v>494326.01530891203</v>
      </c>
      <c r="G63" s="397">
        <f t="shared" si="7"/>
        <v>73.846610717641852</v>
      </c>
      <c r="H63" s="388"/>
      <c r="I63" s="401" t="str">
        <f t="shared" si="8"/>
        <v>TCS-3 customized: Percentage of people receiving antiretroviral therapy with a viral load test conducted</v>
      </c>
      <c r="J63" s="337" t="s">
        <v>302</v>
      </c>
      <c r="K63" s="337">
        <v>44196</v>
      </c>
      <c r="L63" s="401" t="b">
        <f t="shared" si="9"/>
        <v>1</v>
      </c>
      <c r="M63" s="401" t="b">
        <f t="shared" si="10"/>
        <v>1</v>
      </c>
      <c r="N63" s="401" t="s">
        <v>614</v>
      </c>
      <c r="O63" s="58"/>
      <c r="P63" s="165"/>
      <c r="Q63" s="164"/>
      <c r="X63" s="4"/>
      <c r="Y63" s="4"/>
      <c r="Z63" s="4"/>
      <c r="AA63" s="4"/>
      <c r="AB63" s="4"/>
      <c r="AC63" s="4"/>
      <c r="AD63" s="4"/>
      <c r="AE63" s="4"/>
      <c r="AF63" s="4"/>
      <c r="AG63" s="4"/>
      <c r="AH63" s="4"/>
      <c r="AI63" s="9"/>
      <c r="AJ63" s="9"/>
      <c r="AK63" s="9"/>
      <c r="AL63" s="9"/>
      <c r="AM63" s="9"/>
      <c r="AN63" s="9"/>
      <c r="AO63" s="9"/>
      <c r="AP63" s="9"/>
    </row>
    <row r="64" spans="1:42" s="302" customFormat="1" ht="63" x14ac:dyDescent="0.25">
      <c r="A64" s="146"/>
      <c r="B64" s="317">
        <v>4</v>
      </c>
      <c r="C64" s="329" t="str">
        <f t="shared" si="6"/>
        <v/>
      </c>
      <c r="D64" s="400" t="str">
        <f>TEXT(IFERROR(INDEX('Overview - Section A'!$A$43:$A$50,MATCH(J64,'Overview - Section A'!$I$43:$I$50,0)),""),"d-mmm-yy") &amp;" to " &amp; TEXT(IFERROR(INDEX('Overview - Section A'!$E$43:$E$50,MATCH(J64,'Overview - Section A'!$I$43:$I$50,0)),""),"d-mmm-yy")</f>
        <v>1-Jan-21 to 31-Dec-21</v>
      </c>
      <c r="E64" s="331"/>
      <c r="F64" s="332"/>
      <c r="G64" s="397" t="str">
        <f t="shared" si="7"/>
        <v/>
      </c>
      <c r="H64" s="388"/>
      <c r="I64" s="401" t="str">
        <f t="shared" si="8"/>
        <v>TCS-3 customized: Percentage of people receiving antiretroviral therapy with a viral load test conducted</v>
      </c>
      <c r="J64" s="337" t="s">
        <v>304</v>
      </c>
      <c r="K64" s="337">
        <v>44561</v>
      </c>
      <c r="L64" s="401" t="b">
        <f t="shared" si="9"/>
        <v>1</v>
      </c>
      <c r="M64" s="401" t="b">
        <f t="shared" si="10"/>
        <v>1</v>
      </c>
      <c r="N64" s="401" t="s">
        <v>615</v>
      </c>
      <c r="O64" s="58"/>
      <c r="P64" s="165"/>
      <c r="Q64" s="164"/>
      <c r="X64" s="4"/>
      <c r="Y64" s="4"/>
      <c r="Z64" s="4"/>
      <c r="AA64" s="4"/>
      <c r="AB64" s="4"/>
      <c r="AC64" s="4"/>
      <c r="AD64" s="4"/>
      <c r="AE64" s="4"/>
      <c r="AF64" s="4"/>
      <c r="AG64" s="4"/>
      <c r="AH64" s="4"/>
      <c r="AI64" s="9"/>
      <c r="AJ64" s="9"/>
      <c r="AK64" s="9"/>
      <c r="AL64" s="9"/>
      <c r="AM64" s="9"/>
      <c r="AN64" s="9"/>
      <c r="AO64" s="9"/>
      <c r="AP64" s="9"/>
    </row>
    <row r="65" spans="1:42" s="302" customFormat="1" ht="63" x14ac:dyDescent="0.25">
      <c r="A65" s="146"/>
      <c r="B65" s="317">
        <v>4</v>
      </c>
      <c r="C65" s="329" t="str">
        <f t="shared" si="6"/>
        <v/>
      </c>
      <c r="D65" s="400" t="str">
        <f>TEXT(IFERROR(INDEX('Overview - Section A'!$A$43:$A$50,MATCH(J65,'Overview - Section A'!$I$43:$I$50,0)),""),"d-mmm-yy") &amp;" to " &amp; TEXT(IFERROR(INDEX('Overview - Section A'!$E$43:$E$50,MATCH(J65,'Overview - Section A'!$I$43:$I$50,0)),""),"d-mmm-yy")</f>
        <v>1-Jan-22 to 31-Dec-22</v>
      </c>
      <c r="E65" s="331"/>
      <c r="F65" s="332"/>
      <c r="G65" s="397" t="str">
        <f t="shared" si="7"/>
        <v/>
      </c>
      <c r="H65" s="388"/>
      <c r="I65" s="401" t="str">
        <f t="shared" si="8"/>
        <v>TCS-3 customized: Percentage of people receiving antiretroviral therapy with a viral load test conducted</v>
      </c>
      <c r="J65" s="337" t="s">
        <v>306</v>
      </c>
      <c r="K65" s="337">
        <v>44926</v>
      </c>
      <c r="L65" s="401" t="b">
        <f t="shared" si="9"/>
        <v>1</v>
      </c>
      <c r="M65" s="401" t="b">
        <f t="shared" si="10"/>
        <v>1</v>
      </c>
      <c r="N65" s="401" t="s">
        <v>616</v>
      </c>
      <c r="O65" s="58"/>
      <c r="P65" s="165"/>
      <c r="Q65" s="164"/>
      <c r="X65" s="4"/>
      <c r="Y65" s="4"/>
      <c r="Z65" s="4"/>
      <c r="AA65" s="4"/>
      <c r="AB65" s="4"/>
      <c r="AC65" s="4"/>
      <c r="AD65" s="4"/>
      <c r="AE65" s="4"/>
      <c r="AF65" s="4"/>
      <c r="AG65" s="4"/>
      <c r="AH65" s="4"/>
      <c r="AI65" s="9"/>
      <c r="AJ65" s="9"/>
      <c r="AK65" s="9"/>
      <c r="AL65" s="9"/>
      <c r="AM65" s="9"/>
      <c r="AN65" s="9"/>
      <c r="AO65" s="9"/>
      <c r="AP65" s="9"/>
    </row>
    <row r="66" spans="1:42" s="302" customFormat="1" ht="63" x14ac:dyDescent="0.25">
      <c r="A66" s="146"/>
      <c r="B66" s="317">
        <v>5</v>
      </c>
      <c r="C66" s="329" t="str">
        <f t="shared" si="6"/>
        <v>HTS-1: Number of people who were tested for HIV and received their results during the reporting period</v>
      </c>
      <c r="D66" s="400" t="str">
        <f>TEXT(IFERROR(INDEX('Overview - Section A'!$A$43:$A$50,MATCH(J66,'Overview - Section A'!$I$43:$I$50,0)),""),"d-mmm-yy") &amp;" to " &amp; TEXT(IFERROR(INDEX('Overview - Section A'!$E$43:$E$50,MATCH(J66,'Overview - Section A'!$I$43:$I$50,0)),""),"d-mmm-yy")</f>
        <v>1-Jan-18 to 31-Dec-18</v>
      </c>
      <c r="E66" s="331">
        <v>7981198.2438109517</v>
      </c>
      <c r="F66" s="332"/>
      <c r="G66" s="397"/>
      <c r="H66" s="388"/>
      <c r="I66" s="401" t="str">
        <f t="shared" si="8"/>
        <v>HTS-1: Number of people who were tested for HIV and received their results during the reporting period</v>
      </c>
      <c r="J66" s="337" t="s">
        <v>298</v>
      </c>
      <c r="K66" s="337">
        <v>43465</v>
      </c>
      <c r="L66" s="401" t="b">
        <f t="shared" si="9"/>
        <v>1</v>
      </c>
      <c r="M66" s="401" t="b">
        <f t="shared" si="10"/>
        <v>1</v>
      </c>
      <c r="N66" s="401" t="s">
        <v>617</v>
      </c>
      <c r="O66" s="58"/>
      <c r="P66" s="165"/>
      <c r="Q66" s="164"/>
      <c r="X66" s="4"/>
      <c r="Y66" s="4"/>
      <c r="Z66" s="4"/>
      <c r="AA66" s="4"/>
      <c r="AB66" s="4"/>
      <c r="AC66" s="4"/>
      <c r="AD66" s="4"/>
      <c r="AE66" s="4"/>
      <c r="AF66" s="4"/>
      <c r="AG66" s="4"/>
      <c r="AH66" s="4"/>
      <c r="AI66" s="9"/>
      <c r="AJ66" s="9"/>
      <c r="AK66" s="9"/>
      <c r="AL66" s="9"/>
      <c r="AM66" s="9"/>
      <c r="AN66" s="9"/>
      <c r="AO66" s="9"/>
      <c r="AP66" s="9"/>
    </row>
    <row r="67" spans="1:42" s="302" customFormat="1" ht="63" x14ac:dyDescent="0.25">
      <c r="A67" s="146"/>
      <c r="B67" s="317">
        <v>5</v>
      </c>
      <c r="C67" s="329" t="str">
        <f t="shared" si="6"/>
        <v/>
      </c>
      <c r="D67" s="400" t="str">
        <f>TEXT(IFERROR(INDEX('Overview - Section A'!$A$43:$A$50,MATCH(J67,'Overview - Section A'!$I$43:$I$50,0)),""),"d-mmm-yy") &amp;" to " &amp; TEXT(IFERROR(INDEX('Overview - Section A'!$E$43:$E$50,MATCH(J67,'Overview - Section A'!$I$43:$I$50,0)),""),"d-mmm-yy")</f>
        <v>1-Jan-19 to 31-Dec-19</v>
      </c>
      <c r="E67" s="331">
        <v>7993355.2121946095</v>
      </c>
      <c r="F67" s="332"/>
      <c r="G67" s="397"/>
      <c r="H67" s="388"/>
      <c r="I67" s="401" t="str">
        <f t="shared" si="8"/>
        <v>HTS-1: Number of people who were tested for HIV and received their results during the reporting period</v>
      </c>
      <c r="J67" s="337" t="s">
        <v>300</v>
      </c>
      <c r="K67" s="337">
        <v>43830</v>
      </c>
      <c r="L67" s="401" t="b">
        <f t="shared" si="9"/>
        <v>1</v>
      </c>
      <c r="M67" s="401" t="b">
        <f t="shared" si="10"/>
        <v>1</v>
      </c>
      <c r="N67" s="401" t="s">
        <v>618</v>
      </c>
      <c r="O67" s="58"/>
      <c r="P67" s="165"/>
      <c r="Q67" s="164"/>
      <c r="X67" s="4"/>
      <c r="Y67" s="4"/>
      <c r="Z67" s="4"/>
      <c r="AA67" s="4"/>
      <c r="AB67" s="4"/>
      <c r="AC67" s="4"/>
      <c r="AD67" s="4"/>
      <c r="AE67" s="4"/>
      <c r="AF67" s="4"/>
      <c r="AG67" s="4"/>
      <c r="AH67" s="4"/>
      <c r="AI67" s="9"/>
      <c r="AJ67" s="9"/>
      <c r="AK67" s="9"/>
      <c r="AL67" s="9"/>
      <c r="AM67" s="9"/>
      <c r="AN67" s="9"/>
      <c r="AO67" s="9"/>
      <c r="AP67" s="9"/>
    </row>
    <row r="68" spans="1:42" s="302" customFormat="1" ht="63" x14ac:dyDescent="0.25">
      <c r="A68" s="146"/>
      <c r="B68" s="317">
        <v>5</v>
      </c>
      <c r="C68" s="329" t="str">
        <f t="shared" si="6"/>
        <v/>
      </c>
      <c r="D68" s="400" t="str">
        <f>TEXT(IFERROR(INDEX('Overview - Section A'!$A$43:$A$50,MATCH(J68,'Overview - Section A'!$I$43:$I$50,0)),""),"d-mmm-yy") &amp;" to " &amp; TEXT(IFERROR(INDEX('Overview - Section A'!$E$43:$E$50,MATCH(J68,'Overview - Section A'!$I$43:$I$50,0)),""),"d-mmm-yy")</f>
        <v>1-Jan-20 to 31-Dec-20</v>
      </c>
      <c r="E68" s="331">
        <v>8197768.481853947</v>
      </c>
      <c r="F68" s="332"/>
      <c r="G68" s="397"/>
      <c r="H68" s="388"/>
      <c r="I68" s="401" t="str">
        <f t="shared" si="8"/>
        <v>HTS-1: Number of people who were tested for HIV and received their results during the reporting period</v>
      </c>
      <c r="J68" s="337" t="s">
        <v>302</v>
      </c>
      <c r="K68" s="337">
        <v>44196</v>
      </c>
      <c r="L68" s="401" t="b">
        <f t="shared" si="9"/>
        <v>1</v>
      </c>
      <c r="M68" s="401" t="b">
        <f t="shared" si="10"/>
        <v>1</v>
      </c>
      <c r="N68" s="401" t="s">
        <v>619</v>
      </c>
      <c r="O68" s="58"/>
      <c r="P68" s="165"/>
      <c r="Q68" s="164"/>
      <c r="X68" s="4"/>
      <c r="Y68" s="4"/>
      <c r="Z68" s="4"/>
      <c r="AA68" s="4"/>
      <c r="AB68" s="4"/>
      <c r="AC68" s="4"/>
      <c r="AD68" s="4"/>
      <c r="AE68" s="4"/>
      <c r="AF68" s="4"/>
      <c r="AG68" s="4"/>
      <c r="AH68" s="4"/>
      <c r="AI68" s="9"/>
      <c r="AJ68" s="9"/>
      <c r="AK68" s="9"/>
      <c r="AL68" s="9"/>
      <c r="AM68" s="9"/>
      <c r="AN68" s="9"/>
      <c r="AO68" s="9"/>
      <c r="AP68" s="9"/>
    </row>
    <row r="69" spans="1:42" s="302" customFormat="1" ht="63" x14ac:dyDescent="0.25">
      <c r="A69" s="146"/>
      <c r="B69" s="317">
        <v>5</v>
      </c>
      <c r="C69" s="329" t="str">
        <f t="shared" si="6"/>
        <v/>
      </c>
      <c r="D69" s="400" t="str">
        <f>TEXT(IFERROR(INDEX('Overview - Section A'!$A$43:$A$50,MATCH(J69,'Overview - Section A'!$I$43:$I$50,0)),""),"d-mmm-yy") &amp;" to " &amp; TEXT(IFERROR(INDEX('Overview - Section A'!$E$43:$E$50,MATCH(J69,'Overview - Section A'!$I$43:$I$50,0)),""),"d-mmm-yy")</f>
        <v>1-Jan-21 to 31-Dec-21</v>
      </c>
      <c r="E69" s="331"/>
      <c r="F69" s="332"/>
      <c r="G69" s="397" t="str">
        <f t="shared" si="7"/>
        <v/>
      </c>
      <c r="H69" s="388"/>
      <c r="I69" s="401" t="str">
        <f t="shared" si="8"/>
        <v>HTS-1: Number of people who were tested for HIV and received their results during the reporting period</v>
      </c>
      <c r="J69" s="337" t="s">
        <v>304</v>
      </c>
      <c r="K69" s="337">
        <v>44561</v>
      </c>
      <c r="L69" s="401" t="b">
        <f t="shared" si="9"/>
        <v>1</v>
      </c>
      <c r="M69" s="401" t="b">
        <f t="shared" si="10"/>
        <v>1</v>
      </c>
      <c r="N69" s="401" t="s">
        <v>620</v>
      </c>
      <c r="O69" s="58"/>
      <c r="P69" s="165"/>
      <c r="Q69" s="164"/>
      <c r="X69" s="4"/>
      <c r="Y69" s="4"/>
      <c r="Z69" s="4"/>
      <c r="AA69" s="4"/>
      <c r="AB69" s="4"/>
      <c r="AC69" s="4"/>
      <c r="AD69" s="4"/>
      <c r="AE69" s="4"/>
      <c r="AF69" s="4"/>
      <c r="AG69" s="4"/>
      <c r="AH69" s="4"/>
      <c r="AI69" s="9"/>
      <c r="AJ69" s="9"/>
      <c r="AK69" s="9"/>
      <c r="AL69" s="9"/>
      <c r="AM69" s="9"/>
      <c r="AN69" s="9"/>
      <c r="AO69" s="9"/>
      <c r="AP69" s="9"/>
    </row>
    <row r="70" spans="1:42" s="302" customFormat="1" ht="63" x14ac:dyDescent="0.25">
      <c r="A70" s="146"/>
      <c r="B70" s="317">
        <v>5</v>
      </c>
      <c r="C70" s="329" t="str">
        <f t="shared" si="6"/>
        <v/>
      </c>
      <c r="D70" s="400" t="str">
        <f>TEXT(IFERROR(INDEX('Overview - Section A'!$A$43:$A$50,MATCH(J70,'Overview - Section A'!$I$43:$I$50,0)),""),"d-mmm-yy") &amp;" to " &amp; TEXT(IFERROR(INDEX('Overview - Section A'!$E$43:$E$50,MATCH(J70,'Overview - Section A'!$I$43:$I$50,0)),""),"d-mmm-yy")</f>
        <v>1-Jan-22 to 31-Dec-22</v>
      </c>
      <c r="E70" s="331"/>
      <c r="F70" s="332"/>
      <c r="G70" s="397" t="str">
        <f t="shared" si="7"/>
        <v/>
      </c>
      <c r="H70" s="388"/>
      <c r="I70" s="401" t="str">
        <f t="shared" si="8"/>
        <v>HTS-1: Number of people who were tested for HIV and received their results during the reporting period</v>
      </c>
      <c r="J70" s="337" t="s">
        <v>306</v>
      </c>
      <c r="K70" s="337">
        <v>44926</v>
      </c>
      <c r="L70" s="401" t="b">
        <f t="shared" si="9"/>
        <v>1</v>
      </c>
      <c r="M70" s="401" t="b">
        <f t="shared" si="10"/>
        <v>1</v>
      </c>
      <c r="N70" s="401" t="s">
        <v>621</v>
      </c>
      <c r="O70" s="58"/>
      <c r="P70" s="165"/>
      <c r="Q70" s="164"/>
      <c r="X70" s="4"/>
      <c r="Y70" s="4"/>
      <c r="Z70" s="4"/>
      <c r="AA70" s="4"/>
      <c r="AB70" s="4"/>
      <c r="AC70" s="4"/>
      <c r="AD70" s="4"/>
      <c r="AE70" s="4"/>
      <c r="AF70" s="4"/>
      <c r="AG70" s="4"/>
      <c r="AH70" s="4"/>
      <c r="AI70" s="9"/>
      <c r="AJ70" s="9"/>
      <c r="AK70" s="9"/>
      <c r="AL70" s="9"/>
      <c r="AM70" s="9"/>
      <c r="AN70" s="9"/>
      <c r="AO70" s="9"/>
      <c r="AP70" s="9"/>
    </row>
    <row r="71" spans="1:42" s="302" customFormat="1" ht="47.25" x14ac:dyDescent="0.25">
      <c r="A71" s="146"/>
      <c r="B71" s="317">
        <v>6</v>
      </c>
      <c r="C71" s="329" t="str">
        <f t="shared" si="6"/>
        <v>PMTCT-1: Percentage of pregnant women who know their HIV status</v>
      </c>
      <c r="D71" s="400" t="str">
        <f>TEXT(IFERROR(INDEX('Overview - Section A'!$A$43:$A$50,MATCH(J71,'Overview - Section A'!$I$43:$I$50,0)),""),"d-mmm-yy") &amp;" to " &amp; TEXT(IFERROR(INDEX('Overview - Section A'!$E$43:$E$50,MATCH(J71,'Overview - Section A'!$I$43:$I$50,0)),""),"d-mmm-yy")</f>
        <v>1-Jan-18 to 31-Dec-18</v>
      </c>
      <c r="E71" s="331">
        <v>1325072.9223500004</v>
      </c>
      <c r="F71" s="332">
        <v>1325072.9223500004</v>
      </c>
      <c r="G71" s="397">
        <f t="shared" si="7"/>
        <v>100</v>
      </c>
      <c r="H71" s="388"/>
      <c r="I71" s="401" t="str">
        <f t="shared" si="8"/>
        <v>PMTCT-1: Percentage of pregnant women who know their HIV status</v>
      </c>
      <c r="J71" s="337" t="s">
        <v>298</v>
      </c>
      <c r="K71" s="337">
        <v>43465</v>
      </c>
      <c r="L71" s="401" t="b">
        <f t="shared" si="9"/>
        <v>1</v>
      </c>
      <c r="M71" s="401" t="b">
        <f t="shared" si="10"/>
        <v>1</v>
      </c>
      <c r="N71" s="401" t="s">
        <v>622</v>
      </c>
      <c r="O71" s="58"/>
      <c r="P71" s="165"/>
      <c r="Q71" s="164"/>
      <c r="X71" s="4"/>
      <c r="Y71" s="4"/>
      <c r="Z71" s="4"/>
      <c r="AA71" s="4"/>
      <c r="AB71" s="4"/>
      <c r="AC71" s="4"/>
      <c r="AD71" s="4"/>
      <c r="AE71" s="4"/>
      <c r="AF71" s="4"/>
      <c r="AG71" s="4"/>
      <c r="AH71" s="4"/>
      <c r="AI71" s="9"/>
      <c r="AJ71" s="9"/>
      <c r="AK71" s="9"/>
      <c r="AL71" s="9"/>
      <c r="AM71" s="9"/>
      <c r="AN71" s="9"/>
      <c r="AO71" s="9"/>
      <c r="AP71" s="9"/>
    </row>
    <row r="72" spans="1:42" s="302" customFormat="1" ht="47.25" x14ac:dyDescent="0.25">
      <c r="A72" s="146"/>
      <c r="B72" s="317">
        <v>6</v>
      </c>
      <c r="C72" s="329" t="str">
        <f t="shared" si="6"/>
        <v/>
      </c>
      <c r="D72" s="400" t="str">
        <f>TEXT(IFERROR(INDEX('Overview - Section A'!$A$43:$A$50,MATCH(J72,'Overview - Section A'!$I$43:$I$50,0)),""),"d-mmm-yy") &amp;" to " &amp; TEXT(IFERROR(INDEX('Overview - Section A'!$E$43:$E$50,MATCH(J72,'Overview - Section A'!$I$43:$I$50,0)),""),"d-mmm-yy")</f>
        <v>1-Jan-19 to 31-Dec-19</v>
      </c>
      <c r="E72" s="331">
        <v>1375041.1301499999</v>
      </c>
      <c r="F72" s="332">
        <v>1375041.1301499999</v>
      </c>
      <c r="G72" s="397">
        <f t="shared" si="7"/>
        <v>100</v>
      </c>
      <c r="H72" s="388"/>
      <c r="I72" s="401" t="str">
        <f t="shared" si="8"/>
        <v>PMTCT-1: Percentage of pregnant women who know their HIV status</v>
      </c>
      <c r="J72" s="337" t="s">
        <v>300</v>
      </c>
      <c r="K72" s="337">
        <v>43830</v>
      </c>
      <c r="L72" s="401" t="b">
        <f t="shared" si="9"/>
        <v>1</v>
      </c>
      <c r="M72" s="401" t="b">
        <f t="shared" si="10"/>
        <v>1</v>
      </c>
      <c r="N72" s="401" t="s">
        <v>623</v>
      </c>
      <c r="O72" s="58"/>
      <c r="P72" s="165"/>
      <c r="Q72" s="164"/>
      <c r="X72" s="4"/>
      <c r="Y72" s="4"/>
      <c r="Z72" s="4"/>
      <c r="AA72" s="4"/>
      <c r="AB72" s="4"/>
      <c r="AC72" s="4"/>
      <c r="AD72" s="4"/>
      <c r="AE72" s="4"/>
      <c r="AF72" s="4"/>
      <c r="AG72" s="4"/>
      <c r="AH72" s="4"/>
      <c r="AI72" s="9"/>
      <c r="AJ72" s="9"/>
      <c r="AK72" s="9"/>
      <c r="AL72" s="9"/>
      <c r="AM72" s="9"/>
      <c r="AN72" s="9"/>
      <c r="AO72" s="9"/>
      <c r="AP72" s="9"/>
    </row>
    <row r="73" spans="1:42" s="302" customFormat="1" ht="47.25" x14ac:dyDescent="0.25">
      <c r="A73" s="146"/>
      <c r="B73" s="317">
        <v>6</v>
      </c>
      <c r="C73" s="329" t="str">
        <f t="shared" si="6"/>
        <v/>
      </c>
      <c r="D73" s="400" t="str">
        <f>TEXT(IFERROR(INDEX('Overview - Section A'!$A$43:$A$50,MATCH(J73,'Overview - Section A'!$I$43:$I$50,0)),""),"d-mmm-yy") &amp;" to " &amp; TEXT(IFERROR(INDEX('Overview - Section A'!$E$43:$E$50,MATCH(J73,'Overview - Section A'!$I$43:$I$50,0)),""),"d-mmm-yy")</f>
        <v>1-Jan-20 to 31-Dec-20</v>
      </c>
      <c r="E73" s="331">
        <v>1418387.9585000002</v>
      </c>
      <c r="F73" s="332">
        <v>1418387.9585000002</v>
      </c>
      <c r="G73" s="397">
        <f t="shared" si="7"/>
        <v>100</v>
      </c>
      <c r="H73" s="388"/>
      <c r="I73" s="401" t="str">
        <f t="shared" si="8"/>
        <v>PMTCT-1: Percentage of pregnant women who know their HIV status</v>
      </c>
      <c r="J73" s="337" t="s">
        <v>302</v>
      </c>
      <c r="K73" s="337">
        <v>44196</v>
      </c>
      <c r="L73" s="401" t="b">
        <f t="shared" si="9"/>
        <v>1</v>
      </c>
      <c r="M73" s="401" t="b">
        <f t="shared" si="10"/>
        <v>1</v>
      </c>
      <c r="N73" s="401" t="s">
        <v>624</v>
      </c>
      <c r="O73" s="58"/>
      <c r="P73" s="165"/>
      <c r="Q73" s="164"/>
      <c r="X73" s="4"/>
      <c r="Y73" s="4"/>
      <c r="Z73" s="4"/>
      <c r="AA73" s="4"/>
      <c r="AB73" s="4"/>
      <c r="AC73" s="4"/>
      <c r="AD73" s="4"/>
      <c r="AE73" s="4"/>
      <c r="AF73" s="4"/>
      <c r="AG73" s="4"/>
      <c r="AH73" s="4"/>
      <c r="AI73" s="9"/>
      <c r="AJ73" s="9"/>
      <c r="AK73" s="9"/>
      <c r="AL73" s="9"/>
      <c r="AM73" s="9"/>
      <c r="AN73" s="9"/>
      <c r="AO73" s="9"/>
      <c r="AP73" s="9"/>
    </row>
    <row r="74" spans="1:42" s="302" customFormat="1" ht="47.25" x14ac:dyDescent="0.25">
      <c r="A74" s="146"/>
      <c r="B74" s="317">
        <v>6</v>
      </c>
      <c r="C74" s="329" t="str">
        <f t="shared" si="6"/>
        <v/>
      </c>
      <c r="D74" s="400" t="str">
        <f>TEXT(IFERROR(INDEX('Overview - Section A'!$A$43:$A$50,MATCH(J74,'Overview - Section A'!$I$43:$I$50,0)),""),"d-mmm-yy") &amp;" to " &amp; TEXT(IFERROR(INDEX('Overview - Section A'!$E$43:$E$50,MATCH(J74,'Overview - Section A'!$I$43:$I$50,0)),""),"d-mmm-yy")</f>
        <v>1-Jan-21 to 31-Dec-21</v>
      </c>
      <c r="E74" s="331"/>
      <c r="F74" s="332"/>
      <c r="G74" s="397" t="str">
        <f t="shared" si="7"/>
        <v/>
      </c>
      <c r="H74" s="388"/>
      <c r="I74" s="401" t="str">
        <f t="shared" si="8"/>
        <v>PMTCT-1: Percentage of pregnant women who know their HIV status</v>
      </c>
      <c r="J74" s="337" t="s">
        <v>304</v>
      </c>
      <c r="K74" s="337">
        <v>44561</v>
      </c>
      <c r="L74" s="401" t="b">
        <f t="shared" si="9"/>
        <v>1</v>
      </c>
      <c r="M74" s="401" t="b">
        <f t="shared" si="10"/>
        <v>1</v>
      </c>
      <c r="N74" s="401" t="s">
        <v>625</v>
      </c>
      <c r="O74" s="58"/>
      <c r="P74" s="165"/>
      <c r="Q74" s="164"/>
      <c r="X74" s="4"/>
      <c r="Y74" s="4"/>
      <c r="Z74" s="4"/>
      <c r="AA74" s="4"/>
      <c r="AB74" s="4"/>
      <c r="AC74" s="4"/>
      <c r="AD74" s="4"/>
      <c r="AE74" s="4"/>
      <c r="AF74" s="4"/>
      <c r="AG74" s="4"/>
      <c r="AH74" s="4"/>
      <c r="AI74" s="9"/>
      <c r="AJ74" s="9"/>
      <c r="AK74" s="9"/>
      <c r="AL74" s="9"/>
      <c r="AM74" s="9"/>
      <c r="AN74" s="9"/>
      <c r="AO74" s="9"/>
      <c r="AP74" s="9"/>
    </row>
    <row r="75" spans="1:42" s="302" customFormat="1" ht="47.25" x14ac:dyDescent="0.25">
      <c r="A75" s="146"/>
      <c r="B75" s="317">
        <v>6</v>
      </c>
      <c r="C75" s="329" t="str">
        <f t="shared" si="6"/>
        <v/>
      </c>
      <c r="D75" s="400" t="str">
        <f>TEXT(IFERROR(INDEX('Overview - Section A'!$A$43:$A$50,MATCH(J75,'Overview - Section A'!$I$43:$I$50,0)),""),"d-mmm-yy") &amp;" to " &amp; TEXT(IFERROR(INDEX('Overview - Section A'!$E$43:$E$50,MATCH(J75,'Overview - Section A'!$I$43:$I$50,0)),""),"d-mmm-yy")</f>
        <v>1-Jan-22 to 31-Dec-22</v>
      </c>
      <c r="E75" s="331"/>
      <c r="F75" s="332"/>
      <c r="G75" s="397" t="str">
        <f t="shared" si="7"/>
        <v/>
      </c>
      <c r="H75" s="388"/>
      <c r="I75" s="401" t="str">
        <f t="shared" si="8"/>
        <v>PMTCT-1: Percentage of pregnant women who know their HIV status</v>
      </c>
      <c r="J75" s="337" t="s">
        <v>306</v>
      </c>
      <c r="K75" s="337">
        <v>44926</v>
      </c>
      <c r="L75" s="401" t="b">
        <f t="shared" si="9"/>
        <v>1</v>
      </c>
      <c r="M75" s="401" t="b">
        <f t="shared" si="10"/>
        <v>1</v>
      </c>
      <c r="N75" s="401" t="s">
        <v>626</v>
      </c>
      <c r="O75" s="58"/>
      <c r="P75" s="165"/>
      <c r="Q75" s="164"/>
      <c r="X75" s="4"/>
      <c r="Y75" s="4"/>
      <c r="Z75" s="4"/>
      <c r="AA75" s="4"/>
      <c r="AB75" s="4"/>
      <c r="AC75" s="4"/>
      <c r="AD75" s="4"/>
      <c r="AE75" s="4"/>
      <c r="AF75" s="4"/>
      <c r="AG75" s="4"/>
      <c r="AH75" s="4"/>
      <c r="AI75" s="9"/>
      <c r="AJ75" s="9"/>
      <c r="AK75" s="9"/>
      <c r="AL75" s="9"/>
      <c r="AM75" s="9"/>
      <c r="AN75" s="9"/>
      <c r="AO75" s="9"/>
      <c r="AP75" s="9"/>
    </row>
    <row r="76" spans="1:42" s="302" customFormat="1" ht="47.25" x14ac:dyDescent="0.25">
      <c r="A76" s="146"/>
      <c r="B76" s="317">
        <v>7</v>
      </c>
      <c r="C76" s="329" t="str">
        <f t="shared" si="6"/>
        <v>PMTCT-2.1: Percentage of HIV-positive pregnant women who received ART during pregnancy</v>
      </c>
      <c r="D76" s="400" t="str">
        <f>TEXT(IFERROR(INDEX('Overview - Section A'!$A$43:$A$50,MATCH(J76,'Overview - Section A'!$I$43:$I$50,0)),""),"d-mmm-yy") &amp;" to " &amp; TEXT(IFERROR(INDEX('Overview - Section A'!$E$43:$E$50,MATCH(J76,'Overview - Section A'!$I$43:$I$50,0)),""),"d-mmm-yy")</f>
        <v>1-Jan-18 to 31-Dec-18</v>
      </c>
      <c r="E76" s="331">
        <v>102126.72900477648</v>
      </c>
      <c r="F76" s="331">
        <v>106628.664</v>
      </c>
      <c r="G76" s="397">
        <f t="shared" si="7"/>
        <v>95.777931724603121</v>
      </c>
      <c r="H76" s="388"/>
      <c r="I76" s="401" t="str">
        <f t="shared" si="8"/>
        <v>PMTCT-2.1: Percentage of HIV-positive pregnant women who received ART during pregnancy</v>
      </c>
      <c r="J76" s="337" t="s">
        <v>298</v>
      </c>
      <c r="K76" s="337">
        <v>43465</v>
      </c>
      <c r="L76" s="401" t="b">
        <f t="shared" si="9"/>
        <v>1</v>
      </c>
      <c r="M76" s="401" t="b">
        <f t="shared" si="10"/>
        <v>1</v>
      </c>
      <c r="N76" s="401" t="s">
        <v>627</v>
      </c>
      <c r="O76" s="58"/>
      <c r="P76" s="165"/>
      <c r="Q76" s="164"/>
      <c r="X76" s="4"/>
      <c r="Y76" s="4"/>
      <c r="Z76" s="4"/>
      <c r="AA76" s="4"/>
      <c r="AB76" s="4"/>
      <c r="AC76" s="4"/>
      <c r="AD76" s="4"/>
      <c r="AE76" s="4"/>
      <c r="AF76" s="4"/>
      <c r="AG76" s="4"/>
      <c r="AH76" s="4"/>
      <c r="AI76" s="9"/>
      <c r="AJ76" s="9"/>
      <c r="AK76" s="9"/>
      <c r="AL76" s="9"/>
      <c r="AM76" s="9"/>
      <c r="AN76" s="9"/>
      <c r="AO76" s="9"/>
      <c r="AP76" s="9"/>
    </row>
    <row r="77" spans="1:42" s="302" customFormat="1" ht="47.25" x14ac:dyDescent="0.25">
      <c r="A77" s="146"/>
      <c r="B77" s="317">
        <v>7</v>
      </c>
      <c r="C77" s="329" t="str">
        <f t="shared" si="6"/>
        <v/>
      </c>
      <c r="D77" s="400" t="str">
        <f>TEXT(IFERROR(INDEX('Overview - Section A'!$A$43:$A$50,MATCH(J77,'Overview - Section A'!$I$43:$I$50,0)),""),"d-mmm-yy") &amp;" to " &amp; TEXT(IFERROR(INDEX('Overview - Section A'!$E$43:$E$50,MATCH(J77,'Overview - Section A'!$I$43:$I$50,0)),""),"d-mmm-yy")</f>
        <v>1-Jan-19 to 31-Dec-19</v>
      </c>
      <c r="E77" s="331">
        <v>101645.2822741647</v>
      </c>
      <c r="F77" s="331">
        <v>103227.10499999998</v>
      </c>
      <c r="G77" s="397">
        <f t="shared" si="7"/>
        <v>98.467628511101537</v>
      </c>
      <c r="H77" s="388"/>
      <c r="I77" s="401" t="str">
        <f t="shared" si="8"/>
        <v>PMTCT-2.1: Percentage of HIV-positive pregnant women who received ART during pregnancy</v>
      </c>
      <c r="J77" s="337" t="s">
        <v>300</v>
      </c>
      <c r="K77" s="337">
        <v>43830</v>
      </c>
      <c r="L77" s="401" t="b">
        <f t="shared" si="9"/>
        <v>1</v>
      </c>
      <c r="M77" s="401" t="b">
        <f t="shared" si="10"/>
        <v>1</v>
      </c>
      <c r="N77" s="401" t="s">
        <v>628</v>
      </c>
      <c r="O77" s="58"/>
      <c r="P77" s="165"/>
      <c r="Q77" s="164"/>
      <c r="X77" s="4"/>
      <c r="Y77" s="4"/>
      <c r="Z77" s="4"/>
      <c r="AA77" s="4"/>
      <c r="AB77" s="4"/>
      <c r="AC77" s="4"/>
      <c r="AD77" s="4"/>
      <c r="AE77" s="4"/>
      <c r="AF77" s="4"/>
      <c r="AG77" s="4"/>
      <c r="AH77" s="4"/>
      <c r="AI77" s="9"/>
      <c r="AJ77" s="9"/>
      <c r="AK77" s="9"/>
      <c r="AL77" s="9"/>
      <c r="AM77" s="9"/>
      <c r="AN77" s="9"/>
      <c r="AO77" s="9"/>
      <c r="AP77" s="9"/>
    </row>
    <row r="78" spans="1:42" s="302" customFormat="1" ht="47.25" x14ac:dyDescent="0.25">
      <c r="A78" s="146"/>
      <c r="B78" s="317">
        <v>7</v>
      </c>
      <c r="C78" s="329" t="str">
        <f t="shared" si="6"/>
        <v/>
      </c>
      <c r="D78" s="400" t="str">
        <f>TEXT(IFERROR(INDEX('Overview - Section A'!$A$43:$A$50,MATCH(J78,'Overview - Section A'!$I$43:$I$50,0)),""),"d-mmm-yy") &amp;" to " &amp; TEXT(IFERROR(INDEX('Overview - Section A'!$E$43:$E$50,MATCH(J78,'Overview - Section A'!$I$43:$I$50,0)),""),"d-mmm-yy")</f>
        <v>1-Jan-20 to 31-Dec-20</v>
      </c>
      <c r="E78" s="331">
        <v>98821.844501406493</v>
      </c>
      <c r="F78" s="331">
        <v>99318.823000000019</v>
      </c>
      <c r="G78" s="397">
        <f t="shared" si="7"/>
        <v>99.499612980116041</v>
      </c>
      <c r="H78" s="388"/>
      <c r="I78" s="401" t="str">
        <f t="shared" si="8"/>
        <v>PMTCT-2.1: Percentage of HIV-positive pregnant women who received ART during pregnancy</v>
      </c>
      <c r="J78" s="337" t="s">
        <v>302</v>
      </c>
      <c r="K78" s="337">
        <v>44196</v>
      </c>
      <c r="L78" s="401" t="b">
        <f t="shared" si="9"/>
        <v>1</v>
      </c>
      <c r="M78" s="401" t="b">
        <f t="shared" si="10"/>
        <v>1</v>
      </c>
      <c r="N78" s="401" t="s">
        <v>629</v>
      </c>
      <c r="O78" s="58"/>
      <c r="P78" s="165"/>
      <c r="Q78" s="164"/>
      <c r="X78" s="4"/>
      <c r="Y78" s="4"/>
      <c r="Z78" s="4"/>
      <c r="AA78" s="4"/>
      <c r="AB78" s="4"/>
      <c r="AC78" s="4"/>
      <c r="AD78" s="4"/>
      <c r="AE78" s="4"/>
      <c r="AF78" s="4"/>
      <c r="AG78" s="4"/>
      <c r="AH78" s="4"/>
      <c r="AI78" s="9"/>
      <c r="AJ78" s="9"/>
      <c r="AK78" s="9"/>
      <c r="AL78" s="9"/>
      <c r="AM78" s="9"/>
      <c r="AN78" s="9"/>
      <c r="AO78" s="9"/>
      <c r="AP78" s="9"/>
    </row>
    <row r="79" spans="1:42" s="302" customFormat="1" ht="47.25" x14ac:dyDescent="0.25">
      <c r="A79" s="146"/>
      <c r="B79" s="317">
        <v>7</v>
      </c>
      <c r="C79" s="329" t="str">
        <f t="shared" si="6"/>
        <v/>
      </c>
      <c r="D79" s="400" t="str">
        <f>TEXT(IFERROR(INDEX('Overview - Section A'!$A$43:$A$50,MATCH(J79,'Overview - Section A'!$I$43:$I$50,0)),""),"d-mmm-yy") &amp;" to " &amp; TEXT(IFERROR(INDEX('Overview - Section A'!$E$43:$E$50,MATCH(J79,'Overview - Section A'!$I$43:$I$50,0)),""),"d-mmm-yy")</f>
        <v>1-Jan-21 to 31-Dec-21</v>
      </c>
      <c r="E79" s="331"/>
      <c r="F79" s="332"/>
      <c r="G79" s="397" t="str">
        <f t="shared" si="7"/>
        <v/>
      </c>
      <c r="H79" s="388"/>
      <c r="I79" s="401" t="str">
        <f t="shared" si="8"/>
        <v>PMTCT-2.1: Percentage of HIV-positive pregnant women who received ART during pregnancy</v>
      </c>
      <c r="J79" s="337" t="s">
        <v>304</v>
      </c>
      <c r="K79" s="337">
        <v>44561</v>
      </c>
      <c r="L79" s="401" t="b">
        <f t="shared" si="9"/>
        <v>1</v>
      </c>
      <c r="M79" s="401" t="b">
        <f t="shared" si="10"/>
        <v>1</v>
      </c>
      <c r="N79" s="401" t="s">
        <v>630</v>
      </c>
      <c r="O79" s="58"/>
      <c r="P79" s="165"/>
      <c r="Q79" s="164"/>
      <c r="X79" s="4"/>
      <c r="Y79" s="4"/>
      <c r="Z79" s="4"/>
      <c r="AA79" s="4"/>
      <c r="AB79" s="4"/>
      <c r="AC79" s="4"/>
      <c r="AD79" s="4"/>
      <c r="AE79" s="4"/>
      <c r="AF79" s="4"/>
      <c r="AG79" s="4"/>
      <c r="AH79" s="4"/>
      <c r="AI79" s="9"/>
      <c r="AJ79" s="9"/>
      <c r="AK79" s="9"/>
      <c r="AL79" s="9"/>
      <c r="AM79" s="9"/>
      <c r="AN79" s="9"/>
      <c r="AO79" s="9"/>
      <c r="AP79" s="9"/>
    </row>
    <row r="80" spans="1:42" s="302" customFormat="1" ht="47.25" x14ac:dyDescent="0.25">
      <c r="A80" s="146"/>
      <c r="B80" s="317">
        <v>7</v>
      </c>
      <c r="C80" s="329" t="str">
        <f t="shared" si="6"/>
        <v/>
      </c>
      <c r="D80" s="400" t="str">
        <f>TEXT(IFERROR(INDEX('Overview - Section A'!$A$43:$A$50,MATCH(J80,'Overview - Section A'!$I$43:$I$50,0)),""),"d-mmm-yy") &amp;" to " &amp; TEXT(IFERROR(INDEX('Overview - Section A'!$E$43:$E$50,MATCH(J80,'Overview - Section A'!$I$43:$I$50,0)),""),"d-mmm-yy")</f>
        <v>1-Jan-22 to 31-Dec-22</v>
      </c>
      <c r="E80" s="331"/>
      <c r="F80" s="332"/>
      <c r="G80" s="397" t="str">
        <f t="shared" si="7"/>
        <v/>
      </c>
      <c r="H80" s="388"/>
      <c r="I80" s="401" t="str">
        <f t="shared" si="8"/>
        <v>PMTCT-2.1: Percentage of HIV-positive pregnant women who received ART during pregnancy</v>
      </c>
      <c r="J80" s="337" t="s">
        <v>306</v>
      </c>
      <c r="K80" s="337">
        <v>44926</v>
      </c>
      <c r="L80" s="401" t="b">
        <f t="shared" si="9"/>
        <v>1</v>
      </c>
      <c r="M80" s="401" t="b">
        <f t="shared" si="10"/>
        <v>1</v>
      </c>
      <c r="N80" s="401" t="s">
        <v>631</v>
      </c>
      <c r="O80" s="58"/>
      <c r="P80" s="165"/>
      <c r="Q80" s="164"/>
      <c r="X80" s="4"/>
      <c r="Y80" s="4"/>
      <c r="Z80" s="4"/>
      <c r="AA80" s="4"/>
      <c r="AB80" s="4"/>
      <c r="AC80" s="4"/>
      <c r="AD80" s="4"/>
      <c r="AE80" s="4"/>
      <c r="AF80" s="4"/>
      <c r="AG80" s="4"/>
      <c r="AH80" s="4"/>
      <c r="AI80" s="9"/>
      <c r="AJ80" s="9"/>
      <c r="AK80" s="9"/>
      <c r="AL80" s="9"/>
      <c r="AM80" s="9"/>
      <c r="AN80" s="9"/>
      <c r="AO80" s="9"/>
      <c r="AP80" s="9"/>
    </row>
    <row r="81" spans="1:42" s="302" customFormat="1" ht="63" x14ac:dyDescent="0.25">
      <c r="A81" s="146"/>
      <c r="B81" s="317">
        <v>8</v>
      </c>
      <c r="C81" s="329" t="str">
        <f t="shared" si="6"/>
        <v>PMTCT-3.1: Percentage of HIV-exposed infants receiving a virological test for HIV within 2 months of birth</v>
      </c>
      <c r="D81" s="400" t="str">
        <f>TEXT(IFERROR(INDEX('Overview - Section A'!$A$43:$A$50,MATCH(J81,'Overview - Section A'!$I$43:$I$50,0)),""),"d-mmm-yy") &amp;" to " &amp; TEXT(IFERROR(INDEX('Overview - Section A'!$E$43:$E$50,MATCH(J81,'Overview - Section A'!$I$43:$I$50,0)),""),"d-mmm-yy")</f>
        <v>1-Jan-18 to 31-Dec-18</v>
      </c>
      <c r="E81" s="331">
        <v>60246.663035960075</v>
      </c>
      <c r="F81" s="332">
        <v>112363</v>
      </c>
      <c r="G81" s="397">
        <f t="shared" si="7"/>
        <v>53.61788403296466</v>
      </c>
      <c r="H81" s="388"/>
      <c r="I81" s="401" t="str">
        <f t="shared" si="8"/>
        <v>PMTCT-3.1: Percentage of HIV-exposed infants receiving a virological test for HIV within 2 months of birth</v>
      </c>
      <c r="J81" s="337" t="s">
        <v>298</v>
      </c>
      <c r="K81" s="337">
        <v>43465</v>
      </c>
      <c r="L81" s="401" t="b">
        <f t="shared" si="9"/>
        <v>1</v>
      </c>
      <c r="M81" s="401" t="b">
        <f t="shared" si="10"/>
        <v>1</v>
      </c>
      <c r="N81" s="401" t="s">
        <v>632</v>
      </c>
      <c r="O81" s="58"/>
      <c r="P81" s="165"/>
      <c r="Q81" s="164"/>
      <c r="X81" s="4"/>
      <c r="Y81" s="4"/>
      <c r="Z81" s="4"/>
      <c r="AA81" s="4"/>
      <c r="AB81" s="4"/>
      <c r="AC81" s="4"/>
      <c r="AD81" s="4"/>
      <c r="AE81" s="4"/>
      <c r="AF81" s="4"/>
      <c r="AG81" s="4"/>
      <c r="AH81" s="4"/>
      <c r="AI81" s="9"/>
      <c r="AJ81" s="9"/>
      <c r="AK81" s="9"/>
      <c r="AL81" s="9"/>
      <c r="AM81" s="9"/>
      <c r="AN81" s="9"/>
      <c r="AO81" s="9"/>
      <c r="AP81" s="9"/>
    </row>
    <row r="82" spans="1:42" s="302" customFormat="1" ht="63" x14ac:dyDescent="0.25">
      <c r="A82" s="146"/>
      <c r="B82" s="317">
        <v>8</v>
      </c>
      <c r="C82" s="329" t="str">
        <f t="shared" si="6"/>
        <v/>
      </c>
      <c r="D82" s="400" t="str">
        <f>TEXT(IFERROR(INDEX('Overview - Section A'!$A$43:$A$50,MATCH(J82,'Overview - Section A'!$I$43:$I$50,0)),""),"d-mmm-yy") &amp;" to " &amp; TEXT(IFERROR(INDEX('Overview - Section A'!$E$43:$E$50,MATCH(J82,'Overview - Section A'!$I$43:$I$50,0)),""),"d-mmm-yy")</f>
        <v>1-Jan-19 to 31-Dec-19</v>
      </c>
      <c r="E82" s="331">
        <v>63104.921866093464</v>
      </c>
      <c r="F82" s="332">
        <v>107878</v>
      </c>
      <c r="G82" s="397">
        <f t="shared" si="7"/>
        <v>58.496562659757743</v>
      </c>
      <c r="H82" s="388"/>
      <c r="I82" s="401" t="str">
        <f t="shared" si="8"/>
        <v>PMTCT-3.1: Percentage of HIV-exposed infants receiving a virological test for HIV within 2 months of birth</v>
      </c>
      <c r="J82" s="337" t="s">
        <v>300</v>
      </c>
      <c r="K82" s="337">
        <v>43830</v>
      </c>
      <c r="L82" s="401" t="b">
        <f t="shared" si="9"/>
        <v>1</v>
      </c>
      <c r="M82" s="401" t="b">
        <f t="shared" si="10"/>
        <v>1</v>
      </c>
      <c r="N82" s="401" t="s">
        <v>633</v>
      </c>
      <c r="O82" s="58"/>
      <c r="P82" s="165"/>
      <c r="Q82" s="164"/>
      <c r="X82" s="4"/>
      <c r="Y82" s="4"/>
      <c r="Z82" s="4"/>
      <c r="AA82" s="4"/>
      <c r="AB82" s="4"/>
      <c r="AC82" s="4"/>
      <c r="AD82" s="4"/>
      <c r="AE82" s="4"/>
      <c r="AF82" s="4"/>
      <c r="AG82" s="4"/>
      <c r="AH82" s="4"/>
      <c r="AI82" s="9"/>
      <c r="AJ82" s="9"/>
      <c r="AK82" s="9"/>
      <c r="AL82" s="9"/>
      <c r="AM82" s="9"/>
      <c r="AN82" s="9"/>
      <c r="AO82" s="9"/>
      <c r="AP82" s="9"/>
    </row>
    <row r="83" spans="1:42" s="302" customFormat="1" ht="63" x14ac:dyDescent="0.25">
      <c r="A83" s="146"/>
      <c r="B83" s="317">
        <v>8</v>
      </c>
      <c r="C83" s="329" t="str">
        <f t="shared" si="6"/>
        <v/>
      </c>
      <c r="D83" s="400" t="str">
        <f>TEXT(IFERROR(INDEX('Overview - Section A'!$A$43:$A$50,MATCH(J83,'Overview - Section A'!$I$43:$I$50,0)),""),"d-mmm-yy") &amp;" to " &amp; TEXT(IFERROR(INDEX('Overview - Section A'!$E$43:$E$50,MATCH(J83,'Overview - Section A'!$I$43:$I$50,0)),""),"d-mmm-yy")</f>
        <v>1-Jan-20 to 31-Dec-20</v>
      </c>
      <c r="E83" s="331">
        <v>65542.182891354096</v>
      </c>
      <c r="F83" s="332">
        <v>103273</v>
      </c>
      <c r="G83" s="397">
        <f t="shared" si="7"/>
        <v>63.464974283069239</v>
      </c>
      <c r="H83" s="388"/>
      <c r="I83" s="401" t="str">
        <f t="shared" si="8"/>
        <v>PMTCT-3.1: Percentage of HIV-exposed infants receiving a virological test for HIV within 2 months of birth</v>
      </c>
      <c r="J83" s="337" t="s">
        <v>302</v>
      </c>
      <c r="K83" s="337">
        <v>44196</v>
      </c>
      <c r="L83" s="401" t="b">
        <f t="shared" si="9"/>
        <v>1</v>
      </c>
      <c r="M83" s="401" t="b">
        <f t="shared" si="10"/>
        <v>1</v>
      </c>
      <c r="N83" s="401" t="s">
        <v>634</v>
      </c>
      <c r="O83" s="58"/>
      <c r="P83" s="165"/>
      <c r="Q83" s="164"/>
      <c r="X83" s="4"/>
      <c r="Y83" s="4"/>
      <c r="Z83" s="4"/>
      <c r="AA83" s="4"/>
      <c r="AB83" s="4"/>
      <c r="AC83" s="4"/>
      <c r="AD83" s="4"/>
      <c r="AE83" s="4"/>
      <c r="AF83" s="4"/>
      <c r="AG83" s="4"/>
      <c r="AH83" s="4"/>
      <c r="AI83" s="9"/>
      <c r="AJ83" s="9"/>
      <c r="AK83" s="9"/>
      <c r="AL83" s="9"/>
      <c r="AM83" s="9"/>
      <c r="AN83" s="9"/>
      <c r="AO83" s="9"/>
      <c r="AP83" s="9"/>
    </row>
    <row r="84" spans="1:42" s="302" customFormat="1" ht="63" x14ac:dyDescent="0.25">
      <c r="A84" s="146"/>
      <c r="B84" s="317">
        <v>8</v>
      </c>
      <c r="C84" s="329" t="str">
        <f t="shared" si="6"/>
        <v/>
      </c>
      <c r="D84" s="400" t="str">
        <f>TEXT(IFERROR(INDEX('Overview - Section A'!$A$43:$A$50,MATCH(J84,'Overview - Section A'!$I$43:$I$50,0)),""),"d-mmm-yy") &amp;" to " &amp; TEXT(IFERROR(INDEX('Overview - Section A'!$E$43:$E$50,MATCH(J84,'Overview - Section A'!$I$43:$I$50,0)),""),"d-mmm-yy")</f>
        <v>1-Jan-21 to 31-Dec-21</v>
      </c>
      <c r="E84" s="331"/>
      <c r="F84" s="332"/>
      <c r="G84" s="397" t="str">
        <f t="shared" si="7"/>
        <v/>
      </c>
      <c r="H84" s="388"/>
      <c r="I84" s="401" t="str">
        <f t="shared" si="8"/>
        <v>PMTCT-3.1: Percentage of HIV-exposed infants receiving a virological test for HIV within 2 months of birth</v>
      </c>
      <c r="J84" s="337" t="s">
        <v>304</v>
      </c>
      <c r="K84" s="337">
        <v>44561</v>
      </c>
      <c r="L84" s="401" t="b">
        <f t="shared" si="9"/>
        <v>1</v>
      </c>
      <c r="M84" s="401" t="b">
        <f t="shared" si="10"/>
        <v>1</v>
      </c>
      <c r="N84" s="401" t="s">
        <v>635</v>
      </c>
      <c r="O84" s="58"/>
      <c r="P84" s="165"/>
      <c r="Q84" s="164"/>
      <c r="X84" s="4"/>
      <c r="Y84" s="4"/>
      <c r="Z84" s="4"/>
      <c r="AA84" s="4"/>
      <c r="AB84" s="4"/>
      <c r="AC84" s="4"/>
      <c r="AD84" s="4"/>
      <c r="AE84" s="4"/>
      <c r="AF84" s="4"/>
      <c r="AG84" s="4"/>
      <c r="AH84" s="4"/>
      <c r="AI84" s="9"/>
      <c r="AJ84" s="9"/>
      <c r="AK84" s="9"/>
      <c r="AL84" s="9"/>
      <c r="AM84" s="9"/>
      <c r="AN84" s="9"/>
      <c r="AO84" s="9"/>
      <c r="AP84" s="9"/>
    </row>
    <row r="85" spans="1:42" s="302" customFormat="1" ht="63" x14ac:dyDescent="0.25">
      <c r="A85" s="146"/>
      <c r="B85" s="317">
        <v>8</v>
      </c>
      <c r="C85" s="329" t="str">
        <f t="shared" si="6"/>
        <v/>
      </c>
      <c r="D85" s="400" t="str">
        <f>TEXT(IFERROR(INDEX('Overview - Section A'!$A$43:$A$50,MATCH(J85,'Overview - Section A'!$I$43:$I$50,0)),""),"d-mmm-yy") &amp;" to " &amp; TEXT(IFERROR(INDEX('Overview - Section A'!$E$43:$E$50,MATCH(J85,'Overview - Section A'!$I$43:$I$50,0)),""),"d-mmm-yy")</f>
        <v>1-Jan-22 to 31-Dec-22</v>
      </c>
      <c r="E85" s="331"/>
      <c r="F85" s="332"/>
      <c r="G85" s="397" t="str">
        <f t="shared" si="7"/>
        <v/>
      </c>
      <c r="H85" s="388"/>
      <c r="I85" s="401" t="str">
        <f t="shared" si="8"/>
        <v>PMTCT-3.1: Percentage of HIV-exposed infants receiving a virological test for HIV within 2 months of birth</v>
      </c>
      <c r="J85" s="337" t="s">
        <v>306</v>
      </c>
      <c r="K85" s="337">
        <v>44926</v>
      </c>
      <c r="L85" s="401" t="b">
        <f t="shared" si="9"/>
        <v>1</v>
      </c>
      <c r="M85" s="401" t="b">
        <f t="shared" si="10"/>
        <v>1</v>
      </c>
      <c r="N85" s="401" t="s">
        <v>636</v>
      </c>
      <c r="O85" s="58"/>
      <c r="P85" s="165"/>
      <c r="Q85" s="164"/>
      <c r="X85" s="4"/>
      <c r="Y85" s="4"/>
      <c r="Z85" s="4"/>
      <c r="AA85" s="4"/>
      <c r="AB85" s="4"/>
      <c r="AC85" s="4"/>
      <c r="AD85" s="4"/>
      <c r="AE85" s="4"/>
      <c r="AF85" s="4"/>
      <c r="AG85" s="4"/>
      <c r="AH85" s="4"/>
      <c r="AI85" s="9"/>
      <c r="AJ85" s="9"/>
      <c r="AK85" s="9"/>
      <c r="AL85" s="9"/>
      <c r="AM85" s="9"/>
      <c r="AN85" s="9"/>
      <c r="AO85" s="9"/>
      <c r="AP85" s="9"/>
    </row>
    <row r="86" spans="1:42" s="302" customFormat="1" ht="63" x14ac:dyDescent="0.25">
      <c r="A86" s="146"/>
      <c r="B86" s="317">
        <v>9</v>
      </c>
      <c r="C86" s="329" t="str">
        <f t="shared" si="6"/>
        <v>KP-1c(M): Percentage of sex workers reached with HIV prevention programs - defined package of services</v>
      </c>
      <c r="D86" s="400" t="str">
        <f>TEXT(IFERROR(INDEX('Overview - Section A'!$A$43:$A$50,MATCH(J86,'Overview - Section A'!$I$43:$I$50,0)),""),"d-mmm-yy") &amp;" to " &amp; TEXT(IFERROR(INDEX('Overview - Section A'!$E$43:$E$50,MATCH(J86,'Overview - Section A'!$I$43:$I$50,0)),""),"d-mmm-yy")</f>
        <v>1-Jan-18 to 31-Dec-18</v>
      </c>
      <c r="E86" s="331">
        <v>66697.664251205628</v>
      </c>
      <c r="F86" s="332">
        <v>168098</v>
      </c>
      <c r="G86" s="397">
        <f t="shared" si="7"/>
        <v>39.677845216008294</v>
      </c>
      <c r="H86" s="388"/>
      <c r="I86" s="401" t="str">
        <f t="shared" si="8"/>
        <v>KP-1c(M): Percentage of sex workers reached with HIV prevention programs - defined package of services</v>
      </c>
      <c r="J86" s="337" t="s">
        <v>298</v>
      </c>
      <c r="K86" s="337">
        <v>43465</v>
      </c>
      <c r="L86" s="401" t="b">
        <f t="shared" si="9"/>
        <v>1</v>
      </c>
      <c r="M86" s="401" t="b">
        <f t="shared" si="10"/>
        <v>1</v>
      </c>
      <c r="N86" s="401" t="s">
        <v>637</v>
      </c>
      <c r="O86" s="58"/>
      <c r="P86" s="165"/>
      <c r="Q86" s="164"/>
      <c r="X86" s="4"/>
      <c r="Y86" s="4"/>
      <c r="Z86" s="4"/>
      <c r="AA86" s="4"/>
      <c r="AB86" s="4"/>
      <c r="AC86" s="4"/>
      <c r="AD86" s="4"/>
      <c r="AE86" s="4"/>
      <c r="AF86" s="4"/>
      <c r="AG86" s="4"/>
      <c r="AH86" s="4"/>
      <c r="AI86" s="9"/>
      <c r="AJ86" s="9"/>
      <c r="AK86" s="9"/>
      <c r="AL86" s="9"/>
      <c r="AM86" s="9"/>
      <c r="AN86" s="9"/>
      <c r="AO86" s="9"/>
      <c r="AP86" s="9"/>
    </row>
    <row r="87" spans="1:42" s="302" customFormat="1" ht="63" x14ac:dyDescent="0.25">
      <c r="A87" s="146"/>
      <c r="B87" s="317">
        <v>9</v>
      </c>
      <c r="C87" s="329" t="str">
        <f t="shared" si="6"/>
        <v/>
      </c>
      <c r="D87" s="400" t="str">
        <f>TEXT(IFERROR(INDEX('Overview - Section A'!$A$43:$A$50,MATCH(J87,'Overview - Section A'!$I$43:$I$50,0)),""),"d-mmm-yy") &amp;" to " &amp; TEXT(IFERROR(INDEX('Overview - Section A'!$E$43:$E$50,MATCH(J87,'Overview - Section A'!$I$43:$I$50,0)),""),"d-mmm-yy")</f>
        <v>1-Jan-19 to 31-Dec-19</v>
      </c>
      <c r="E87" s="331">
        <v>70872.560925602811</v>
      </c>
      <c r="F87" s="332">
        <v>168098</v>
      </c>
      <c r="G87" s="397">
        <f t="shared" si="7"/>
        <v>42.161453988508377</v>
      </c>
      <c r="H87" s="388"/>
      <c r="I87" s="401" t="str">
        <f t="shared" si="8"/>
        <v>KP-1c(M): Percentage of sex workers reached with HIV prevention programs - defined package of services</v>
      </c>
      <c r="J87" s="337" t="s">
        <v>300</v>
      </c>
      <c r="K87" s="337">
        <v>43830</v>
      </c>
      <c r="L87" s="401" t="b">
        <f t="shared" si="9"/>
        <v>1</v>
      </c>
      <c r="M87" s="401" t="b">
        <f t="shared" si="10"/>
        <v>1</v>
      </c>
      <c r="N87" s="401" t="s">
        <v>638</v>
      </c>
      <c r="O87" s="58"/>
      <c r="P87" s="165"/>
      <c r="Q87" s="164"/>
      <c r="X87" s="4"/>
      <c r="Y87" s="4"/>
      <c r="Z87" s="4"/>
      <c r="AA87" s="4"/>
      <c r="AB87" s="4"/>
      <c r="AC87" s="4"/>
      <c r="AD87" s="4"/>
      <c r="AE87" s="4"/>
      <c r="AF87" s="4"/>
      <c r="AG87" s="4"/>
      <c r="AH87" s="4"/>
      <c r="AI87" s="9"/>
      <c r="AJ87" s="9"/>
      <c r="AK87" s="9"/>
      <c r="AL87" s="9"/>
      <c r="AM87" s="9"/>
      <c r="AN87" s="9"/>
      <c r="AO87" s="9"/>
      <c r="AP87" s="9"/>
    </row>
    <row r="88" spans="1:42" s="302" customFormat="1" ht="63" x14ac:dyDescent="0.25">
      <c r="A88" s="146"/>
      <c r="B88" s="317">
        <v>9</v>
      </c>
      <c r="C88" s="329" t="str">
        <f t="shared" si="6"/>
        <v/>
      </c>
      <c r="D88" s="400" t="str">
        <f>TEXT(IFERROR(INDEX('Overview - Section A'!$A$43:$A$50,MATCH(J88,'Overview - Section A'!$I$43:$I$50,0)),""),"d-mmm-yy") &amp;" to " &amp; TEXT(IFERROR(INDEX('Overview - Section A'!$E$43:$E$50,MATCH(J88,'Overview - Section A'!$I$43:$I$50,0)),""),"d-mmm-yy")</f>
        <v>1-Jan-20 to 31-Dec-20</v>
      </c>
      <c r="E88" s="331">
        <v>75301</v>
      </c>
      <c r="F88" s="332">
        <v>168098</v>
      </c>
      <c r="G88" s="397">
        <f t="shared" si="7"/>
        <v>44.795892872015138</v>
      </c>
      <c r="H88" s="388"/>
      <c r="I88" s="401" t="str">
        <f t="shared" si="8"/>
        <v>KP-1c(M): Percentage of sex workers reached with HIV prevention programs - defined package of services</v>
      </c>
      <c r="J88" s="337" t="s">
        <v>302</v>
      </c>
      <c r="K88" s="337">
        <v>44196</v>
      </c>
      <c r="L88" s="401" t="b">
        <f t="shared" si="9"/>
        <v>1</v>
      </c>
      <c r="M88" s="401" t="b">
        <f t="shared" si="10"/>
        <v>1</v>
      </c>
      <c r="N88" s="401" t="s">
        <v>639</v>
      </c>
      <c r="O88" s="58"/>
      <c r="P88" s="165"/>
      <c r="Q88" s="164"/>
      <c r="X88" s="4"/>
      <c r="Y88" s="4"/>
      <c r="Z88" s="4"/>
      <c r="AA88" s="4"/>
      <c r="AB88" s="4"/>
      <c r="AC88" s="4"/>
      <c r="AD88" s="4"/>
      <c r="AE88" s="4"/>
      <c r="AF88" s="4"/>
      <c r="AG88" s="4"/>
      <c r="AH88" s="4"/>
      <c r="AI88" s="9"/>
      <c r="AJ88" s="9"/>
      <c r="AK88" s="9"/>
      <c r="AL88" s="9"/>
      <c r="AM88" s="9"/>
      <c r="AN88" s="9"/>
      <c r="AO88" s="9"/>
      <c r="AP88" s="9"/>
    </row>
    <row r="89" spans="1:42" s="302" customFormat="1" ht="63" x14ac:dyDescent="0.25">
      <c r="A89" s="146"/>
      <c r="B89" s="317">
        <v>9</v>
      </c>
      <c r="C89" s="329" t="str">
        <f t="shared" si="6"/>
        <v/>
      </c>
      <c r="D89" s="400" t="str">
        <f>TEXT(IFERROR(INDEX('Overview - Section A'!$A$43:$A$50,MATCH(J89,'Overview - Section A'!$I$43:$I$50,0)),""),"d-mmm-yy") &amp;" to " &amp; TEXT(IFERROR(INDEX('Overview - Section A'!$E$43:$E$50,MATCH(J89,'Overview - Section A'!$I$43:$I$50,0)),""),"d-mmm-yy")</f>
        <v>1-Jan-21 to 31-Dec-21</v>
      </c>
      <c r="E89" s="331"/>
      <c r="F89" s="332"/>
      <c r="G89" s="397" t="str">
        <f t="shared" si="7"/>
        <v/>
      </c>
      <c r="H89" s="388"/>
      <c r="I89" s="401" t="str">
        <f t="shared" si="8"/>
        <v>KP-1c(M): Percentage of sex workers reached with HIV prevention programs - defined package of services</v>
      </c>
      <c r="J89" s="337" t="s">
        <v>304</v>
      </c>
      <c r="K89" s="337">
        <v>44561</v>
      </c>
      <c r="L89" s="401" t="b">
        <f t="shared" si="9"/>
        <v>1</v>
      </c>
      <c r="M89" s="401" t="b">
        <f t="shared" si="10"/>
        <v>1</v>
      </c>
      <c r="N89" s="401" t="s">
        <v>640</v>
      </c>
      <c r="O89" s="58"/>
      <c r="P89" s="165"/>
      <c r="Q89" s="164"/>
      <c r="X89" s="4"/>
      <c r="Y89" s="4"/>
      <c r="Z89" s="4"/>
      <c r="AA89" s="4"/>
      <c r="AB89" s="4"/>
      <c r="AC89" s="4"/>
      <c r="AD89" s="4"/>
      <c r="AE89" s="4"/>
      <c r="AF89" s="4"/>
      <c r="AG89" s="4"/>
      <c r="AH89" s="4"/>
      <c r="AI89" s="9"/>
      <c r="AJ89" s="9"/>
      <c r="AK89" s="9"/>
      <c r="AL89" s="9"/>
      <c r="AM89" s="9"/>
      <c r="AN89" s="9"/>
      <c r="AO89" s="9"/>
      <c r="AP89" s="9"/>
    </row>
    <row r="90" spans="1:42" s="302" customFormat="1" ht="63" x14ac:dyDescent="0.25">
      <c r="A90" s="146"/>
      <c r="B90" s="317">
        <v>9</v>
      </c>
      <c r="C90" s="329" t="str">
        <f t="shared" si="6"/>
        <v/>
      </c>
      <c r="D90" s="400" t="str">
        <f>TEXT(IFERROR(INDEX('Overview - Section A'!$A$43:$A$50,MATCH(J90,'Overview - Section A'!$I$43:$I$50,0)),""),"d-mmm-yy") &amp;" to " &amp; TEXT(IFERROR(INDEX('Overview - Section A'!$E$43:$E$50,MATCH(J90,'Overview - Section A'!$I$43:$I$50,0)),""),"d-mmm-yy")</f>
        <v>1-Jan-22 to 31-Dec-22</v>
      </c>
      <c r="E90" s="331"/>
      <c r="F90" s="332"/>
      <c r="G90" s="397" t="str">
        <f t="shared" si="7"/>
        <v/>
      </c>
      <c r="H90" s="388"/>
      <c r="I90" s="401" t="str">
        <f t="shared" si="8"/>
        <v>KP-1c(M): Percentage of sex workers reached with HIV prevention programs - defined package of services</v>
      </c>
      <c r="J90" s="337" t="s">
        <v>306</v>
      </c>
      <c r="K90" s="337">
        <v>44926</v>
      </c>
      <c r="L90" s="401" t="b">
        <f t="shared" si="9"/>
        <v>1</v>
      </c>
      <c r="M90" s="401" t="b">
        <f t="shared" si="10"/>
        <v>1</v>
      </c>
      <c r="N90" s="401" t="s">
        <v>641</v>
      </c>
      <c r="O90" s="58"/>
      <c r="P90" s="165"/>
      <c r="Q90" s="164"/>
      <c r="X90" s="4"/>
      <c r="Y90" s="4"/>
      <c r="Z90" s="4"/>
      <c r="AA90" s="4"/>
      <c r="AB90" s="4"/>
      <c r="AC90" s="4"/>
      <c r="AD90" s="4"/>
      <c r="AE90" s="4"/>
      <c r="AF90" s="4"/>
      <c r="AG90" s="4"/>
      <c r="AH90" s="4"/>
      <c r="AI90" s="9"/>
      <c r="AJ90" s="9"/>
      <c r="AK90" s="9"/>
      <c r="AL90" s="9"/>
      <c r="AM90" s="9"/>
      <c r="AN90" s="9"/>
      <c r="AO90" s="9"/>
      <c r="AP90" s="9"/>
    </row>
    <row r="91" spans="1:42" s="302" customFormat="1" ht="63" x14ac:dyDescent="0.25">
      <c r="A91" s="146"/>
      <c r="B91" s="317">
        <v>10</v>
      </c>
      <c r="C91" s="329" t="str">
        <f t="shared" si="6"/>
        <v>KP-3c(M): Percentage of sex workers that have received an HIV test during the reporting period and know their results</v>
      </c>
      <c r="D91" s="400" t="str">
        <f>TEXT(IFERROR(INDEX('Overview - Section A'!$A$43:$A$50,MATCH(J91,'Overview - Section A'!$I$43:$I$50,0)),""),"d-mmm-yy") &amp;" to " &amp; TEXT(IFERROR(INDEX('Overview - Section A'!$E$43:$E$50,MATCH(J91,'Overview - Section A'!$I$43:$I$50,0)),""),"d-mmm-yy")</f>
        <v>1-Jan-18 to 31-Dec-18</v>
      </c>
      <c r="E91" s="331">
        <v>51690.68979468436</v>
      </c>
      <c r="F91" s="332">
        <v>168098</v>
      </c>
      <c r="G91" s="397">
        <f t="shared" si="7"/>
        <v>30.750330042406432</v>
      </c>
      <c r="H91" s="388"/>
      <c r="I91" s="401" t="str">
        <f t="shared" si="8"/>
        <v>KP-3c(M): Percentage of sex workers that have received an HIV test during the reporting period and know their results</v>
      </c>
      <c r="J91" s="337" t="s">
        <v>298</v>
      </c>
      <c r="K91" s="337">
        <v>43465</v>
      </c>
      <c r="L91" s="401" t="b">
        <f t="shared" si="9"/>
        <v>1</v>
      </c>
      <c r="M91" s="401" t="b">
        <f t="shared" si="10"/>
        <v>1</v>
      </c>
      <c r="N91" s="401" t="s">
        <v>642</v>
      </c>
      <c r="O91" s="58"/>
      <c r="P91" s="165"/>
      <c r="Q91" s="164"/>
      <c r="X91" s="4"/>
      <c r="Y91" s="4"/>
      <c r="Z91" s="4"/>
      <c r="AA91" s="4"/>
      <c r="AB91" s="4"/>
      <c r="AC91" s="4"/>
      <c r="AD91" s="4"/>
      <c r="AE91" s="4"/>
      <c r="AF91" s="4"/>
      <c r="AG91" s="4"/>
      <c r="AH91" s="4"/>
      <c r="AI91" s="9"/>
      <c r="AJ91" s="9"/>
      <c r="AK91" s="9"/>
      <c r="AL91" s="9"/>
      <c r="AM91" s="9"/>
      <c r="AN91" s="9"/>
      <c r="AO91" s="9"/>
      <c r="AP91" s="9"/>
    </row>
    <row r="92" spans="1:42" s="302" customFormat="1" ht="63" x14ac:dyDescent="0.25">
      <c r="A92" s="146"/>
      <c r="B92" s="317">
        <v>10</v>
      </c>
      <c r="C92" s="329" t="str">
        <f t="shared" si="6"/>
        <v/>
      </c>
      <c r="D92" s="400" t="str">
        <f>TEXT(IFERROR(INDEX('Overview - Section A'!$A$43:$A$50,MATCH(J92,'Overview - Section A'!$I$43:$I$50,0)),""),"d-mmm-yy") &amp;" to " &amp; TEXT(IFERROR(INDEX('Overview - Section A'!$E$43:$E$50,MATCH(J92,'Overview - Section A'!$I$43:$I$50,0)),""),"d-mmm-yy")</f>
        <v>1-Jan-19 to 31-Dec-19</v>
      </c>
      <c r="E92" s="331">
        <v>54926.23471734218</v>
      </c>
      <c r="F92" s="332">
        <v>168098</v>
      </c>
      <c r="G92" s="397">
        <f t="shared" si="7"/>
        <v>32.675126841093991</v>
      </c>
      <c r="H92" s="388"/>
      <c r="I92" s="401" t="str">
        <f t="shared" si="8"/>
        <v>KP-3c(M): Percentage of sex workers that have received an HIV test during the reporting period and know their results</v>
      </c>
      <c r="J92" s="337" t="s">
        <v>300</v>
      </c>
      <c r="K92" s="337">
        <v>43830</v>
      </c>
      <c r="L92" s="401" t="b">
        <f t="shared" si="9"/>
        <v>1</v>
      </c>
      <c r="M92" s="401" t="b">
        <f t="shared" si="10"/>
        <v>1</v>
      </c>
      <c r="N92" s="401" t="s">
        <v>643</v>
      </c>
      <c r="O92" s="58"/>
      <c r="P92" s="165"/>
      <c r="Q92" s="164"/>
      <c r="X92" s="4"/>
      <c r="Y92" s="4"/>
      <c r="Z92" s="4"/>
      <c r="AA92" s="4"/>
      <c r="AB92" s="4"/>
      <c r="AC92" s="4"/>
      <c r="AD92" s="4"/>
      <c r="AE92" s="4"/>
      <c r="AF92" s="4"/>
      <c r="AG92" s="4"/>
      <c r="AH92" s="4"/>
      <c r="AI92" s="9"/>
      <c r="AJ92" s="9"/>
      <c r="AK92" s="9"/>
      <c r="AL92" s="9"/>
      <c r="AM92" s="9"/>
      <c r="AN92" s="9"/>
      <c r="AO92" s="9"/>
      <c r="AP92" s="9"/>
    </row>
    <row r="93" spans="1:42" s="302" customFormat="1" ht="63" x14ac:dyDescent="0.25">
      <c r="A93" s="146"/>
      <c r="B93" s="317">
        <v>10</v>
      </c>
      <c r="C93" s="329" t="str">
        <f t="shared" si="6"/>
        <v/>
      </c>
      <c r="D93" s="400" t="str">
        <f>TEXT(IFERROR(INDEX('Overview - Section A'!$A$43:$A$50,MATCH(J93,'Overview - Section A'!$I$43:$I$50,0)),""),"d-mmm-yy") &amp;" to " &amp; TEXT(IFERROR(INDEX('Overview - Section A'!$E$43:$E$50,MATCH(J93,'Overview - Section A'!$I$43:$I$50,0)),""),"d-mmm-yy")</f>
        <v>1-Jan-20 to 31-Dec-20</v>
      </c>
      <c r="E93" s="331">
        <v>58358.275000000001</v>
      </c>
      <c r="F93" s="332">
        <v>168098</v>
      </c>
      <c r="G93" s="397">
        <f t="shared" si="7"/>
        <v>34.716816975811732</v>
      </c>
      <c r="H93" s="388"/>
      <c r="I93" s="401" t="str">
        <f t="shared" si="8"/>
        <v>KP-3c(M): Percentage of sex workers that have received an HIV test during the reporting period and know their results</v>
      </c>
      <c r="J93" s="337" t="s">
        <v>302</v>
      </c>
      <c r="K93" s="337">
        <v>44196</v>
      </c>
      <c r="L93" s="401" t="b">
        <f t="shared" si="9"/>
        <v>1</v>
      </c>
      <c r="M93" s="401" t="b">
        <f t="shared" si="10"/>
        <v>1</v>
      </c>
      <c r="N93" s="401" t="s">
        <v>644</v>
      </c>
      <c r="O93" s="58"/>
      <c r="P93" s="165"/>
      <c r="Q93" s="164"/>
      <c r="X93" s="4"/>
      <c r="Y93" s="4"/>
      <c r="Z93" s="4"/>
      <c r="AA93" s="4"/>
      <c r="AB93" s="4"/>
      <c r="AC93" s="4"/>
      <c r="AD93" s="4"/>
      <c r="AE93" s="4"/>
      <c r="AF93" s="4"/>
      <c r="AG93" s="4"/>
      <c r="AH93" s="4"/>
      <c r="AI93" s="9"/>
      <c r="AJ93" s="9"/>
      <c r="AK93" s="9"/>
      <c r="AL93" s="9"/>
      <c r="AM93" s="9"/>
      <c r="AN93" s="9"/>
      <c r="AO93" s="9"/>
      <c r="AP93" s="9"/>
    </row>
    <row r="94" spans="1:42" s="302" customFormat="1" ht="63" x14ac:dyDescent="0.25">
      <c r="A94" s="146"/>
      <c r="B94" s="317">
        <v>10</v>
      </c>
      <c r="C94" s="329" t="str">
        <f t="shared" si="6"/>
        <v/>
      </c>
      <c r="D94" s="400" t="str">
        <f>TEXT(IFERROR(INDEX('Overview - Section A'!$A$43:$A$50,MATCH(J94,'Overview - Section A'!$I$43:$I$50,0)),""),"d-mmm-yy") &amp;" to " &amp; TEXT(IFERROR(INDEX('Overview - Section A'!$E$43:$E$50,MATCH(J94,'Overview - Section A'!$I$43:$I$50,0)),""),"d-mmm-yy")</f>
        <v>1-Jan-21 to 31-Dec-21</v>
      </c>
      <c r="E94" s="331"/>
      <c r="F94" s="332"/>
      <c r="G94" s="397" t="str">
        <f t="shared" si="7"/>
        <v/>
      </c>
      <c r="H94" s="388"/>
      <c r="I94" s="401" t="str">
        <f t="shared" si="8"/>
        <v>KP-3c(M): Percentage of sex workers that have received an HIV test during the reporting period and know their results</v>
      </c>
      <c r="J94" s="337" t="s">
        <v>304</v>
      </c>
      <c r="K94" s="337">
        <v>44561</v>
      </c>
      <c r="L94" s="401" t="b">
        <f t="shared" si="9"/>
        <v>1</v>
      </c>
      <c r="M94" s="401" t="b">
        <f t="shared" si="10"/>
        <v>1</v>
      </c>
      <c r="N94" s="401" t="s">
        <v>645</v>
      </c>
      <c r="O94" s="58"/>
      <c r="P94" s="165"/>
      <c r="Q94" s="164"/>
      <c r="X94" s="4"/>
      <c r="Y94" s="4"/>
      <c r="Z94" s="4"/>
      <c r="AA94" s="4"/>
      <c r="AB94" s="4"/>
      <c r="AC94" s="4"/>
      <c r="AD94" s="4"/>
      <c r="AE94" s="4"/>
      <c r="AF94" s="4"/>
      <c r="AG94" s="4"/>
      <c r="AH94" s="4"/>
      <c r="AI94" s="9"/>
      <c r="AJ94" s="9"/>
      <c r="AK94" s="9"/>
      <c r="AL94" s="9"/>
      <c r="AM94" s="9"/>
      <c r="AN94" s="9"/>
      <c r="AO94" s="9"/>
      <c r="AP94" s="9"/>
    </row>
    <row r="95" spans="1:42" s="302" customFormat="1" ht="63" x14ac:dyDescent="0.25">
      <c r="A95" s="146"/>
      <c r="B95" s="317">
        <v>10</v>
      </c>
      <c r="C95" s="329" t="str">
        <f t="shared" si="6"/>
        <v/>
      </c>
      <c r="D95" s="400" t="str">
        <f>TEXT(IFERROR(INDEX('Overview - Section A'!$A$43:$A$50,MATCH(J95,'Overview - Section A'!$I$43:$I$50,0)),""),"d-mmm-yy") &amp;" to " &amp; TEXT(IFERROR(INDEX('Overview - Section A'!$E$43:$E$50,MATCH(J95,'Overview - Section A'!$I$43:$I$50,0)),""),"d-mmm-yy")</f>
        <v>1-Jan-22 to 31-Dec-22</v>
      </c>
      <c r="E95" s="331"/>
      <c r="F95" s="332"/>
      <c r="G95" s="397" t="str">
        <f t="shared" si="7"/>
        <v/>
      </c>
      <c r="H95" s="388"/>
      <c r="I95" s="401" t="str">
        <f t="shared" si="8"/>
        <v>KP-3c(M): Percentage of sex workers that have received an HIV test during the reporting period and know their results</v>
      </c>
      <c r="J95" s="337" t="s">
        <v>306</v>
      </c>
      <c r="K95" s="337">
        <v>44926</v>
      </c>
      <c r="L95" s="401" t="b">
        <f t="shared" si="9"/>
        <v>1</v>
      </c>
      <c r="M95" s="401" t="b">
        <f t="shared" si="10"/>
        <v>1</v>
      </c>
      <c r="N95" s="401" t="s">
        <v>646</v>
      </c>
      <c r="O95" s="58"/>
      <c r="P95" s="165"/>
      <c r="Q95" s="164"/>
      <c r="X95" s="4"/>
      <c r="Y95" s="4"/>
      <c r="Z95" s="4"/>
      <c r="AA95" s="4"/>
      <c r="AB95" s="4"/>
      <c r="AC95" s="4"/>
      <c r="AD95" s="4"/>
      <c r="AE95" s="4"/>
      <c r="AF95" s="4"/>
      <c r="AG95" s="4"/>
      <c r="AH95" s="4"/>
      <c r="AI95" s="9"/>
      <c r="AJ95" s="9"/>
      <c r="AK95" s="9"/>
      <c r="AL95" s="9"/>
      <c r="AM95" s="9"/>
      <c r="AN95" s="9"/>
      <c r="AO95" s="9"/>
      <c r="AP95" s="9"/>
    </row>
    <row r="96" spans="1:42" s="302" customFormat="1" ht="63" x14ac:dyDescent="0.25">
      <c r="A96" s="146"/>
      <c r="B96" s="317">
        <v>11</v>
      </c>
      <c r="C96" s="329" t="str">
        <f t="shared" si="6"/>
        <v>KP-1a(M): Percentage of men who have sex with men reached with HIV prevention programs - defined package of services</v>
      </c>
      <c r="D96" s="400" t="str">
        <f>TEXT(IFERROR(INDEX('Overview - Section A'!$A$43:$A$50,MATCH(J96,'Overview - Section A'!$I$43:$I$50,0)),""),"d-mmm-yy") &amp;" to " &amp; TEXT(IFERROR(INDEX('Overview - Section A'!$E$43:$E$50,MATCH(J96,'Overview - Section A'!$I$43:$I$50,0)),""),"d-mmm-yy")</f>
        <v>1-Jan-18 to 31-Dec-18</v>
      </c>
      <c r="E96" s="331">
        <v>3250</v>
      </c>
      <c r="F96" s="332">
        <v>81918</v>
      </c>
      <c r="G96" s="397">
        <f t="shared" si="7"/>
        <v>3.967382016162504</v>
      </c>
      <c r="H96" s="388"/>
      <c r="I96" s="401" t="str">
        <f t="shared" si="8"/>
        <v>KP-1a(M): Percentage of men who have sex with men reached with HIV prevention programs - defined package of services</v>
      </c>
      <c r="J96" s="337" t="s">
        <v>298</v>
      </c>
      <c r="K96" s="337">
        <v>43465</v>
      </c>
      <c r="L96" s="401" t="b">
        <f t="shared" si="9"/>
        <v>1</v>
      </c>
      <c r="M96" s="401" t="b">
        <f t="shared" si="10"/>
        <v>1</v>
      </c>
      <c r="N96" s="401" t="s">
        <v>647</v>
      </c>
      <c r="O96" s="58"/>
      <c r="P96" s="165"/>
      <c r="Q96" s="164"/>
      <c r="X96" s="4"/>
      <c r="Y96" s="4"/>
      <c r="Z96" s="4"/>
      <c r="AA96" s="4"/>
      <c r="AB96" s="4"/>
      <c r="AC96" s="4"/>
      <c r="AD96" s="4"/>
      <c r="AE96" s="4"/>
      <c r="AF96" s="4"/>
      <c r="AG96" s="4"/>
      <c r="AH96" s="4"/>
      <c r="AI96" s="9"/>
      <c r="AJ96" s="9"/>
      <c r="AK96" s="9"/>
      <c r="AL96" s="9"/>
      <c r="AM96" s="9"/>
      <c r="AN96" s="9"/>
      <c r="AO96" s="9"/>
      <c r="AP96" s="9"/>
    </row>
    <row r="97" spans="1:42" s="302" customFormat="1" ht="63" x14ac:dyDescent="0.25">
      <c r="A97" s="146"/>
      <c r="B97" s="317">
        <v>11</v>
      </c>
      <c r="C97" s="329" t="str">
        <f t="shared" si="6"/>
        <v/>
      </c>
      <c r="D97" s="400" t="str">
        <f>TEXT(IFERROR(INDEX('Overview - Section A'!$A$43:$A$50,MATCH(J97,'Overview - Section A'!$I$43:$I$50,0)),""),"d-mmm-yy") &amp;" to " &amp; TEXT(IFERROR(INDEX('Overview - Section A'!$E$43:$E$50,MATCH(J97,'Overview - Section A'!$I$43:$I$50,0)),""),"d-mmm-yy")</f>
        <v>1-Jan-19 to 31-Dec-19</v>
      </c>
      <c r="E97" s="331">
        <v>3500</v>
      </c>
      <c r="F97" s="332">
        <v>81918</v>
      </c>
      <c r="G97" s="397">
        <f t="shared" si="7"/>
        <v>4.2725652481750043</v>
      </c>
      <c r="H97" s="388"/>
      <c r="I97" s="401" t="str">
        <f t="shared" si="8"/>
        <v>KP-1a(M): Percentage of men who have sex with men reached with HIV prevention programs - defined package of services</v>
      </c>
      <c r="J97" s="337" t="s">
        <v>300</v>
      </c>
      <c r="K97" s="337">
        <v>43830</v>
      </c>
      <c r="L97" s="401" t="b">
        <f t="shared" si="9"/>
        <v>1</v>
      </c>
      <c r="M97" s="401" t="b">
        <f t="shared" si="10"/>
        <v>1</v>
      </c>
      <c r="N97" s="401" t="s">
        <v>648</v>
      </c>
      <c r="O97" s="58"/>
      <c r="P97" s="165"/>
      <c r="Q97" s="164"/>
      <c r="X97" s="4"/>
      <c r="Y97" s="4"/>
      <c r="Z97" s="4"/>
      <c r="AA97" s="4"/>
      <c r="AB97" s="4"/>
      <c r="AC97" s="4"/>
      <c r="AD97" s="4"/>
      <c r="AE97" s="4"/>
      <c r="AF97" s="4"/>
      <c r="AG97" s="4"/>
      <c r="AH97" s="4"/>
      <c r="AI97" s="9"/>
      <c r="AJ97" s="9"/>
      <c r="AK97" s="9"/>
      <c r="AL97" s="9"/>
      <c r="AM97" s="9"/>
      <c r="AN97" s="9"/>
      <c r="AO97" s="9"/>
      <c r="AP97" s="9"/>
    </row>
    <row r="98" spans="1:42" s="302" customFormat="1" ht="63" x14ac:dyDescent="0.25">
      <c r="A98" s="146"/>
      <c r="B98" s="317">
        <v>11</v>
      </c>
      <c r="C98" s="329" t="str">
        <f t="shared" si="6"/>
        <v/>
      </c>
      <c r="D98" s="400" t="str">
        <f>TEXT(IFERROR(INDEX('Overview - Section A'!$A$43:$A$50,MATCH(J98,'Overview - Section A'!$I$43:$I$50,0)),""),"d-mmm-yy") &amp;" to " &amp; TEXT(IFERROR(INDEX('Overview - Section A'!$E$43:$E$50,MATCH(J98,'Overview - Section A'!$I$43:$I$50,0)),""),"d-mmm-yy")</f>
        <v>1-Jan-20 to 31-Dec-20</v>
      </c>
      <c r="E98" s="331">
        <v>3750</v>
      </c>
      <c r="F98" s="332">
        <v>81918</v>
      </c>
      <c r="G98" s="397">
        <f t="shared" si="7"/>
        <v>4.5777484801875046</v>
      </c>
      <c r="H98" s="388"/>
      <c r="I98" s="401" t="str">
        <f t="shared" si="8"/>
        <v>KP-1a(M): Percentage of men who have sex with men reached with HIV prevention programs - defined package of services</v>
      </c>
      <c r="J98" s="337" t="s">
        <v>302</v>
      </c>
      <c r="K98" s="337">
        <v>44196</v>
      </c>
      <c r="L98" s="401" t="b">
        <f t="shared" si="9"/>
        <v>1</v>
      </c>
      <c r="M98" s="401" t="b">
        <f t="shared" si="10"/>
        <v>1</v>
      </c>
      <c r="N98" s="401" t="s">
        <v>649</v>
      </c>
      <c r="O98" s="58"/>
      <c r="P98" s="165"/>
      <c r="Q98" s="164"/>
      <c r="X98" s="4"/>
      <c r="Y98" s="4"/>
      <c r="Z98" s="4"/>
      <c r="AA98" s="4"/>
      <c r="AB98" s="4"/>
      <c r="AC98" s="4"/>
      <c r="AD98" s="4"/>
      <c r="AE98" s="4"/>
      <c r="AF98" s="4"/>
      <c r="AG98" s="4"/>
      <c r="AH98" s="4"/>
      <c r="AI98" s="9"/>
      <c r="AJ98" s="9"/>
      <c r="AK98" s="9"/>
      <c r="AL98" s="9"/>
      <c r="AM98" s="9"/>
      <c r="AN98" s="9"/>
      <c r="AO98" s="9"/>
      <c r="AP98" s="9"/>
    </row>
    <row r="99" spans="1:42" s="302" customFormat="1" ht="63" x14ac:dyDescent="0.25">
      <c r="A99" s="146"/>
      <c r="B99" s="317">
        <v>11</v>
      </c>
      <c r="C99" s="329" t="str">
        <f t="shared" si="6"/>
        <v/>
      </c>
      <c r="D99" s="400" t="str">
        <f>TEXT(IFERROR(INDEX('Overview - Section A'!$A$43:$A$50,MATCH(J99,'Overview - Section A'!$I$43:$I$50,0)),""),"d-mmm-yy") &amp;" to " &amp; TEXT(IFERROR(INDEX('Overview - Section A'!$E$43:$E$50,MATCH(J99,'Overview - Section A'!$I$43:$I$50,0)),""),"d-mmm-yy")</f>
        <v>1-Jan-21 to 31-Dec-21</v>
      </c>
      <c r="E99" s="331"/>
      <c r="F99" s="332"/>
      <c r="G99" s="397" t="str">
        <f t="shared" si="7"/>
        <v/>
      </c>
      <c r="H99" s="388"/>
      <c r="I99" s="401" t="str">
        <f t="shared" si="8"/>
        <v>KP-1a(M): Percentage of men who have sex with men reached with HIV prevention programs - defined package of services</v>
      </c>
      <c r="J99" s="337" t="s">
        <v>304</v>
      </c>
      <c r="K99" s="337">
        <v>44561</v>
      </c>
      <c r="L99" s="401" t="b">
        <f t="shared" si="9"/>
        <v>1</v>
      </c>
      <c r="M99" s="401" t="b">
        <f t="shared" si="10"/>
        <v>1</v>
      </c>
      <c r="N99" s="401" t="s">
        <v>650</v>
      </c>
      <c r="O99" s="58"/>
      <c r="P99" s="165"/>
      <c r="Q99" s="164"/>
      <c r="X99" s="4"/>
      <c r="Y99" s="4"/>
      <c r="Z99" s="4"/>
      <c r="AA99" s="4"/>
      <c r="AB99" s="4"/>
      <c r="AC99" s="4"/>
      <c r="AD99" s="4"/>
      <c r="AE99" s="4"/>
      <c r="AF99" s="4"/>
      <c r="AG99" s="4"/>
      <c r="AH99" s="4"/>
      <c r="AI99" s="9"/>
      <c r="AJ99" s="9"/>
      <c r="AK99" s="9"/>
      <c r="AL99" s="9"/>
      <c r="AM99" s="9"/>
      <c r="AN99" s="9"/>
      <c r="AO99" s="9"/>
      <c r="AP99" s="9"/>
    </row>
    <row r="100" spans="1:42" s="302" customFormat="1" ht="63" x14ac:dyDescent="0.25">
      <c r="A100" s="146"/>
      <c r="B100" s="317">
        <v>11</v>
      </c>
      <c r="C100" s="329" t="str">
        <f t="shared" si="6"/>
        <v/>
      </c>
      <c r="D100" s="400" t="str">
        <f>TEXT(IFERROR(INDEX('Overview - Section A'!$A$43:$A$50,MATCH(J100,'Overview - Section A'!$I$43:$I$50,0)),""),"d-mmm-yy") &amp;" to " &amp; TEXT(IFERROR(INDEX('Overview - Section A'!$E$43:$E$50,MATCH(J100,'Overview - Section A'!$I$43:$I$50,0)),""),"d-mmm-yy")</f>
        <v>1-Jan-22 to 31-Dec-22</v>
      </c>
      <c r="E100" s="331"/>
      <c r="F100" s="332"/>
      <c r="G100" s="397" t="str">
        <f t="shared" si="7"/>
        <v/>
      </c>
      <c r="H100" s="388"/>
      <c r="I100" s="401" t="str">
        <f t="shared" si="8"/>
        <v>KP-1a(M): Percentage of men who have sex with men reached with HIV prevention programs - defined package of services</v>
      </c>
      <c r="J100" s="337" t="s">
        <v>306</v>
      </c>
      <c r="K100" s="337">
        <v>44926</v>
      </c>
      <c r="L100" s="401" t="b">
        <f t="shared" si="9"/>
        <v>1</v>
      </c>
      <c r="M100" s="401" t="b">
        <f t="shared" si="10"/>
        <v>1</v>
      </c>
      <c r="N100" s="401" t="s">
        <v>651</v>
      </c>
      <c r="O100" s="58"/>
      <c r="P100" s="165"/>
      <c r="Q100" s="164"/>
      <c r="X100" s="4"/>
      <c r="Y100" s="4"/>
      <c r="Z100" s="4"/>
      <c r="AA100" s="4"/>
      <c r="AB100" s="4"/>
      <c r="AC100" s="4"/>
      <c r="AD100" s="4"/>
      <c r="AE100" s="4"/>
      <c r="AF100" s="4"/>
      <c r="AG100" s="4"/>
      <c r="AH100" s="4"/>
      <c r="AI100" s="9"/>
      <c r="AJ100" s="9"/>
      <c r="AK100" s="9"/>
      <c r="AL100" s="9"/>
      <c r="AM100" s="9"/>
      <c r="AN100" s="9"/>
      <c r="AO100" s="9"/>
      <c r="AP100" s="9"/>
    </row>
    <row r="101" spans="1:42" s="302" customFormat="1" ht="78.75" x14ac:dyDescent="0.25">
      <c r="A101" s="146"/>
      <c r="B101" s="317">
        <v>12</v>
      </c>
      <c r="C101" s="329" t="str">
        <f t="shared" si="6"/>
        <v>KP-3a(M): Percentage of men who have sex with men that have received an HIV test during the reporting period and know their results</v>
      </c>
      <c r="D101" s="400" t="str">
        <f>TEXT(IFERROR(INDEX('Overview - Section A'!$A$43:$A$50,MATCH(J101,'Overview - Section A'!$I$43:$I$50,0)),""),"d-mmm-yy") &amp;" to " &amp; TEXT(IFERROR(INDEX('Overview - Section A'!$E$43:$E$50,MATCH(J101,'Overview - Section A'!$I$43:$I$50,0)),""),"d-mmm-yy")</f>
        <v>1-Jan-18 to 31-Dec-18</v>
      </c>
      <c r="E101" s="331">
        <v>2275</v>
      </c>
      <c r="F101" s="332">
        <v>81918</v>
      </c>
      <c r="G101" s="397">
        <f t="shared" si="7"/>
        <v>2.7771674113137528</v>
      </c>
      <c r="H101" s="388"/>
      <c r="I101" s="401" t="str">
        <f t="shared" si="8"/>
        <v>KP-3a(M): Percentage of men who have sex with men that have received an HIV test during the reporting period and know their results</v>
      </c>
      <c r="J101" s="337" t="s">
        <v>298</v>
      </c>
      <c r="K101" s="337">
        <v>43465</v>
      </c>
      <c r="L101" s="401" t="b">
        <f t="shared" si="9"/>
        <v>1</v>
      </c>
      <c r="M101" s="401" t="b">
        <f t="shared" si="10"/>
        <v>1</v>
      </c>
      <c r="N101" s="401" t="s">
        <v>652</v>
      </c>
      <c r="O101" s="58"/>
      <c r="P101" s="165"/>
      <c r="Q101" s="164"/>
      <c r="X101" s="4"/>
      <c r="Y101" s="4"/>
      <c r="Z101" s="4"/>
      <c r="AA101" s="4"/>
      <c r="AB101" s="4"/>
      <c r="AC101" s="4"/>
      <c r="AD101" s="4"/>
      <c r="AE101" s="4"/>
      <c r="AF101" s="4"/>
      <c r="AG101" s="4"/>
      <c r="AH101" s="4"/>
      <c r="AI101" s="9"/>
      <c r="AJ101" s="9"/>
      <c r="AK101" s="9"/>
      <c r="AL101" s="9"/>
      <c r="AM101" s="9"/>
      <c r="AN101" s="9"/>
      <c r="AO101" s="9"/>
      <c r="AP101" s="9"/>
    </row>
    <row r="102" spans="1:42" s="302" customFormat="1" ht="78.75" x14ac:dyDescent="0.25">
      <c r="A102" s="146"/>
      <c r="B102" s="317">
        <v>12</v>
      </c>
      <c r="C102" s="329" t="str">
        <f t="shared" si="6"/>
        <v/>
      </c>
      <c r="D102" s="400" t="str">
        <f>TEXT(IFERROR(INDEX('Overview - Section A'!$A$43:$A$50,MATCH(J102,'Overview - Section A'!$I$43:$I$50,0)),""),"d-mmm-yy") &amp;" to " &amp; TEXT(IFERROR(INDEX('Overview - Section A'!$E$43:$E$50,MATCH(J102,'Overview - Section A'!$I$43:$I$50,0)),""),"d-mmm-yy")</f>
        <v>1-Jan-19 to 31-Dec-19</v>
      </c>
      <c r="E102" s="331">
        <v>2450</v>
      </c>
      <c r="F102" s="332">
        <v>81918</v>
      </c>
      <c r="G102" s="397">
        <f t="shared" si="7"/>
        <v>2.990795673722503</v>
      </c>
      <c r="H102" s="388"/>
      <c r="I102" s="401" t="str">
        <f t="shared" si="8"/>
        <v>KP-3a(M): Percentage of men who have sex with men that have received an HIV test during the reporting period and know their results</v>
      </c>
      <c r="J102" s="337" t="s">
        <v>300</v>
      </c>
      <c r="K102" s="337">
        <v>43830</v>
      </c>
      <c r="L102" s="401" t="b">
        <f t="shared" si="9"/>
        <v>1</v>
      </c>
      <c r="M102" s="401" t="b">
        <f t="shared" si="10"/>
        <v>1</v>
      </c>
      <c r="N102" s="401" t="s">
        <v>653</v>
      </c>
      <c r="O102" s="58"/>
      <c r="P102" s="165"/>
      <c r="Q102" s="164"/>
      <c r="X102" s="4"/>
      <c r="Y102" s="4"/>
      <c r="Z102" s="4"/>
      <c r="AA102" s="4"/>
      <c r="AB102" s="4"/>
      <c r="AC102" s="4"/>
      <c r="AD102" s="4"/>
      <c r="AE102" s="4"/>
      <c r="AF102" s="4"/>
      <c r="AG102" s="4"/>
      <c r="AH102" s="4"/>
      <c r="AI102" s="9"/>
      <c r="AJ102" s="9"/>
      <c r="AK102" s="9"/>
      <c r="AL102" s="9"/>
      <c r="AM102" s="9"/>
      <c r="AN102" s="9"/>
      <c r="AO102" s="9"/>
      <c r="AP102" s="9"/>
    </row>
    <row r="103" spans="1:42" s="302" customFormat="1" ht="78.75" x14ac:dyDescent="0.25">
      <c r="A103" s="146"/>
      <c r="B103" s="317">
        <v>12</v>
      </c>
      <c r="C103" s="329" t="str">
        <f t="shared" si="6"/>
        <v/>
      </c>
      <c r="D103" s="400" t="str">
        <f>TEXT(IFERROR(INDEX('Overview - Section A'!$A$43:$A$50,MATCH(J103,'Overview - Section A'!$I$43:$I$50,0)),""),"d-mmm-yy") &amp;" to " &amp; TEXT(IFERROR(INDEX('Overview - Section A'!$E$43:$E$50,MATCH(J103,'Overview - Section A'!$I$43:$I$50,0)),""),"d-mmm-yy")</f>
        <v>1-Jan-20 to 31-Dec-20</v>
      </c>
      <c r="E103" s="331">
        <v>2625</v>
      </c>
      <c r="F103" s="332">
        <v>81918</v>
      </c>
      <c r="G103" s="397">
        <f t="shared" si="7"/>
        <v>3.2044239361312532</v>
      </c>
      <c r="H103" s="388"/>
      <c r="I103" s="401" t="str">
        <f t="shared" si="8"/>
        <v>KP-3a(M): Percentage of men who have sex with men that have received an HIV test during the reporting period and know their results</v>
      </c>
      <c r="J103" s="337" t="s">
        <v>302</v>
      </c>
      <c r="K103" s="337">
        <v>44196</v>
      </c>
      <c r="L103" s="401" t="b">
        <f t="shared" si="9"/>
        <v>1</v>
      </c>
      <c r="M103" s="401" t="b">
        <f t="shared" si="10"/>
        <v>1</v>
      </c>
      <c r="N103" s="401" t="s">
        <v>654</v>
      </c>
      <c r="O103" s="58"/>
      <c r="P103" s="165"/>
      <c r="Q103" s="164"/>
      <c r="X103" s="4"/>
      <c r="Y103" s="4"/>
      <c r="Z103" s="4"/>
      <c r="AA103" s="4"/>
      <c r="AB103" s="4"/>
      <c r="AC103" s="4"/>
      <c r="AD103" s="4"/>
      <c r="AE103" s="4"/>
      <c r="AF103" s="4"/>
      <c r="AG103" s="4"/>
      <c r="AH103" s="4"/>
      <c r="AI103" s="9"/>
      <c r="AJ103" s="9"/>
      <c r="AK103" s="9"/>
      <c r="AL103" s="9"/>
      <c r="AM103" s="9"/>
      <c r="AN103" s="9"/>
      <c r="AO103" s="9"/>
      <c r="AP103" s="9"/>
    </row>
    <row r="104" spans="1:42" s="302" customFormat="1" ht="78.75" x14ac:dyDescent="0.25">
      <c r="A104" s="146"/>
      <c r="B104" s="317">
        <v>12</v>
      </c>
      <c r="C104" s="329" t="str">
        <f t="shared" si="6"/>
        <v/>
      </c>
      <c r="D104" s="400" t="str">
        <f>TEXT(IFERROR(INDEX('Overview - Section A'!$A$43:$A$50,MATCH(J104,'Overview - Section A'!$I$43:$I$50,0)),""),"d-mmm-yy") &amp;" to " &amp; TEXT(IFERROR(INDEX('Overview - Section A'!$E$43:$E$50,MATCH(J104,'Overview - Section A'!$I$43:$I$50,0)),""),"d-mmm-yy")</f>
        <v>1-Jan-21 to 31-Dec-21</v>
      </c>
      <c r="E104" s="331"/>
      <c r="F104" s="332"/>
      <c r="G104" s="397" t="str">
        <f t="shared" si="7"/>
        <v/>
      </c>
      <c r="H104" s="388"/>
      <c r="I104" s="401" t="str">
        <f t="shared" si="8"/>
        <v>KP-3a(M): Percentage of men who have sex with men that have received an HIV test during the reporting period and know their results</v>
      </c>
      <c r="J104" s="337" t="s">
        <v>304</v>
      </c>
      <c r="K104" s="337">
        <v>44561</v>
      </c>
      <c r="L104" s="401" t="b">
        <f t="shared" si="9"/>
        <v>1</v>
      </c>
      <c r="M104" s="401" t="b">
        <f t="shared" si="10"/>
        <v>1</v>
      </c>
      <c r="N104" s="401" t="s">
        <v>655</v>
      </c>
      <c r="O104" s="58"/>
      <c r="P104" s="165"/>
      <c r="Q104" s="164"/>
      <c r="X104" s="4"/>
      <c r="Y104" s="4"/>
      <c r="Z104" s="4"/>
      <c r="AA104" s="4"/>
      <c r="AB104" s="4"/>
      <c r="AC104" s="4"/>
      <c r="AD104" s="4"/>
      <c r="AE104" s="4"/>
      <c r="AF104" s="4"/>
      <c r="AG104" s="4"/>
      <c r="AH104" s="4"/>
      <c r="AI104" s="9"/>
      <c r="AJ104" s="9"/>
      <c r="AK104" s="9"/>
      <c r="AL104" s="9"/>
      <c r="AM104" s="9"/>
      <c r="AN104" s="9"/>
      <c r="AO104" s="9"/>
      <c r="AP104" s="9"/>
    </row>
    <row r="105" spans="1:42" s="302" customFormat="1" ht="78.75" x14ac:dyDescent="0.25">
      <c r="A105" s="146"/>
      <c r="B105" s="317">
        <v>12</v>
      </c>
      <c r="C105" s="329" t="str">
        <f t="shared" si="6"/>
        <v/>
      </c>
      <c r="D105" s="400" t="str">
        <f>TEXT(IFERROR(INDEX('Overview - Section A'!$A$43:$A$50,MATCH(J105,'Overview - Section A'!$I$43:$I$50,0)),""),"d-mmm-yy") &amp;" to " &amp; TEXT(IFERROR(INDEX('Overview - Section A'!$E$43:$E$50,MATCH(J105,'Overview - Section A'!$I$43:$I$50,0)),""),"d-mmm-yy")</f>
        <v>1-Jan-22 to 31-Dec-22</v>
      </c>
      <c r="E105" s="331"/>
      <c r="F105" s="332"/>
      <c r="G105" s="397" t="str">
        <f t="shared" si="7"/>
        <v/>
      </c>
      <c r="H105" s="388"/>
      <c r="I105" s="401" t="str">
        <f t="shared" si="8"/>
        <v>KP-3a(M): Percentage of men who have sex with men that have received an HIV test during the reporting period and know their results</v>
      </c>
      <c r="J105" s="337" t="s">
        <v>306</v>
      </c>
      <c r="K105" s="337">
        <v>44926</v>
      </c>
      <c r="L105" s="401" t="b">
        <f t="shared" si="9"/>
        <v>1</v>
      </c>
      <c r="M105" s="401" t="b">
        <f t="shared" si="10"/>
        <v>1</v>
      </c>
      <c r="N105" s="401" t="s">
        <v>656</v>
      </c>
      <c r="O105" s="58"/>
      <c r="P105" s="165"/>
      <c r="Q105" s="164"/>
      <c r="X105" s="4"/>
      <c r="Y105" s="4"/>
      <c r="Z105" s="4"/>
      <c r="AA105" s="4"/>
      <c r="AB105" s="4"/>
      <c r="AC105" s="4"/>
      <c r="AD105" s="4"/>
      <c r="AE105" s="4"/>
      <c r="AF105" s="4"/>
      <c r="AG105" s="4"/>
      <c r="AH105" s="4"/>
      <c r="AI105" s="9"/>
      <c r="AJ105" s="9"/>
      <c r="AK105" s="9"/>
      <c r="AL105" s="9"/>
      <c r="AM105" s="9"/>
      <c r="AN105" s="9"/>
      <c r="AO105" s="9"/>
      <c r="AP105" s="9"/>
    </row>
    <row r="106" spans="1:42" s="302" customFormat="1" ht="63" x14ac:dyDescent="0.25">
      <c r="A106" s="146"/>
      <c r="B106" s="317">
        <v>13</v>
      </c>
      <c r="C106" s="329" t="str">
        <f t="shared" si="6"/>
        <v>KP-1d(M): Percentage of people who inject drugs reached with HIV prevention programs - defined package of services</v>
      </c>
      <c r="D106" s="400" t="str">
        <f>TEXT(IFERROR(INDEX('Overview - Section A'!$A$43:$A$50,MATCH(J106,'Overview - Section A'!$I$43:$I$50,0)),""),"d-mmm-yy") &amp;" to " &amp; TEXT(IFERROR(INDEX('Overview - Section A'!$E$43:$E$50,MATCH(J106,'Overview - Section A'!$I$43:$I$50,0)),""),"d-mmm-yy")</f>
        <v>1-Jan-18 to 31-Dec-18</v>
      </c>
      <c r="E106" s="331">
        <v>2527.1999999999998</v>
      </c>
      <c r="F106" s="332">
        <v>4212</v>
      </c>
      <c r="G106" s="397">
        <f t="shared" si="7"/>
        <v>60</v>
      </c>
      <c r="H106" s="388"/>
      <c r="I106" s="401" t="str">
        <f t="shared" si="8"/>
        <v>KP-1d(M): Percentage of people who inject drugs reached with HIV prevention programs - defined package of services</v>
      </c>
      <c r="J106" s="337" t="s">
        <v>298</v>
      </c>
      <c r="K106" s="337">
        <v>43465</v>
      </c>
      <c r="L106" s="401" t="b">
        <f t="shared" si="9"/>
        <v>1</v>
      </c>
      <c r="M106" s="401" t="b">
        <f t="shared" si="10"/>
        <v>1</v>
      </c>
      <c r="N106" s="401" t="s">
        <v>657</v>
      </c>
      <c r="O106" s="58"/>
      <c r="P106" s="165"/>
      <c r="Q106" s="164"/>
      <c r="X106" s="4"/>
      <c r="Y106" s="4"/>
      <c r="Z106" s="4"/>
      <c r="AA106" s="4"/>
      <c r="AB106" s="4"/>
      <c r="AC106" s="4"/>
      <c r="AD106" s="4"/>
      <c r="AE106" s="4"/>
      <c r="AF106" s="4"/>
      <c r="AG106" s="4"/>
      <c r="AH106" s="4"/>
      <c r="AI106" s="9"/>
      <c r="AJ106" s="9"/>
      <c r="AK106" s="9"/>
      <c r="AL106" s="9"/>
      <c r="AM106" s="9"/>
      <c r="AN106" s="9"/>
      <c r="AO106" s="9"/>
      <c r="AP106" s="9"/>
    </row>
    <row r="107" spans="1:42" s="302" customFormat="1" ht="63" x14ac:dyDescent="0.25">
      <c r="A107" s="146"/>
      <c r="B107" s="317">
        <v>13</v>
      </c>
      <c r="C107" s="329" t="str">
        <f t="shared" si="6"/>
        <v/>
      </c>
      <c r="D107" s="400" t="str">
        <f>TEXT(IFERROR(INDEX('Overview - Section A'!$A$43:$A$50,MATCH(J107,'Overview - Section A'!$I$43:$I$50,0)),""),"d-mmm-yy") &amp;" to " &amp; TEXT(IFERROR(INDEX('Overview - Section A'!$E$43:$E$50,MATCH(J107,'Overview - Section A'!$I$43:$I$50,0)),""),"d-mmm-yy")</f>
        <v>1-Jan-19 to 31-Dec-19</v>
      </c>
      <c r="E107" s="331">
        <v>3159</v>
      </c>
      <c r="F107" s="332">
        <v>4212</v>
      </c>
      <c r="G107" s="397">
        <f t="shared" si="7"/>
        <v>75</v>
      </c>
      <c r="H107" s="388"/>
      <c r="I107" s="401" t="str">
        <f t="shared" si="8"/>
        <v>KP-1d(M): Percentage of people who inject drugs reached with HIV prevention programs - defined package of services</v>
      </c>
      <c r="J107" s="337" t="s">
        <v>300</v>
      </c>
      <c r="K107" s="337">
        <v>43830</v>
      </c>
      <c r="L107" s="401" t="b">
        <f t="shared" si="9"/>
        <v>1</v>
      </c>
      <c r="M107" s="401" t="b">
        <f t="shared" si="10"/>
        <v>1</v>
      </c>
      <c r="N107" s="401" t="s">
        <v>658</v>
      </c>
      <c r="O107" s="58"/>
      <c r="P107" s="165"/>
      <c r="Q107" s="164"/>
      <c r="X107" s="4"/>
      <c r="Y107" s="4"/>
      <c r="Z107" s="4"/>
      <c r="AA107" s="4"/>
      <c r="AB107" s="4"/>
      <c r="AC107" s="4"/>
      <c r="AD107" s="4"/>
      <c r="AE107" s="4"/>
      <c r="AF107" s="4"/>
      <c r="AG107" s="4"/>
      <c r="AH107" s="4"/>
      <c r="AI107" s="9"/>
      <c r="AJ107" s="9"/>
      <c r="AK107" s="9"/>
      <c r="AL107" s="9"/>
      <c r="AM107" s="9"/>
      <c r="AN107" s="9"/>
      <c r="AO107" s="9"/>
      <c r="AP107" s="9"/>
    </row>
    <row r="108" spans="1:42" s="302" customFormat="1" ht="63" x14ac:dyDescent="0.25">
      <c r="A108" s="146"/>
      <c r="B108" s="317">
        <v>13</v>
      </c>
      <c r="C108" s="329" t="str">
        <f t="shared" si="6"/>
        <v/>
      </c>
      <c r="D108" s="400" t="str">
        <f>TEXT(IFERROR(INDEX('Overview - Section A'!$A$43:$A$50,MATCH(J108,'Overview - Section A'!$I$43:$I$50,0)),""),"d-mmm-yy") &amp;" to " &amp; TEXT(IFERROR(INDEX('Overview - Section A'!$E$43:$E$50,MATCH(J108,'Overview - Section A'!$I$43:$I$50,0)),""),"d-mmm-yy")</f>
        <v>1-Jan-20 to 31-Dec-20</v>
      </c>
      <c r="E108" s="331">
        <v>3790.8</v>
      </c>
      <c r="F108" s="332">
        <v>4212</v>
      </c>
      <c r="G108" s="397">
        <f t="shared" si="7"/>
        <v>90</v>
      </c>
      <c r="H108" s="388"/>
      <c r="I108" s="401" t="str">
        <f t="shared" si="8"/>
        <v>KP-1d(M): Percentage of people who inject drugs reached with HIV prevention programs - defined package of services</v>
      </c>
      <c r="J108" s="337" t="s">
        <v>302</v>
      </c>
      <c r="K108" s="337">
        <v>44196</v>
      </c>
      <c r="L108" s="401" t="b">
        <f t="shared" si="9"/>
        <v>1</v>
      </c>
      <c r="M108" s="401" t="b">
        <f t="shared" si="10"/>
        <v>1</v>
      </c>
      <c r="N108" s="401" t="s">
        <v>659</v>
      </c>
      <c r="O108" s="58"/>
      <c r="P108" s="165"/>
      <c r="Q108" s="164"/>
      <c r="X108" s="4"/>
      <c r="Y108" s="4"/>
      <c r="Z108" s="4"/>
      <c r="AA108" s="4"/>
      <c r="AB108" s="4"/>
      <c r="AC108" s="4"/>
      <c r="AD108" s="4"/>
      <c r="AE108" s="4"/>
      <c r="AF108" s="4"/>
      <c r="AG108" s="4"/>
      <c r="AH108" s="4"/>
      <c r="AI108" s="9"/>
      <c r="AJ108" s="9"/>
      <c r="AK108" s="9"/>
      <c r="AL108" s="9"/>
      <c r="AM108" s="9"/>
      <c r="AN108" s="9"/>
      <c r="AO108" s="9"/>
      <c r="AP108" s="9"/>
    </row>
    <row r="109" spans="1:42" s="302" customFormat="1" ht="63" x14ac:dyDescent="0.25">
      <c r="A109" s="146"/>
      <c r="B109" s="317">
        <v>13</v>
      </c>
      <c r="C109" s="329" t="str">
        <f t="shared" si="6"/>
        <v/>
      </c>
      <c r="D109" s="400" t="str">
        <f>TEXT(IFERROR(INDEX('Overview - Section A'!$A$43:$A$50,MATCH(J109,'Overview - Section A'!$I$43:$I$50,0)),""),"d-mmm-yy") &amp;" to " &amp; TEXT(IFERROR(INDEX('Overview - Section A'!$E$43:$E$50,MATCH(J109,'Overview - Section A'!$I$43:$I$50,0)),""),"d-mmm-yy")</f>
        <v>1-Jan-21 to 31-Dec-21</v>
      </c>
      <c r="E109" s="331"/>
      <c r="F109" s="332"/>
      <c r="G109" s="397" t="str">
        <f t="shared" si="7"/>
        <v/>
      </c>
      <c r="H109" s="388"/>
      <c r="I109" s="401" t="str">
        <f t="shared" si="8"/>
        <v>KP-1d(M): Percentage of people who inject drugs reached with HIV prevention programs - defined package of services</v>
      </c>
      <c r="J109" s="337" t="s">
        <v>304</v>
      </c>
      <c r="K109" s="337">
        <v>44561</v>
      </c>
      <c r="L109" s="401" t="b">
        <f t="shared" si="9"/>
        <v>1</v>
      </c>
      <c r="M109" s="401" t="b">
        <f t="shared" si="10"/>
        <v>1</v>
      </c>
      <c r="N109" s="401" t="s">
        <v>660</v>
      </c>
      <c r="O109" s="58"/>
      <c r="P109" s="165"/>
      <c r="Q109" s="164"/>
      <c r="X109" s="4"/>
      <c r="Y109" s="4"/>
      <c r="Z109" s="4"/>
      <c r="AA109" s="4"/>
      <c r="AB109" s="4"/>
      <c r="AC109" s="4"/>
      <c r="AD109" s="4"/>
      <c r="AE109" s="4"/>
      <c r="AF109" s="4"/>
      <c r="AG109" s="4"/>
      <c r="AH109" s="4"/>
      <c r="AI109" s="9"/>
      <c r="AJ109" s="9"/>
      <c r="AK109" s="9"/>
      <c r="AL109" s="9"/>
      <c r="AM109" s="9"/>
      <c r="AN109" s="9"/>
      <c r="AO109" s="9"/>
      <c r="AP109" s="9"/>
    </row>
    <row r="110" spans="1:42" s="302" customFormat="1" ht="63" x14ac:dyDescent="0.25">
      <c r="A110" s="146"/>
      <c r="B110" s="317">
        <v>13</v>
      </c>
      <c r="C110" s="329" t="str">
        <f t="shared" ref="C110:C173" si="11">IF(B110=B109,"",VLOOKUP(B110,$A$10:$AA$42,27,FALSE))</f>
        <v/>
      </c>
      <c r="D110" s="400" t="str">
        <f>TEXT(IFERROR(INDEX('Overview - Section A'!$A$43:$A$50,MATCH(J110,'Overview - Section A'!$I$43:$I$50,0)),""),"d-mmm-yy") &amp;" to " &amp; TEXT(IFERROR(INDEX('Overview - Section A'!$E$43:$E$50,MATCH(J110,'Overview - Section A'!$I$43:$I$50,0)),""),"d-mmm-yy")</f>
        <v>1-Jan-22 to 31-Dec-22</v>
      </c>
      <c r="E110" s="331"/>
      <c r="F110" s="332"/>
      <c r="G110" s="397" t="str">
        <f t="shared" ref="G110:G173" si="12">IFERROR(IF(F110&lt;&gt;"",(E110/F110)*100,""),"")</f>
        <v/>
      </c>
      <c r="H110" s="388"/>
      <c r="I110" s="401" t="str">
        <f t="shared" ref="I110:I173" si="13">VLOOKUP(B110,$A$10:$AA$42,27,FALSE)</f>
        <v>KP-1d(M): Percentage of people who inject drugs reached with HIV prevention programs - defined package of services</v>
      </c>
      <c r="J110" s="337" t="s">
        <v>306</v>
      </c>
      <c r="K110" s="337">
        <v>44926</v>
      </c>
      <c r="L110" s="401" t="b">
        <f t="shared" ref="L110:L173" si="14">IFERROR(TRUE,FALSE)</f>
        <v>1</v>
      </c>
      <c r="M110" s="401" t="b">
        <f t="shared" ref="M110:M173" si="15">IFERROR(IF(I110&lt;&gt;"",TRUE,FALSE),FALSE)</f>
        <v>1</v>
      </c>
      <c r="N110" s="401" t="s">
        <v>661</v>
      </c>
      <c r="O110" s="58"/>
      <c r="P110" s="165"/>
      <c r="Q110" s="164"/>
      <c r="X110" s="4"/>
      <c r="Y110" s="4"/>
      <c r="Z110" s="4"/>
      <c r="AA110" s="4"/>
      <c r="AB110" s="4"/>
      <c r="AC110" s="4"/>
      <c r="AD110" s="4"/>
      <c r="AE110" s="4"/>
      <c r="AF110" s="4"/>
      <c r="AG110" s="4"/>
      <c r="AH110" s="4"/>
      <c r="AI110" s="9"/>
      <c r="AJ110" s="9"/>
      <c r="AK110" s="9"/>
      <c r="AL110" s="9"/>
      <c r="AM110" s="9"/>
      <c r="AN110" s="9"/>
      <c r="AO110" s="9"/>
      <c r="AP110" s="9"/>
    </row>
    <row r="111" spans="1:42" s="302" customFormat="1" ht="78.75" x14ac:dyDescent="0.25">
      <c r="A111" s="146"/>
      <c r="B111" s="317">
        <v>14</v>
      </c>
      <c r="C111" s="329" t="str">
        <f t="shared" si="11"/>
        <v>KP-3d(M): Percentage of people who inject drugs that have received an HIV test during the reporting period and know their results</v>
      </c>
      <c r="D111" s="400" t="str">
        <f>TEXT(IFERROR(INDEX('Overview - Section A'!$A$43:$A$50,MATCH(J111,'Overview - Section A'!$I$43:$I$50,0)),""),"d-mmm-yy") &amp;" to " &amp; TEXT(IFERROR(INDEX('Overview - Section A'!$E$43:$E$50,MATCH(J111,'Overview - Section A'!$I$43:$I$50,0)),""),"d-mmm-yy")</f>
        <v>1-Jan-18 to 31-Dec-18</v>
      </c>
      <c r="E111" s="331">
        <v>1895.3999999999999</v>
      </c>
      <c r="F111" s="332">
        <v>4212</v>
      </c>
      <c r="G111" s="397">
        <f t="shared" si="12"/>
        <v>44.999999999999993</v>
      </c>
      <c r="H111" s="388"/>
      <c r="I111" s="401" t="str">
        <f t="shared" si="13"/>
        <v>KP-3d(M): Percentage of people who inject drugs that have received an HIV test during the reporting period and know their results</v>
      </c>
      <c r="J111" s="337" t="s">
        <v>298</v>
      </c>
      <c r="K111" s="337">
        <v>43465</v>
      </c>
      <c r="L111" s="401" t="b">
        <f t="shared" si="14"/>
        <v>1</v>
      </c>
      <c r="M111" s="401" t="b">
        <f t="shared" si="15"/>
        <v>1</v>
      </c>
      <c r="N111" s="401" t="s">
        <v>662</v>
      </c>
      <c r="O111" s="58"/>
      <c r="P111" s="165"/>
      <c r="Q111" s="164"/>
      <c r="X111" s="4"/>
      <c r="Y111" s="4"/>
      <c r="Z111" s="4"/>
      <c r="AA111" s="4"/>
      <c r="AB111" s="4"/>
      <c r="AC111" s="4"/>
      <c r="AD111" s="4"/>
      <c r="AE111" s="4"/>
      <c r="AF111" s="4"/>
      <c r="AG111" s="4"/>
      <c r="AH111" s="4"/>
      <c r="AI111" s="9"/>
      <c r="AJ111" s="9"/>
      <c r="AK111" s="9"/>
      <c r="AL111" s="9"/>
      <c r="AM111" s="9"/>
      <c r="AN111" s="9"/>
      <c r="AO111" s="9"/>
      <c r="AP111" s="9"/>
    </row>
    <row r="112" spans="1:42" s="302" customFormat="1" ht="78.75" x14ac:dyDescent="0.25">
      <c r="A112" s="146"/>
      <c r="B112" s="317">
        <v>14</v>
      </c>
      <c r="C112" s="329" t="str">
        <f t="shared" si="11"/>
        <v/>
      </c>
      <c r="D112" s="400" t="str">
        <f>TEXT(IFERROR(INDEX('Overview - Section A'!$A$43:$A$50,MATCH(J112,'Overview - Section A'!$I$43:$I$50,0)),""),"d-mmm-yy") &amp;" to " &amp; TEXT(IFERROR(INDEX('Overview - Section A'!$E$43:$E$50,MATCH(J112,'Overview - Section A'!$I$43:$I$50,0)),""),"d-mmm-yy")</f>
        <v>1-Jan-19 to 31-Dec-19</v>
      </c>
      <c r="E112" s="331">
        <v>2369.25</v>
      </c>
      <c r="F112" s="332">
        <v>4212</v>
      </c>
      <c r="G112" s="397">
        <f t="shared" si="12"/>
        <v>56.25</v>
      </c>
      <c r="H112" s="388"/>
      <c r="I112" s="401" t="str">
        <f t="shared" si="13"/>
        <v>KP-3d(M): Percentage of people who inject drugs that have received an HIV test during the reporting period and know their results</v>
      </c>
      <c r="J112" s="337" t="s">
        <v>300</v>
      </c>
      <c r="K112" s="337">
        <v>43830</v>
      </c>
      <c r="L112" s="401" t="b">
        <f t="shared" si="14"/>
        <v>1</v>
      </c>
      <c r="M112" s="401" t="b">
        <f t="shared" si="15"/>
        <v>1</v>
      </c>
      <c r="N112" s="401" t="s">
        <v>663</v>
      </c>
      <c r="O112" s="58"/>
      <c r="P112" s="165"/>
      <c r="Q112" s="164"/>
      <c r="X112" s="4"/>
      <c r="Y112" s="4"/>
      <c r="Z112" s="4"/>
      <c r="AA112" s="4"/>
      <c r="AB112" s="4"/>
      <c r="AC112" s="4"/>
      <c r="AD112" s="4"/>
      <c r="AE112" s="4"/>
      <c r="AF112" s="4"/>
      <c r="AG112" s="4"/>
      <c r="AH112" s="4"/>
      <c r="AI112" s="9"/>
      <c r="AJ112" s="9"/>
      <c r="AK112" s="9"/>
      <c r="AL112" s="9"/>
      <c r="AM112" s="9"/>
      <c r="AN112" s="9"/>
      <c r="AO112" s="9"/>
      <c r="AP112" s="9"/>
    </row>
    <row r="113" spans="1:42" s="302" customFormat="1" ht="78.75" x14ac:dyDescent="0.25">
      <c r="A113" s="146"/>
      <c r="B113" s="317">
        <v>14</v>
      </c>
      <c r="C113" s="329" t="str">
        <f t="shared" si="11"/>
        <v/>
      </c>
      <c r="D113" s="400" t="str">
        <f>TEXT(IFERROR(INDEX('Overview - Section A'!$A$43:$A$50,MATCH(J113,'Overview - Section A'!$I$43:$I$50,0)),""),"d-mmm-yy") &amp;" to " &amp; TEXT(IFERROR(INDEX('Overview - Section A'!$E$43:$E$50,MATCH(J113,'Overview - Section A'!$I$43:$I$50,0)),""),"d-mmm-yy")</f>
        <v>1-Jan-20 to 31-Dec-20</v>
      </c>
      <c r="E113" s="331">
        <v>2843.1000000000004</v>
      </c>
      <c r="F113" s="332">
        <v>4212</v>
      </c>
      <c r="G113" s="397">
        <f t="shared" si="12"/>
        <v>67.5</v>
      </c>
      <c r="H113" s="388"/>
      <c r="I113" s="401" t="str">
        <f t="shared" si="13"/>
        <v>KP-3d(M): Percentage of people who inject drugs that have received an HIV test during the reporting period and know their results</v>
      </c>
      <c r="J113" s="337" t="s">
        <v>302</v>
      </c>
      <c r="K113" s="337">
        <v>44196</v>
      </c>
      <c r="L113" s="401" t="b">
        <f t="shared" si="14"/>
        <v>1</v>
      </c>
      <c r="M113" s="401" t="b">
        <f t="shared" si="15"/>
        <v>1</v>
      </c>
      <c r="N113" s="401" t="s">
        <v>664</v>
      </c>
      <c r="O113" s="58"/>
      <c r="P113" s="165"/>
      <c r="Q113" s="164"/>
      <c r="X113" s="4"/>
      <c r="Y113" s="4"/>
      <c r="Z113" s="4"/>
      <c r="AA113" s="4"/>
      <c r="AB113" s="4"/>
      <c r="AC113" s="4"/>
      <c r="AD113" s="4"/>
      <c r="AE113" s="4"/>
      <c r="AF113" s="4"/>
      <c r="AG113" s="4"/>
      <c r="AH113" s="4"/>
      <c r="AI113" s="9"/>
      <c r="AJ113" s="9"/>
      <c r="AK113" s="9"/>
      <c r="AL113" s="9"/>
      <c r="AM113" s="9"/>
      <c r="AN113" s="9"/>
      <c r="AO113" s="9"/>
      <c r="AP113" s="9"/>
    </row>
    <row r="114" spans="1:42" s="302" customFormat="1" ht="78.75" x14ac:dyDescent="0.25">
      <c r="A114" s="146"/>
      <c r="B114" s="317">
        <v>14</v>
      </c>
      <c r="C114" s="329" t="str">
        <f t="shared" si="11"/>
        <v/>
      </c>
      <c r="D114" s="400" t="str">
        <f>TEXT(IFERROR(INDEX('Overview - Section A'!$A$43:$A$50,MATCH(J114,'Overview - Section A'!$I$43:$I$50,0)),""),"d-mmm-yy") &amp;" to " &amp; TEXT(IFERROR(INDEX('Overview - Section A'!$E$43:$E$50,MATCH(J114,'Overview - Section A'!$I$43:$I$50,0)),""),"d-mmm-yy")</f>
        <v>1-Jan-21 to 31-Dec-21</v>
      </c>
      <c r="E114" s="331"/>
      <c r="F114" s="332"/>
      <c r="G114" s="397" t="str">
        <f t="shared" si="12"/>
        <v/>
      </c>
      <c r="H114" s="388"/>
      <c r="I114" s="401" t="str">
        <f t="shared" si="13"/>
        <v>KP-3d(M): Percentage of people who inject drugs that have received an HIV test during the reporting period and know their results</v>
      </c>
      <c r="J114" s="337" t="s">
        <v>304</v>
      </c>
      <c r="K114" s="337">
        <v>44561</v>
      </c>
      <c r="L114" s="401" t="b">
        <f t="shared" si="14"/>
        <v>1</v>
      </c>
      <c r="M114" s="401" t="b">
        <f t="shared" si="15"/>
        <v>1</v>
      </c>
      <c r="N114" s="401" t="s">
        <v>665</v>
      </c>
      <c r="O114" s="58"/>
      <c r="P114" s="165"/>
      <c r="Q114" s="164"/>
      <c r="X114" s="4"/>
      <c r="Y114" s="4"/>
      <c r="Z114" s="4"/>
      <c r="AA114" s="4"/>
      <c r="AB114" s="4"/>
      <c r="AC114" s="4"/>
      <c r="AD114" s="4"/>
      <c r="AE114" s="4"/>
      <c r="AF114" s="4"/>
      <c r="AG114" s="4"/>
      <c r="AH114" s="4"/>
      <c r="AI114" s="9"/>
      <c r="AJ114" s="9"/>
      <c r="AK114" s="9"/>
      <c r="AL114" s="9"/>
      <c r="AM114" s="9"/>
      <c r="AN114" s="9"/>
      <c r="AO114" s="9"/>
      <c r="AP114" s="9"/>
    </row>
    <row r="115" spans="1:42" s="302" customFormat="1" ht="78.75" x14ac:dyDescent="0.25">
      <c r="A115" s="146"/>
      <c r="B115" s="317">
        <v>14</v>
      </c>
      <c r="C115" s="329" t="str">
        <f t="shared" si="11"/>
        <v/>
      </c>
      <c r="D115" s="400" t="str">
        <f>TEXT(IFERROR(INDEX('Overview - Section A'!$A$43:$A$50,MATCH(J115,'Overview - Section A'!$I$43:$I$50,0)),""),"d-mmm-yy") &amp;" to " &amp; TEXT(IFERROR(INDEX('Overview - Section A'!$E$43:$E$50,MATCH(J115,'Overview - Section A'!$I$43:$I$50,0)),""),"d-mmm-yy")</f>
        <v>1-Jan-22 to 31-Dec-22</v>
      </c>
      <c r="E115" s="331"/>
      <c r="F115" s="332"/>
      <c r="G115" s="397" t="str">
        <f t="shared" si="12"/>
        <v/>
      </c>
      <c r="H115" s="388"/>
      <c r="I115" s="401" t="str">
        <f t="shared" si="13"/>
        <v>KP-3d(M): Percentage of people who inject drugs that have received an HIV test during the reporting period and know their results</v>
      </c>
      <c r="J115" s="337" t="s">
        <v>306</v>
      </c>
      <c r="K115" s="337">
        <v>44926</v>
      </c>
      <c r="L115" s="401" t="b">
        <f t="shared" si="14"/>
        <v>1</v>
      </c>
      <c r="M115" s="401" t="b">
        <f t="shared" si="15"/>
        <v>1</v>
      </c>
      <c r="N115" s="401" t="s">
        <v>666</v>
      </c>
      <c r="O115" s="58"/>
      <c r="P115" s="165"/>
      <c r="Q115" s="164"/>
      <c r="X115" s="4"/>
      <c r="Y115" s="4"/>
      <c r="Z115" s="4"/>
      <c r="AA115" s="4"/>
      <c r="AB115" s="4"/>
      <c r="AC115" s="4"/>
      <c r="AD115" s="4"/>
      <c r="AE115" s="4"/>
      <c r="AF115" s="4"/>
      <c r="AG115" s="4"/>
      <c r="AH115" s="4"/>
      <c r="AI115" s="9"/>
      <c r="AJ115" s="9"/>
      <c r="AK115" s="9"/>
      <c r="AL115" s="9"/>
      <c r="AM115" s="9"/>
      <c r="AN115" s="9"/>
      <c r="AO115" s="9"/>
      <c r="AP115" s="9"/>
    </row>
    <row r="116" spans="1:42" s="302" customFormat="1" x14ac:dyDescent="0.25">
      <c r="A116" s="146"/>
      <c r="B116" s="317">
        <v>15</v>
      </c>
      <c r="C116" s="329" t="str">
        <f t="shared" si="11"/>
        <v/>
      </c>
      <c r="D116" s="400" t="str">
        <f>TEXT(IFERROR(INDEX('Overview - Section A'!$A$43:$A$50,MATCH(J116,'Overview - Section A'!$I$43:$I$50,0)),""),"d-mmm-yy") &amp;" to " &amp; TEXT(IFERROR(INDEX('Overview - Section A'!$E$43:$E$50,MATCH(J116,'Overview - Section A'!$I$43:$I$50,0)),""),"d-mmm-yy")</f>
        <v>1-Jan-18 to 31-Dec-18</v>
      </c>
      <c r="E116" s="331">
        <v>1847.4</v>
      </c>
      <c r="F116" s="332">
        <v>21815.5</v>
      </c>
      <c r="G116" s="397">
        <f t="shared" si="12"/>
        <v>8.4682908940890655</v>
      </c>
      <c r="H116" s="388"/>
      <c r="I116" s="401" t="str">
        <f t="shared" si="13"/>
        <v/>
      </c>
      <c r="J116" s="337" t="s">
        <v>298</v>
      </c>
      <c r="K116" s="337">
        <v>43465</v>
      </c>
      <c r="L116" s="401" t="b">
        <f t="shared" si="14"/>
        <v>1</v>
      </c>
      <c r="M116" s="401" t="b">
        <f t="shared" si="15"/>
        <v>0</v>
      </c>
      <c r="N116" s="401" t="s">
        <v>667</v>
      </c>
      <c r="O116" s="58"/>
      <c r="P116" s="165"/>
      <c r="Q116" s="164"/>
      <c r="X116" s="4"/>
      <c r="Y116" s="4"/>
      <c r="Z116" s="4"/>
      <c r="AA116" s="4"/>
      <c r="AB116" s="4"/>
      <c r="AC116" s="4"/>
      <c r="AD116" s="4"/>
      <c r="AE116" s="4"/>
      <c r="AF116" s="4"/>
      <c r="AG116" s="4"/>
      <c r="AH116" s="4"/>
      <c r="AI116" s="9"/>
      <c r="AJ116" s="9"/>
      <c r="AK116" s="9"/>
      <c r="AL116" s="9"/>
      <c r="AM116" s="9"/>
      <c r="AN116" s="9"/>
      <c r="AO116" s="9"/>
      <c r="AP116" s="9"/>
    </row>
    <row r="117" spans="1:42" s="302" customFormat="1" x14ac:dyDescent="0.25">
      <c r="A117" s="146"/>
      <c r="B117" s="317">
        <v>15</v>
      </c>
      <c r="C117" s="329" t="str">
        <f t="shared" si="11"/>
        <v/>
      </c>
      <c r="D117" s="400" t="str">
        <f>TEXT(IFERROR(INDEX('Overview - Section A'!$A$43:$A$50,MATCH(J117,'Overview - Section A'!$I$43:$I$50,0)),""),"d-mmm-yy") &amp;" to " &amp; TEXT(IFERROR(INDEX('Overview - Section A'!$E$43:$E$50,MATCH(J117,'Overview - Section A'!$I$43:$I$50,0)),""),"d-mmm-yy")</f>
        <v>1-Jan-19 to 31-Dec-19</v>
      </c>
      <c r="E117" s="331">
        <v>2291.447999999999</v>
      </c>
      <c r="F117" s="332">
        <v>22907.75</v>
      </c>
      <c r="G117" s="397">
        <f t="shared" si="12"/>
        <v>10.002937870371378</v>
      </c>
      <c r="H117" s="388"/>
      <c r="I117" s="401" t="str">
        <f t="shared" si="13"/>
        <v/>
      </c>
      <c r="J117" s="337" t="s">
        <v>300</v>
      </c>
      <c r="K117" s="337">
        <v>43830</v>
      </c>
      <c r="L117" s="401" t="b">
        <f t="shared" si="14"/>
        <v>1</v>
      </c>
      <c r="M117" s="401" t="b">
        <f t="shared" si="15"/>
        <v>0</v>
      </c>
      <c r="N117" s="401" t="s">
        <v>668</v>
      </c>
      <c r="O117" s="58"/>
      <c r="P117" s="165"/>
      <c r="Q117" s="164"/>
      <c r="X117" s="4"/>
      <c r="Y117" s="4"/>
      <c r="Z117" s="4"/>
      <c r="AA117" s="4"/>
      <c r="AB117" s="4"/>
      <c r="AC117" s="4"/>
      <c r="AD117" s="4"/>
      <c r="AE117" s="4"/>
      <c r="AF117" s="4"/>
      <c r="AG117" s="4"/>
      <c r="AH117" s="4"/>
      <c r="AI117" s="9"/>
      <c r="AJ117" s="9"/>
      <c r="AK117" s="9"/>
      <c r="AL117" s="9"/>
      <c r="AM117" s="9"/>
      <c r="AN117" s="9"/>
      <c r="AO117" s="9"/>
      <c r="AP117" s="9"/>
    </row>
    <row r="118" spans="1:42" s="302" customFormat="1" x14ac:dyDescent="0.25">
      <c r="A118" s="146"/>
      <c r="B118" s="317">
        <v>15</v>
      </c>
      <c r="C118" s="329" t="str">
        <f t="shared" si="11"/>
        <v/>
      </c>
      <c r="D118" s="400" t="str">
        <f>TEXT(IFERROR(INDEX('Overview - Section A'!$A$43:$A$50,MATCH(J118,'Overview - Section A'!$I$43:$I$50,0)),""),"d-mmm-yy") &amp;" to " &amp; TEXT(IFERROR(INDEX('Overview - Section A'!$E$43:$E$50,MATCH(J118,'Overview - Section A'!$I$43:$I$50,0)),""),"d-mmm-yy")</f>
        <v>1-Jan-20 to 31-Dec-20</v>
      </c>
      <c r="E118" s="331">
        <v>2249.2610399999976</v>
      </c>
      <c r="F118" s="332">
        <v>24000</v>
      </c>
      <c r="G118" s="397">
        <f t="shared" si="12"/>
        <v>9.3719209999999897</v>
      </c>
      <c r="H118" s="388"/>
      <c r="I118" s="401" t="str">
        <f t="shared" si="13"/>
        <v/>
      </c>
      <c r="J118" s="337" t="s">
        <v>302</v>
      </c>
      <c r="K118" s="337">
        <v>44196</v>
      </c>
      <c r="L118" s="401" t="b">
        <f t="shared" si="14"/>
        <v>1</v>
      </c>
      <c r="M118" s="401" t="b">
        <f t="shared" si="15"/>
        <v>0</v>
      </c>
      <c r="N118" s="401" t="s">
        <v>669</v>
      </c>
      <c r="O118" s="58"/>
      <c r="P118" s="165"/>
      <c r="Q118" s="164"/>
      <c r="X118" s="4"/>
      <c r="Y118" s="4"/>
      <c r="Z118" s="4"/>
      <c r="AA118" s="4"/>
      <c r="AB118" s="4"/>
      <c r="AC118" s="4"/>
      <c r="AD118" s="4"/>
      <c r="AE118" s="4"/>
      <c r="AF118" s="4"/>
      <c r="AG118" s="4"/>
      <c r="AH118" s="4"/>
      <c r="AI118" s="9"/>
      <c r="AJ118" s="9"/>
      <c r="AK118" s="9"/>
      <c r="AL118" s="9"/>
      <c r="AM118" s="9"/>
      <c r="AN118" s="9"/>
      <c r="AO118" s="9"/>
      <c r="AP118" s="9"/>
    </row>
    <row r="119" spans="1:42" s="302" customFormat="1" x14ac:dyDescent="0.25">
      <c r="A119" s="146"/>
      <c r="B119" s="317">
        <v>15</v>
      </c>
      <c r="C119" s="329" t="str">
        <f t="shared" si="11"/>
        <v/>
      </c>
      <c r="D119" s="400" t="str">
        <f>TEXT(IFERROR(INDEX('Overview - Section A'!$A$43:$A$50,MATCH(J119,'Overview - Section A'!$I$43:$I$50,0)),""),"d-mmm-yy") &amp;" to " &amp; TEXT(IFERROR(INDEX('Overview - Section A'!$E$43:$E$50,MATCH(J119,'Overview - Section A'!$I$43:$I$50,0)),""),"d-mmm-yy")</f>
        <v>1-Jan-21 to 31-Dec-21</v>
      </c>
      <c r="E119" s="331"/>
      <c r="F119" s="332"/>
      <c r="G119" s="397" t="str">
        <f t="shared" si="12"/>
        <v/>
      </c>
      <c r="H119" s="388"/>
      <c r="I119" s="401" t="str">
        <f t="shared" si="13"/>
        <v/>
      </c>
      <c r="J119" s="337" t="s">
        <v>304</v>
      </c>
      <c r="K119" s="337">
        <v>44561</v>
      </c>
      <c r="L119" s="401" t="b">
        <f t="shared" si="14"/>
        <v>1</v>
      </c>
      <c r="M119" s="401" t="b">
        <f t="shared" si="15"/>
        <v>0</v>
      </c>
      <c r="N119" s="401" t="s">
        <v>670</v>
      </c>
      <c r="O119" s="58"/>
      <c r="P119" s="165"/>
      <c r="Q119" s="164"/>
      <c r="X119" s="4"/>
      <c r="Y119" s="4"/>
      <c r="Z119" s="4"/>
      <c r="AA119" s="4"/>
      <c r="AB119" s="4"/>
      <c r="AC119" s="4"/>
      <c r="AD119" s="4"/>
      <c r="AE119" s="4"/>
      <c r="AF119" s="4"/>
      <c r="AG119" s="4"/>
      <c r="AH119" s="4"/>
      <c r="AI119" s="9"/>
      <c r="AJ119" s="9"/>
      <c r="AK119" s="9"/>
      <c r="AL119" s="9"/>
      <c r="AM119" s="9"/>
      <c r="AN119" s="9"/>
      <c r="AO119" s="9"/>
      <c r="AP119" s="9"/>
    </row>
    <row r="120" spans="1:42" s="302" customFormat="1" x14ac:dyDescent="0.25">
      <c r="A120" s="146"/>
      <c r="B120" s="317">
        <v>15</v>
      </c>
      <c r="C120" s="329" t="str">
        <f t="shared" si="11"/>
        <v/>
      </c>
      <c r="D120" s="400" t="str">
        <f>TEXT(IFERROR(INDEX('Overview - Section A'!$A$43:$A$50,MATCH(J120,'Overview - Section A'!$I$43:$I$50,0)),""),"d-mmm-yy") &amp;" to " &amp; TEXT(IFERROR(INDEX('Overview - Section A'!$E$43:$E$50,MATCH(J120,'Overview - Section A'!$I$43:$I$50,0)),""),"d-mmm-yy")</f>
        <v>1-Jan-22 to 31-Dec-22</v>
      </c>
      <c r="E120" s="331"/>
      <c r="F120" s="332"/>
      <c r="G120" s="397" t="str">
        <f t="shared" si="12"/>
        <v/>
      </c>
      <c r="H120" s="388"/>
      <c r="I120" s="401" t="str">
        <f t="shared" si="13"/>
        <v/>
      </c>
      <c r="J120" s="337" t="s">
        <v>306</v>
      </c>
      <c r="K120" s="337">
        <v>44926</v>
      </c>
      <c r="L120" s="401" t="b">
        <f t="shared" si="14"/>
        <v>1</v>
      </c>
      <c r="M120" s="401" t="b">
        <f t="shared" si="15"/>
        <v>0</v>
      </c>
      <c r="N120" s="401" t="s">
        <v>671</v>
      </c>
      <c r="O120" s="58"/>
      <c r="P120" s="165"/>
      <c r="Q120" s="164"/>
      <c r="X120" s="4"/>
      <c r="Y120" s="4"/>
      <c r="Z120" s="4"/>
      <c r="AA120" s="4"/>
      <c r="AB120" s="4"/>
      <c r="AC120" s="4"/>
      <c r="AD120" s="4"/>
      <c r="AE120" s="4"/>
      <c r="AF120" s="4"/>
      <c r="AG120" s="4"/>
      <c r="AH120" s="4"/>
      <c r="AI120" s="9"/>
      <c r="AJ120" s="9"/>
      <c r="AK120" s="9"/>
      <c r="AL120" s="9"/>
      <c r="AM120" s="9"/>
      <c r="AN120" s="9"/>
      <c r="AO120" s="9"/>
      <c r="AP120" s="9"/>
    </row>
    <row r="121" spans="1:42" s="302" customFormat="1" ht="78.75" x14ac:dyDescent="0.25">
      <c r="A121" s="146"/>
      <c r="B121" s="317">
        <v>16</v>
      </c>
      <c r="C121" s="329" t="str">
        <f t="shared" si="11"/>
        <v>YP-2: Percentage of adolescent girls and young women (AGYW) reached with HIV prevention programs- defined package of services</v>
      </c>
      <c r="D121" s="400" t="str">
        <f>TEXT(IFERROR(INDEX('Overview - Section A'!$A$43:$A$50,MATCH(J121,'Overview - Section A'!$I$43:$I$50,0)),""),"d-mmm-yy") &amp;" to " &amp; TEXT(IFERROR(INDEX('Overview - Section A'!$E$43:$E$50,MATCH(J121,'Overview - Section A'!$I$43:$I$50,0)),""),"d-mmm-yy")</f>
        <v>1-Jan-18 to 31-Dec-18</v>
      </c>
      <c r="E121" s="331">
        <v>555187.47845280555</v>
      </c>
      <c r="F121" s="332">
        <v>4654491</v>
      </c>
      <c r="G121" s="397">
        <f t="shared" si="12"/>
        <v>11.927995530613455</v>
      </c>
      <c r="H121" s="388"/>
      <c r="I121" s="401" t="str">
        <f t="shared" si="13"/>
        <v>YP-2: Percentage of adolescent girls and young women (AGYW) reached with HIV prevention programs- defined package of services</v>
      </c>
      <c r="J121" s="337" t="s">
        <v>298</v>
      </c>
      <c r="K121" s="337">
        <v>43465</v>
      </c>
      <c r="L121" s="401" t="b">
        <f t="shared" si="14"/>
        <v>1</v>
      </c>
      <c r="M121" s="401" t="b">
        <f t="shared" si="15"/>
        <v>1</v>
      </c>
      <c r="N121" s="401" t="s">
        <v>672</v>
      </c>
      <c r="O121" s="58"/>
      <c r="P121" s="165"/>
      <c r="Q121" s="164"/>
      <c r="X121" s="4"/>
      <c r="Y121" s="4"/>
      <c r="Z121" s="4"/>
      <c r="AA121" s="4"/>
      <c r="AB121" s="4"/>
      <c r="AC121" s="4"/>
      <c r="AD121" s="4"/>
      <c r="AE121" s="4"/>
      <c r="AF121" s="4"/>
      <c r="AG121" s="4"/>
      <c r="AH121" s="4"/>
      <c r="AI121" s="9"/>
      <c r="AJ121" s="9"/>
      <c r="AK121" s="9"/>
      <c r="AL121" s="9"/>
      <c r="AM121" s="9"/>
      <c r="AN121" s="9"/>
      <c r="AO121" s="9"/>
      <c r="AP121" s="9"/>
    </row>
    <row r="122" spans="1:42" s="302" customFormat="1" ht="78.75" x14ac:dyDescent="0.25">
      <c r="A122" s="146"/>
      <c r="B122" s="317">
        <v>16</v>
      </c>
      <c r="C122" s="329" t="str">
        <f t="shared" si="11"/>
        <v/>
      </c>
      <c r="D122" s="400" t="str">
        <f>TEXT(IFERROR(INDEX('Overview - Section A'!$A$43:$A$50,MATCH(J122,'Overview - Section A'!$I$43:$I$50,0)),""),"d-mmm-yy") &amp;" to " &amp; TEXT(IFERROR(INDEX('Overview - Section A'!$E$43:$E$50,MATCH(J122,'Overview - Section A'!$I$43:$I$50,0)),""),"d-mmm-yy")</f>
        <v>1-Jan-19 to 31-Dec-19</v>
      </c>
      <c r="E122" s="331">
        <v>649643.37407926691</v>
      </c>
      <c r="F122" s="332">
        <v>4777520</v>
      </c>
      <c r="G122" s="397">
        <f t="shared" si="12"/>
        <v>13.597920554582018</v>
      </c>
      <c r="H122" s="388"/>
      <c r="I122" s="401" t="str">
        <f t="shared" si="13"/>
        <v>YP-2: Percentage of adolescent girls and young women (AGYW) reached with HIV prevention programs- defined package of services</v>
      </c>
      <c r="J122" s="337" t="s">
        <v>300</v>
      </c>
      <c r="K122" s="337">
        <v>43830</v>
      </c>
      <c r="L122" s="401" t="b">
        <f t="shared" si="14"/>
        <v>1</v>
      </c>
      <c r="M122" s="401" t="b">
        <f t="shared" si="15"/>
        <v>1</v>
      </c>
      <c r="N122" s="401" t="s">
        <v>673</v>
      </c>
      <c r="O122" s="58"/>
      <c r="P122" s="165"/>
      <c r="Q122" s="164"/>
      <c r="X122" s="4"/>
      <c r="Y122" s="4"/>
      <c r="Z122" s="4"/>
      <c r="AA122" s="4"/>
      <c r="AB122" s="4"/>
      <c r="AC122" s="4"/>
      <c r="AD122" s="4"/>
      <c r="AE122" s="4"/>
      <c r="AF122" s="4"/>
      <c r="AG122" s="4"/>
      <c r="AH122" s="4"/>
      <c r="AI122" s="9"/>
      <c r="AJ122" s="9"/>
      <c r="AK122" s="9"/>
      <c r="AL122" s="9"/>
      <c r="AM122" s="9"/>
      <c r="AN122" s="9"/>
      <c r="AO122" s="9"/>
      <c r="AP122" s="9"/>
    </row>
    <row r="123" spans="1:42" s="302" customFormat="1" ht="78.75" x14ac:dyDescent="0.25">
      <c r="A123" s="146"/>
      <c r="B123" s="317">
        <v>16</v>
      </c>
      <c r="C123" s="329" t="str">
        <f t="shared" si="11"/>
        <v/>
      </c>
      <c r="D123" s="400" t="str">
        <f>TEXT(IFERROR(INDEX('Overview - Section A'!$A$43:$A$50,MATCH(J123,'Overview - Section A'!$I$43:$I$50,0)),""),"d-mmm-yy") &amp;" to " &amp; TEXT(IFERROR(INDEX('Overview - Section A'!$E$43:$E$50,MATCH(J123,'Overview - Section A'!$I$43:$I$50,0)),""),"d-mmm-yy")</f>
        <v>1-Jan-20 to 31-Dec-20</v>
      </c>
      <c r="E123" s="331">
        <v>744099.26970572828</v>
      </c>
      <c r="F123" s="332">
        <v>4904152</v>
      </c>
      <c r="G123" s="397">
        <f t="shared" si="12"/>
        <v>15.172842719918311</v>
      </c>
      <c r="H123" s="388"/>
      <c r="I123" s="401" t="str">
        <f t="shared" si="13"/>
        <v>YP-2: Percentage of adolescent girls and young women (AGYW) reached with HIV prevention programs- defined package of services</v>
      </c>
      <c r="J123" s="337" t="s">
        <v>302</v>
      </c>
      <c r="K123" s="337">
        <v>44196</v>
      </c>
      <c r="L123" s="401" t="b">
        <f t="shared" si="14"/>
        <v>1</v>
      </c>
      <c r="M123" s="401" t="b">
        <f t="shared" si="15"/>
        <v>1</v>
      </c>
      <c r="N123" s="401" t="s">
        <v>674</v>
      </c>
      <c r="O123" s="58"/>
      <c r="P123" s="165"/>
      <c r="Q123" s="164"/>
      <c r="X123" s="4"/>
      <c r="Y123" s="4"/>
      <c r="Z123" s="4"/>
      <c r="AA123" s="4"/>
      <c r="AB123" s="4"/>
      <c r="AC123" s="4"/>
      <c r="AD123" s="4"/>
      <c r="AE123" s="4"/>
      <c r="AF123" s="4"/>
      <c r="AG123" s="4"/>
      <c r="AH123" s="4"/>
      <c r="AI123" s="9"/>
      <c r="AJ123" s="9"/>
      <c r="AK123" s="9"/>
      <c r="AL123" s="9"/>
      <c r="AM123" s="9"/>
      <c r="AN123" s="9"/>
      <c r="AO123" s="9"/>
      <c r="AP123" s="9"/>
    </row>
    <row r="124" spans="1:42" s="302" customFormat="1" ht="78.75" x14ac:dyDescent="0.25">
      <c r="A124" s="146"/>
      <c r="B124" s="317">
        <v>16</v>
      </c>
      <c r="C124" s="329" t="str">
        <f t="shared" si="11"/>
        <v/>
      </c>
      <c r="D124" s="400" t="str">
        <f>TEXT(IFERROR(INDEX('Overview - Section A'!$A$43:$A$50,MATCH(J124,'Overview - Section A'!$I$43:$I$50,0)),""),"d-mmm-yy") &amp;" to " &amp; TEXT(IFERROR(INDEX('Overview - Section A'!$E$43:$E$50,MATCH(J124,'Overview - Section A'!$I$43:$I$50,0)),""),"d-mmm-yy")</f>
        <v>1-Jan-21 to 31-Dec-21</v>
      </c>
      <c r="E124" s="331"/>
      <c r="F124" s="332"/>
      <c r="G124" s="397" t="str">
        <f t="shared" si="12"/>
        <v/>
      </c>
      <c r="H124" s="388"/>
      <c r="I124" s="401" t="str">
        <f t="shared" si="13"/>
        <v>YP-2: Percentage of adolescent girls and young women (AGYW) reached with HIV prevention programs- defined package of services</v>
      </c>
      <c r="J124" s="337" t="s">
        <v>304</v>
      </c>
      <c r="K124" s="337">
        <v>44561</v>
      </c>
      <c r="L124" s="401" t="b">
        <f t="shared" si="14"/>
        <v>1</v>
      </c>
      <c r="M124" s="401" t="b">
        <f t="shared" si="15"/>
        <v>1</v>
      </c>
      <c r="N124" s="401" t="s">
        <v>675</v>
      </c>
      <c r="O124" s="58"/>
      <c r="P124" s="165"/>
      <c r="Q124" s="164"/>
      <c r="X124" s="4"/>
      <c r="Y124" s="4"/>
      <c r="Z124" s="4"/>
      <c r="AA124" s="4"/>
      <c r="AB124" s="4"/>
      <c r="AC124" s="4"/>
      <c r="AD124" s="4"/>
      <c r="AE124" s="4"/>
      <c r="AF124" s="4"/>
      <c r="AG124" s="4"/>
      <c r="AH124" s="4"/>
      <c r="AI124" s="9"/>
      <c r="AJ124" s="9"/>
      <c r="AK124" s="9"/>
      <c r="AL124" s="9"/>
      <c r="AM124" s="9"/>
      <c r="AN124" s="9"/>
      <c r="AO124" s="9"/>
      <c r="AP124" s="9"/>
    </row>
    <row r="125" spans="1:42" s="302" customFormat="1" ht="78.75" x14ac:dyDescent="0.25">
      <c r="A125" s="146"/>
      <c r="B125" s="317">
        <v>16</v>
      </c>
      <c r="C125" s="329" t="str">
        <f t="shared" si="11"/>
        <v/>
      </c>
      <c r="D125" s="400" t="str">
        <f>TEXT(IFERROR(INDEX('Overview - Section A'!$A$43:$A$50,MATCH(J125,'Overview - Section A'!$I$43:$I$50,0)),""),"d-mmm-yy") &amp;" to " &amp; TEXT(IFERROR(INDEX('Overview - Section A'!$E$43:$E$50,MATCH(J125,'Overview - Section A'!$I$43:$I$50,0)),""),"d-mmm-yy")</f>
        <v>1-Jan-22 to 31-Dec-22</v>
      </c>
      <c r="E125" s="331"/>
      <c r="F125" s="332"/>
      <c r="G125" s="397" t="str">
        <f t="shared" si="12"/>
        <v/>
      </c>
      <c r="H125" s="388"/>
      <c r="I125" s="401" t="str">
        <f t="shared" si="13"/>
        <v>YP-2: Percentage of adolescent girls and young women (AGYW) reached with HIV prevention programs- defined package of services</v>
      </c>
      <c r="J125" s="337" t="s">
        <v>306</v>
      </c>
      <c r="K125" s="337">
        <v>44926</v>
      </c>
      <c r="L125" s="401" t="b">
        <f t="shared" si="14"/>
        <v>1</v>
      </c>
      <c r="M125" s="401" t="b">
        <f t="shared" si="15"/>
        <v>1</v>
      </c>
      <c r="N125" s="401" t="s">
        <v>676</v>
      </c>
      <c r="O125" s="58"/>
      <c r="P125" s="165"/>
      <c r="Q125" s="164"/>
      <c r="X125" s="4"/>
      <c r="Y125" s="4"/>
      <c r="Z125" s="4"/>
      <c r="AA125" s="4"/>
      <c r="AB125" s="4"/>
      <c r="AC125" s="4"/>
      <c r="AD125" s="4"/>
      <c r="AE125" s="4"/>
      <c r="AF125" s="4"/>
      <c r="AG125" s="4"/>
      <c r="AH125" s="4"/>
      <c r="AI125" s="9"/>
      <c r="AJ125" s="9"/>
      <c r="AK125" s="9"/>
      <c r="AL125" s="9"/>
      <c r="AM125" s="9"/>
      <c r="AN125" s="9"/>
      <c r="AO125" s="9"/>
      <c r="AP125" s="9"/>
    </row>
    <row r="126" spans="1:42" s="302" customFormat="1" ht="78.75" x14ac:dyDescent="0.25">
      <c r="A126" s="146"/>
      <c r="B126" s="317">
        <v>17</v>
      </c>
      <c r="C126" s="329" t="str">
        <f t="shared" si="11"/>
        <v>YP-3: Number of adolescent girls and young women (AGYW) who were tested for HIV and received their results during the reporting period</v>
      </c>
      <c r="D126" s="400" t="str">
        <f>TEXT(IFERROR(INDEX('Overview - Section A'!$A$43:$A$50,MATCH(J126,'Overview - Section A'!$I$43:$I$50,0)),""),"d-mmm-yy") &amp;" to " &amp; TEXT(IFERROR(INDEX('Overview - Section A'!$E$43:$E$50,MATCH(J126,'Overview - Section A'!$I$43:$I$50,0)),""),"d-mmm-yy")</f>
        <v>1-Jan-18 to 31-Dec-18</v>
      </c>
      <c r="E126" s="331">
        <v>0</v>
      </c>
      <c r="F126" s="332">
        <v>4654491</v>
      </c>
      <c r="G126" s="397">
        <f t="shared" si="12"/>
        <v>0</v>
      </c>
      <c r="H126" s="388"/>
      <c r="I126" s="401" t="str">
        <f t="shared" si="13"/>
        <v>YP-3: Number of adolescent girls and young women (AGYW) who were tested for HIV and received their results during the reporting period</v>
      </c>
      <c r="J126" s="337" t="s">
        <v>298</v>
      </c>
      <c r="K126" s="337">
        <v>43465</v>
      </c>
      <c r="L126" s="401" t="b">
        <f t="shared" si="14"/>
        <v>1</v>
      </c>
      <c r="M126" s="401" t="b">
        <f t="shared" si="15"/>
        <v>1</v>
      </c>
      <c r="N126" s="401" t="s">
        <v>677</v>
      </c>
      <c r="O126" s="58"/>
      <c r="P126" s="165"/>
      <c r="Q126" s="164"/>
      <c r="X126" s="4"/>
      <c r="Y126" s="4"/>
      <c r="Z126" s="4"/>
      <c r="AA126" s="4"/>
      <c r="AB126" s="4"/>
      <c r="AC126" s="4"/>
      <c r="AD126" s="4"/>
      <c r="AE126" s="4"/>
      <c r="AF126" s="4"/>
      <c r="AG126" s="4"/>
      <c r="AH126" s="4"/>
      <c r="AI126" s="9"/>
      <c r="AJ126" s="9"/>
      <c r="AK126" s="9"/>
      <c r="AL126" s="9"/>
      <c r="AM126" s="9"/>
      <c r="AN126" s="9"/>
      <c r="AO126" s="9"/>
      <c r="AP126" s="9"/>
    </row>
    <row r="127" spans="1:42" s="302" customFormat="1" ht="78.75" x14ac:dyDescent="0.25">
      <c r="A127" s="146"/>
      <c r="B127" s="317">
        <v>17</v>
      </c>
      <c r="C127" s="329" t="str">
        <f t="shared" si="11"/>
        <v/>
      </c>
      <c r="D127" s="400" t="str">
        <f>TEXT(IFERROR(INDEX('Overview - Section A'!$A$43:$A$50,MATCH(J127,'Overview - Section A'!$I$43:$I$50,0)),""),"d-mmm-yy") &amp;" to " &amp; TEXT(IFERROR(INDEX('Overview - Section A'!$E$43:$E$50,MATCH(J127,'Overview - Section A'!$I$43:$I$50,0)),""),"d-mmm-yy")</f>
        <v>1-Jan-19 to 31-Dec-19</v>
      </c>
      <c r="E127" s="331">
        <v>0</v>
      </c>
      <c r="F127" s="332">
        <v>4777520</v>
      </c>
      <c r="G127" s="397">
        <f t="shared" si="12"/>
        <v>0</v>
      </c>
      <c r="H127" s="388"/>
      <c r="I127" s="401" t="str">
        <f t="shared" si="13"/>
        <v>YP-3: Number of adolescent girls and young women (AGYW) who were tested for HIV and received their results during the reporting period</v>
      </c>
      <c r="J127" s="337" t="s">
        <v>300</v>
      </c>
      <c r="K127" s="337">
        <v>43830</v>
      </c>
      <c r="L127" s="401" t="b">
        <f t="shared" si="14"/>
        <v>1</v>
      </c>
      <c r="M127" s="401" t="b">
        <f t="shared" si="15"/>
        <v>1</v>
      </c>
      <c r="N127" s="401" t="s">
        <v>678</v>
      </c>
      <c r="O127" s="58"/>
      <c r="P127" s="165"/>
      <c r="Q127" s="164"/>
      <c r="X127" s="4"/>
      <c r="Y127" s="4"/>
      <c r="Z127" s="4"/>
      <c r="AA127" s="4"/>
      <c r="AB127" s="4"/>
      <c r="AC127" s="4"/>
      <c r="AD127" s="4"/>
      <c r="AE127" s="4"/>
      <c r="AF127" s="4"/>
      <c r="AG127" s="4"/>
      <c r="AH127" s="4"/>
      <c r="AI127" s="9"/>
      <c r="AJ127" s="9"/>
      <c r="AK127" s="9"/>
      <c r="AL127" s="9"/>
      <c r="AM127" s="9"/>
      <c r="AN127" s="9"/>
      <c r="AO127" s="9"/>
      <c r="AP127" s="9"/>
    </row>
    <row r="128" spans="1:42" s="302" customFormat="1" ht="78.75" x14ac:dyDescent="0.25">
      <c r="A128" s="146"/>
      <c r="B128" s="317">
        <v>17</v>
      </c>
      <c r="C128" s="329" t="str">
        <f t="shared" si="11"/>
        <v/>
      </c>
      <c r="D128" s="400" t="str">
        <f>TEXT(IFERROR(INDEX('Overview - Section A'!$A$43:$A$50,MATCH(J128,'Overview - Section A'!$I$43:$I$50,0)),""),"d-mmm-yy") &amp;" to " &amp; TEXT(IFERROR(INDEX('Overview - Section A'!$E$43:$E$50,MATCH(J128,'Overview - Section A'!$I$43:$I$50,0)),""),"d-mmm-yy")</f>
        <v>1-Jan-20 to 31-Dec-20</v>
      </c>
      <c r="E128" s="331">
        <v>0</v>
      </c>
      <c r="F128" s="332">
        <v>4904152</v>
      </c>
      <c r="G128" s="397">
        <f t="shared" si="12"/>
        <v>0</v>
      </c>
      <c r="H128" s="388"/>
      <c r="I128" s="401" t="str">
        <f t="shared" si="13"/>
        <v>YP-3: Number of adolescent girls and young women (AGYW) who were tested for HIV and received their results during the reporting period</v>
      </c>
      <c r="J128" s="337" t="s">
        <v>302</v>
      </c>
      <c r="K128" s="337">
        <v>44196</v>
      </c>
      <c r="L128" s="401" t="b">
        <f t="shared" si="14"/>
        <v>1</v>
      </c>
      <c r="M128" s="401" t="b">
        <f t="shared" si="15"/>
        <v>1</v>
      </c>
      <c r="N128" s="401" t="s">
        <v>679</v>
      </c>
      <c r="O128" s="58"/>
      <c r="P128" s="165"/>
      <c r="Q128" s="164"/>
      <c r="X128" s="4"/>
      <c r="Y128" s="4"/>
      <c r="Z128" s="4"/>
      <c r="AA128" s="4"/>
      <c r="AB128" s="4"/>
      <c r="AC128" s="4"/>
      <c r="AD128" s="4"/>
      <c r="AE128" s="4"/>
      <c r="AF128" s="4"/>
      <c r="AG128" s="4"/>
      <c r="AH128" s="4"/>
      <c r="AI128" s="9"/>
      <c r="AJ128" s="9"/>
      <c r="AK128" s="9"/>
      <c r="AL128" s="9"/>
      <c r="AM128" s="9"/>
      <c r="AN128" s="9"/>
      <c r="AO128" s="9"/>
      <c r="AP128" s="9"/>
    </row>
    <row r="129" spans="1:42" s="302" customFormat="1" ht="78.75" x14ac:dyDescent="0.25">
      <c r="A129" s="146"/>
      <c r="B129" s="317">
        <v>17</v>
      </c>
      <c r="C129" s="329" t="str">
        <f t="shared" si="11"/>
        <v/>
      </c>
      <c r="D129" s="400" t="str">
        <f>TEXT(IFERROR(INDEX('Overview - Section A'!$A$43:$A$50,MATCH(J129,'Overview - Section A'!$I$43:$I$50,0)),""),"d-mmm-yy") &amp;" to " &amp; TEXT(IFERROR(INDEX('Overview - Section A'!$E$43:$E$50,MATCH(J129,'Overview - Section A'!$I$43:$I$50,0)),""),"d-mmm-yy")</f>
        <v>1-Jan-21 to 31-Dec-21</v>
      </c>
      <c r="E129" s="331"/>
      <c r="F129" s="332"/>
      <c r="G129" s="397" t="str">
        <f t="shared" si="12"/>
        <v/>
      </c>
      <c r="H129" s="388"/>
      <c r="I129" s="401" t="str">
        <f t="shared" si="13"/>
        <v>YP-3: Number of adolescent girls and young women (AGYW) who were tested for HIV and received their results during the reporting period</v>
      </c>
      <c r="J129" s="337" t="s">
        <v>304</v>
      </c>
      <c r="K129" s="337">
        <v>44561</v>
      </c>
      <c r="L129" s="401" t="b">
        <f t="shared" si="14"/>
        <v>1</v>
      </c>
      <c r="M129" s="401" t="b">
        <f t="shared" si="15"/>
        <v>1</v>
      </c>
      <c r="N129" s="401" t="s">
        <v>680</v>
      </c>
      <c r="O129" s="58"/>
      <c r="P129" s="165"/>
      <c r="Q129" s="164"/>
      <c r="X129" s="4"/>
      <c r="Y129" s="4"/>
      <c r="Z129" s="4"/>
      <c r="AA129" s="4"/>
      <c r="AB129" s="4"/>
      <c r="AC129" s="4"/>
      <c r="AD129" s="4"/>
      <c r="AE129" s="4"/>
      <c r="AF129" s="4"/>
      <c r="AG129" s="4"/>
      <c r="AH129" s="4"/>
      <c r="AI129" s="9"/>
      <c r="AJ129" s="9"/>
      <c r="AK129" s="9"/>
      <c r="AL129" s="9"/>
      <c r="AM129" s="9"/>
      <c r="AN129" s="9"/>
      <c r="AO129" s="9"/>
      <c r="AP129" s="9"/>
    </row>
    <row r="130" spans="1:42" s="302" customFormat="1" ht="78.75" x14ac:dyDescent="0.25">
      <c r="A130" s="146"/>
      <c r="B130" s="317">
        <v>17</v>
      </c>
      <c r="C130" s="329" t="str">
        <f t="shared" si="11"/>
        <v/>
      </c>
      <c r="D130" s="400" t="str">
        <f>TEXT(IFERROR(INDEX('Overview - Section A'!$A$43:$A$50,MATCH(J130,'Overview - Section A'!$I$43:$I$50,0)),""),"d-mmm-yy") &amp;" to " &amp; TEXT(IFERROR(INDEX('Overview - Section A'!$E$43:$E$50,MATCH(J130,'Overview - Section A'!$I$43:$I$50,0)),""),"d-mmm-yy")</f>
        <v>1-Jan-22 to 31-Dec-22</v>
      </c>
      <c r="E130" s="331"/>
      <c r="F130" s="332"/>
      <c r="G130" s="397" t="str">
        <f t="shared" si="12"/>
        <v/>
      </c>
      <c r="H130" s="388"/>
      <c r="I130" s="401" t="str">
        <f t="shared" si="13"/>
        <v>YP-3: Number of adolescent girls and young women (AGYW) who were tested for HIV and received their results during the reporting period</v>
      </c>
      <c r="J130" s="337" t="s">
        <v>306</v>
      </c>
      <c r="K130" s="337">
        <v>44926</v>
      </c>
      <c r="L130" s="401" t="b">
        <f t="shared" si="14"/>
        <v>1</v>
      </c>
      <c r="M130" s="401" t="b">
        <f t="shared" si="15"/>
        <v>1</v>
      </c>
      <c r="N130" s="401" t="s">
        <v>681</v>
      </c>
      <c r="O130" s="58"/>
      <c r="P130" s="165"/>
      <c r="Q130" s="164"/>
      <c r="X130" s="4"/>
      <c r="Y130" s="4"/>
      <c r="Z130" s="4"/>
      <c r="AA130" s="4"/>
      <c r="AB130" s="4"/>
      <c r="AC130" s="4"/>
      <c r="AD130" s="4"/>
      <c r="AE130" s="4"/>
      <c r="AF130" s="4"/>
      <c r="AG130" s="4"/>
      <c r="AH130" s="4"/>
      <c r="AI130" s="9"/>
      <c r="AJ130" s="9"/>
      <c r="AK130" s="9"/>
      <c r="AL130" s="9"/>
      <c r="AM130" s="9"/>
      <c r="AN130" s="9"/>
      <c r="AO130" s="9"/>
      <c r="AP130" s="9"/>
    </row>
    <row r="131" spans="1:42" s="302" customFormat="1" ht="63" x14ac:dyDescent="0.25">
      <c r="A131" s="146"/>
      <c r="B131" s="317">
        <v>18</v>
      </c>
      <c r="C131" s="329" t="str">
        <f t="shared" si="11"/>
        <v>KP-1e: Percentage of other vulnerable populations reached with HIV prevention programs - defined package of services</v>
      </c>
      <c r="D131" s="400" t="str">
        <f>TEXT(IFERROR(INDEX('Overview - Section A'!$A$43:$A$50,MATCH(J131,'Overview - Section A'!$I$43:$I$50,0)),""),"d-mmm-yy") &amp;" to " &amp; TEXT(IFERROR(INDEX('Overview - Section A'!$E$43:$E$50,MATCH(J131,'Overview - Section A'!$I$43:$I$50,0)),""),"d-mmm-yy")</f>
        <v>1-Jan-18 to 31-Dec-18</v>
      </c>
      <c r="E131" s="331">
        <v>7224.2000000000007</v>
      </c>
      <c r="F131" s="332">
        <v>36121</v>
      </c>
      <c r="G131" s="397">
        <f t="shared" si="12"/>
        <v>20</v>
      </c>
      <c r="H131" s="388"/>
      <c r="I131" s="401" t="str">
        <f t="shared" si="13"/>
        <v>KP-1e: Percentage of other vulnerable populations reached with HIV prevention programs - defined package of services</v>
      </c>
      <c r="J131" s="337" t="s">
        <v>298</v>
      </c>
      <c r="K131" s="337">
        <v>43465</v>
      </c>
      <c r="L131" s="401" t="b">
        <f t="shared" si="14"/>
        <v>1</v>
      </c>
      <c r="M131" s="401" t="b">
        <f t="shared" si="15"/>
        <v>1</v>
      </c>
      <c r="N131" s="401" t="s">
        <v>682</v>
      </c>
      <c r="O131" s="58"/>
      <c r="P131" s="165"/>
      <c r="Q131" s="164"/>
      <c r="X131" s="4"/>
      <c r="Y131" s="4"/>
      <c r="Z131" s="4"/>
      <c r="AA131" s="4"/>
      <c r="AB131" s="4"/>
      <c r="AC131" s="4"/>
      <c r="AD131" s="4"/>
      <c r="AE131" s="4"/>
      <c r="AF131" s="4"/>
      <c r="AG131" s="4"/>
      <c r="AH131" s="4"/>
      <c r="AI131" s="9"/>
      <c r="AJ131" s="9"/>
      <c r="AK131" s="9"/>
      <c r="AL131" s="9"/>
      <c r="AM131" s="9"/>
      <c r="AN131" s="9"/>
      <c r="AO131" s="9"/>
      <c r="AP131" s="9"/>
    </row>
    <row r="132" spans="1:42" s="302" customFormat="1" ht="63" x14ac:dyDescent="0.25">
      <c r="A132" s="146"/>
      <c r="B132" s="317">
        <v>18</v>
      </c>
      <c r="C132" s="329" t="str">
        <f t="shared" si="11"/>
        <v/>
      </c>
      <c r="D132" s="400" t="str">
        <f>TEXT(IFERROR(INDEX('Overview - Section A'!$A$43:$A$50,MATCH(J132,'Overview - Section A'!$I$43:$I$50,0)),""),"d-mmm-yy") &amp;" to " &amp; TEXT(IFERROR(INDEX('Overview - Section A'!$E$43:$E$50,MATCH(J132,'Overview - Section A'!$I$43:$I$50,0)),""),"d-mmm-yy")</f>
        <v>1-Jan-19 to 31-Dec-19</v>
      </c>
      <c r="E132" s="331">
        <v>9030.25</v>
      </c>
      <c r="F132" s="332">
        <v>36121</v>
      </c>
      <c r="G132" s="397">
        <f t="shared" si="12"/>
        <v>25</v>
      </c>
      <c r="H132" s="388"/>
      <c r="I132" s="401" t="str">
        <f t="shared" si="13"/>
        <v>KP-1e: Percentage of other vulnerable populations reached with HIV prevention programs - defined package of services</v>
      </c>
      <c r="J132" s="337" t="s">
        <v>300</v>
      </c>
      <c r="K132" s="337">
        <v>43830</v>
      </c>
      <c r="L132" s="401" t="b">
        <f t="shared" si="14"/>
        <v>1</v>
      </c>
      <c r="M132" s="401" t="b">
        <f t="shared" si="15"/>
        <v>1</v>
      </c>
      <c r="N132" s="401" t="s">
        <v>683</v>
      </c>
      <c r="O132" s="58"/>
      <c r="P132" s="165"/>
      <c r="Q132" s="164"/>
      <c r="X132" s="4"/>
      <c r="Y132" s="4"/>
      <c r="Z132" s="4"/>
      <c r="AA132" s="4"/>
      <c r="AB132" s="4"/>
      <c r="AC132" s="4"/>
      <c r="AD132" s="4"/>
      <c r="AE132" s="4"/>
      <c r="AF132" s="4"/>
      <c r="AG132" s="4"/>
      <c r="AH132" s="4"/>
      <c r="AI132" s="9"/>
      <c r="AJ132" s="9"/>
      <c r="AK132" s="9"/>
      <c r="AL132" s="9"/>
      <c r="AM132" s="9"/>
      <c r="AN132" s="9"/>
      <c r="AO132" s="9"/>
      <c r="AP132" s="9"/>
    </row>
    <row r="133" spans="1:42" s="302" customFormat="1" ht="63" x14ac:dyDescent="0.25">
      <c r="A133" s="146"/>
      <c r="B133" s="317">
        <v>18</v>
      </c>
      <c r="C133" s="329" t="str">
        <f t="shared" si="11"/>
        <v/>
      </c>
      <c r="D133" s="400" t="str">
        <f>TEXT(IFERROR(INDEX('Overview - Section A'!$A$43:$A$50,MATCH(J133,'Overview - Section A'!$I$43:$I$50,0)),""),"d-mmm-yy") &amp;" to " &amp; TEXT(IFERROR(INDEX('Overview - Section A'!$E$43:$E$50,MATCH(J133,'Overview - Section A'!$I$43:$I$50,0)),""),"d-mmm-yy")</f>
        <v>1-Jan-20 to 31-Dec-20</v>
      </c>
      <c r="E133" s="331">
        <v>10836.3</v>
      </c>
      <c r="F133" s="332">
        <v>36121</v>
      </c>
      <c r="G133" s="397">
        <f t="shared" si="12"/>
        <v>30</v>
      </c>
      <c r="H133" s="388"/>
      <c r="I133" s="401" t="str">
        <f t="shared" si="13"/>
        <v>KP-1e: Percentage of other vulnerable populations reached with HIV prevention programs - defined package of services</v>
      </c>
      <c r="J133" s="337" t="s">
        <v>302</v>
      </c>
      <c r="K133" s="337">
        <v>44196</v>
      </c>
      <c r="L133" s="401" t="b">
        <f t="shared" si="14"/>
        <v>1</v>
      </c>
      <c r="M133" s="401" t="b">
        <f t="shared" si="15"/>
        <v>1</v>
      </c>
      <c r="N133" s="401" t="s">
        <v>684</v>
      </c>
      <c r="O133" s="58"/>
      <c r="P133" s="165"/>
      <c r="Q133" s="164"/>
      <c r="X133" s="4"/>
      <c r="Y133" s="4"/>
      <c r="Z133" s="4"/>
      <c r="AA133" s="4"/>
      <c r="AB133" s="4"/>
      <c r="AC133" s="4"/>
      <c r="AD133" s="4"/>
      <c r="AE133" s="4"/>
      <c r="AF133" s="4"/>
      <c r="AG133" s="4"/>
      <c r="AH133" s="4"/>
      <c r="AI133" s="9"/>
      <c r="AJ133" s="9"/>
      <c r="AK133" s="9"/>
      <c r="AL133" s="9"/>
      <c r="AM133" s="9"/>
      <c r="AN133" s="9"/>
      <c r="AO133" s="9"/>
      <c r="AP133" s="9"/>
    </row>
    <row r="134" spans="1:42" s="302" customFormat="1" ht="63" x14ac:dyDescent="0.25">
      <c r="A134" s="146"/>
      <c r="B134" s="317">
        <v>18</v>
      </c>
      <c r="C134" s="329" t="str">
        <f t="shared" si="11"/>
        <v/>
      </c>
      <c r="D134" s="400" t="str">
        <f>TEXT(IFERROR(INDEX('Overview - Section A'!$A$43:$A$50,MATCH(J134,'Overview - Section A'!$I$43:$I$50,0)),""),"d-mmm-yy") &amp;" to " &amp; TEXT(IFERROR(INDEX('Overview - Section A'!$E$43:$E$50,MATCH(J134,'Overview - Section A'!$I$43:$I$50,0)),""),"d-mmm-yy")</f>
        <v>1-Jan-21 to 31-Dec-21</v>
      </c>
      <c r="E134" s="331"/>
      <c r="F134" s="332"/>
      <c r="G134" s="397" t="str">
        <f t="shared" si="12"/>
        <v/>
      </c>
      <c r="H134" s="388"/>
      <c r="I134" s="401" t="str">
        <f t="shared" si="13"/>
        <v>KP-1e: Percentage of other vulnerable populations reached with HIV prevention programs - defined package of services</v>
      </c>
      <c r="J134" s="337" t="s">
        <v>304</v>
      </c>
      <c r="K134" s="337">
        <v>44561</v>
      </c>
      <c r="L134" s="401" t="b">
        <f t="shared" si="14"/>
        <v>1</v>
      </c>
      <c r="M134" s="401" t="b">
        <f t="shared" si="15"/>
        <v>1</v>
      </c>
      <c r="N134" s="401" t="s">
        <v>685</v>
      </c>
      <c r="O134" s="58"/>
      <c r="P134" s="165"/>
      <c r="Q134" s="164"/>
      <c r="X134" s="4"/>
      <c r="Y134" s="4"/>
      <c r="Z134" s="4"/>
      <c r="AA134" s="4"/>
      <c r="AB134" s="4"/>
      <c r="AC134" s="4"/>
      <c r="AD134" s="4"/>
      <c r="AE134" s="4"/>
      <c r="AF134" s="4"/>
      <c r="AG134" s="4"/>
      <c r="AH134" s="4"/>
      <c r="AI134" s="9"/>
      <c r="AJ134" s="9"/>
      <c r="AK134" s="9"/>
      <c r="AL134" s="9"/>
      <c r="AM134" s="9"/>
      <c r="AN134" s="9"/>
      <c r="AO134" s="9"/>
      <c r="AP134" s="9"/>
    </row>
    <row r="135" spans="1:42" s="302" customFormat="1" ht="63" x14ac:dyDescent="0.25">
      <c r="A135" s="146"/>
      <c r="B135" s="317">
        <v>18</v>
      </c>
      <c r="C135" s="329" t="str">
        <f t="shared" si="11"/>
        <v/>
      </c>
      <c r="D135" s="400" t="str">
        <f>TEXT(IFERROR(INDEX('Overview - Section A'!$A$43:$A$50,MATCH(J135,'Overview - Section A'!$I$43:$I$50,0)),""),"d-mmm-yy") &amp;" to " &amp; TEXT(IFERROR(INDEX('Overview - Section A'!$E$43:$E$50,MATCH(J135,'Overview - Section A'!$I$43:$I$50,0)),""),"d-mmm-yy")</f>
        <v>1-Jan-22 to 31-Dec-22</v>
      </c>
      <c r="E135" s="331"/>
      <c r="F135" s="332"/>
      <c r="G135" s="397" t="str">
        <f t="shared" si="12"/>
        <v/>
      </c>
      <c r="H135" s="388"/>
      <c r="I135" s="401" t="str">
        <f t="shared" si="13"/>
        <v>KP-1e: Percentage of other vulnerable populations reached with HIV prevention programs - defined package of services</v>
      </c>
      <c r="J135" s="337" t="s">
        <v>306</v>
      </c>
      <c r="K135" s="337">
        <v>44926</v>
      </c>
      <c r="L135" s="401" t="b">
        <f t="shared" si="14"/>
        <v>1</v>
      </c>
      <c r="M135" s="401" t="b">
        <f t="shared" si="15"/>
        <v>1</v>
      </c>
      <c r="N135" s="401" t="s">
        <v>686</v>
      </c>
      <c r="O135" s="58"/>
      <c r="P135" s="165"/>
      <c r="Q135" s="164"/>
      <c r="X135" s="4"/>
      <c r="Y135" s="4"/>
      <c r="Z135" s="4"/>
      <c r="AA135" s="4"/>
      <c r="AB135" s="4"/>
      <c r="AC135" s="4"/>
      <c r="AD135" s="4"/>
      <c r="AE135" s="4"/>
      <c r="AF135" s="4"/>
      <c r="AG135" s="4"/>
      <c r="AH135" s="4"/>
      <c r="AI135" s="9"/>
      <c r="AJ135" s="9"/>
      <c r="AK135" s="9"/>
      <c r="AL135" s="9"/>
      <c r="AM135" s="9"/>
      <c r="AN135" s="9"/>
      <c r="AO135" s="9"/>
      <c r="AP135" s="9"/>
    </row>
    <row r="136" spans="1:42" s="302" customFormat="1" ht="78.75" x14ac:dyDescent="0.25">
      <c r="A136" s="146"/>
      <c r="B136" s="317">
        <v>19</v>
      </c>
      <c r="C136" s="329" t="str">
        <f t="shared" si="11"/>
        <v>KP-3e: Percentage of other vulnerable populations that have received an HIV test during the reporting period and know their results</v>
      </c>
      <c r="D136" s="400" t="str">
        <f>TEXT(IFERROR(INDEX('Overview - Section A'!$A$43:$A$50,MATCH(J136,'Overview - Section A'!$I$43:$I$50,0)),""),"d-mmm-yy") &amp;" to " &amp; TEXT(IFERROR(INDEX('Overview - Section A'!$E$43:$E$50,MATCH(J136,'Overview - Section A'!$I$43:$I$50,0)),""),"d-mmm-yy")</f>
        <v>1-Jan-18 to 31-Dec-18</v>
      </c>
      <c r="E136" s="331">
        <v>5418.1500000000005</v>
      </c>
      <c r="F136" s="332">
        <v>36121</v>
      </c>
      <c r="G136" s="397">
        <f t="shared" si="12"/>
        <v>15.000000000000002</v>
      </c>
      <c r="H136" s="388"/>
      <c r="I136" s="401" t="str">
        <f t="shared" si="13"/>
        <v>KP-3e: Percentage of other vulnerable populations that have received an HIV test during the reporting period and know their results</v>
      </c>
      <c r="J136" s="337" t="s">
        <v>298</v>
      </c>
      <c r="K136" s="337">
        <v>43465</v>
      </c>
      <c r="L136" s="401" t="b">
        <f t="shared" si="14"/>
        <v>1</v>
      </c>
      <c r="M136" s="401" t="b">
        <f t="shared" si="15"/>
        <v>1</v>
      </c>
      <c r="N136" s="401" t="s">
        <v>687</v>
      </c>
      <c r="O136" s="58"/>
      <c r="P136" s="165"/>
      <c r="Q136" s="164"/>
      <c r="X136" s="4"/>
      <c r="Y136" s="4"/>
      <c r="Z136" s="4"/>
      <c r="AA136" s="4"/>
      <c r="AB136" s="4"/>
      <c r="AC136" s="4"/>
      <c r="AD136" s="4"/>
      <c r="AE136" s="4"/>
      <c r="AF136" s="4"/>
      <c r="AG136" s="4"/>
      <c r="AH136" s="4"/>
      <c r="AI136" s="9"/>
      <c r="AJ136" s="9"/>
      <c r="AK136" s="9"/>
      <c r="AL136" s="9"/>
      <c r="AM136" s="9"/>
      <c r="AN136" s="9"/>
      <c r="AO136" s="9"/>
      <c r="AP136" s="9"/>
    </row>
    <row r="137" spans="1:42" s="302" customFormat="1" ht="78.75" x14ac:dyDescent="0.25">
      <c r="A137" s="146"/>
      <c r="B137" s="317">
        <v>19</v>
      </c>
      <c r="C137" s="329" t="str">
        <f t="shared" si="11"/>
        <v/>
      </c>
      <c r="D137" s="400" t="str">
        <f>TEXT(IFERROR(INDEX('Overview - Section A'!$A$43:$A$50,MATCH(J137,'Overview - Section A'!$I$43:$I$50,0)),""),"d-mmm-yy") &amp;" to " &amp; TEXT(IFERROR(INDEX('Overview - Section A'!$E$43:$E$50,MATCH(J137,'Overview - Section A'!$I$43:$I$50,0)),""),"d-mmm-yy")</f>
        <v>1-Jan-19 to 31-Dec-19</v>
      </c>
      <c r="E137" s="331">
        <v>6772.6875</v>
      </c>
      <c r="F137" s="332">
        <v>36121</v>
      </c>
      <c r="G137" s="397">
        <f t="shared" si="12"/>
        <v>18.75</v>
      </c>
      <c r="H137" s="388"/>
      <c r="I137" s="401" t="str">
        <f t="shared" si="13"/>
        <v>KP-3e: Percentage of other vulnerable populations that have received an HIV test during the reporting period and know their results</v>
      </c>
      <c r="J137" s="337" t="s">
        <v>300</v>
      </c>
      <c r="K137" s="337">
        <v>43830</v>
      </c>
      <c r="L137" s="401" t="b">
        <f t="shared" si="14"/>
        <v>1</v>
      </c>
      <c r="M137" s="401" t="b">
        <f t="shared" si="15"/>
        <v>1</v>
      </c>
      <c r="N137" s="401" t="s">
        <v>688</v>
      </c>
      <c r="O137" s="58"/>
      <c r="P137" s="165"/>
      <c r="Q137" s="164"/>
      <c r="X137" s="4"/>
      <c r="Y137" s="4"/>
      <c r="Z137" s="4"/>
      <c r="AA137" s="4"/>
      <c r="AB137" s="4"/>
      <c r="AC137" s="4"/>
      <c r="AD137" s="4"/>
      <c r="AE137" s="4"/>
      <c r="AF137" s="4"/>
      <c r="AG137" s="4"/>
      <c r="AH137" s="4"/>
      <c r="AI137" s="9"/>
      <c r="AJ137" s="9"/>
      <c r="AK137" s="9"/>
      <c r="AL137" s="9"/>
      <c r="AM137" s="9"/>
      <c r="AN137" s="9"/>
      <c r="AO137" s="9"/>
      <c r="AP137" s="9"/>
    </row>
    <row r="138" spans="1:42" s="302" customFormat="1" ht="78.75" x14ac:dyDescent="0.25">
      <c r="A138" s="146"/>
      <c r="B138" s="317">
        <v>19</v>
      </c>
      <c r="C138" s="329" t="str">
        <f t="shared" si="11"/>
        <v/>
      </c>
      <c r="D138" s="400" t="str">
        <f>TEXT(IFERROR(INDEX('Overview - Section A'!$A$43:$A$50,MATCH(J138,'Overview - Section A'!$I$43:$I$50,0)),""),"d-mmm-yy") &amp;" to " &amp; TEXT(IFERROR(INDEX('Overview - Section A'!$E$43:$E$50,MATCH(J138,'Overview - Section A'!$I$43:$I$50,0)),""),"d-mmm-yy")</f>
        <v>1-Jan-20 to 31-Dec-20</v>
      </c>
      <c r="E138" s="331">
        <v>8127.2249999999995</v>
      </c>
      <c r="F138" s="332">
        <v>36121</v>
      </c>
      <c r="G138" s="397">
        <f t="shared" si="12"/>
        <v>22.499999999999996</v>
      </c>
      <c r="H138" s="388"/>
      <c r="I138" s="401" t="str">
        <f t="shared" si="13"/>
        <v>KP-3e: Percentage of other vulnerable populations that have received an HIV test during the reporting period and know their results</v>
      </c>
      <c r="J138" s="337" t="s">
        <v>302</v>
      </c>
      <c r="K138" s="337">
        <v>44196</v>
      </c>
      <c r="L138" s="401" t="b">
        <f t="shared" si="14"/>
        <v>1</v>
      </c>
      <c r="M138" s="401" t="b">
        <f t="shared" si="15"/>
        <v>1</v>
      </c>
      <c r="N138" s="401" t="s">
        <v>689</v>
      </c>
      <c r="O138" s="58"/>
      <c r="P138" s="165"/>
      <c r="Q138" s="164"/>
      <c r="X138" s="4"/>
      <c r="Y138" s="4"/>
      <c r="Z138" s="4"/>
      <c r="AA138" s="4"/>
      <c r="AB138" s="4"/>
      <c r="AC138" s="4"/>
      <c r="AD138" s="4"/>
      <c r="AE138" s="4"/>
      <c r="AF138" s="4"/>
      <c r="AG138" s="4"/>
      <c r="AH138" s="4"/>
      <c r="AI138" s="9"/>
      <c r="AJ138" s="9"/>
      <c r="AK138" s="9"/>
      <c r="AL138" s="9"/>
      <c r="AM138" s="9"/>
      <c r="AN138" s="9"/>
      <c r="AO138" s="9"/>
      <c r="AP138" s="9"/>
    </row>
    <row r="139" spans="1:42" s="302" customFormat="1" ht="78.75" x14ac:dyDescent="0.25">
      <c r="A139" s="146"/>
      <c r="B139" s="317">
        <v>19</v>
      </c>
      <c r="C139" s="329" t="str">
        <f t="shared" si="11"/>
        <v/>
      </c>
      <c r="D139" s="400" t="str">
        <f>TEXT(IFERROR(INDEX('Overview - Section A'!$A$43:$A$50,MATCH(J139,'Overview - Section A'!$I$43:$I$50,0)),""),"d-mmm-yy") &amp;" to " &amp; TEXT(IFERROR(INDEX('Overview - Section A'!$E$43:$E$50,MATCH(J139,'Overview - Section A'!$I$43:$I$50,0)),""),"d-mmm-yy")</f>
        <v>1-Jan-21 to 31-Dec-21</v>
      </c>
      <c r="E139" s="331"/>
      <c r="F139" s="332"/>
      <c r="G139" s="397" t="str">
        <f t="shared" si="12"/>
        <v/>
      </c>
      <c r="H139" s="388"/>
      <c r="I139" s="401" t="str">
        <f t="shared" si="13"/>
        <v>KP-3e: Percentage of other vulnerable populations that have received an HIV test during the reporting period and know their results</v>
      </c>
      <c r="J139" s="337" t="s">
        <v>304</v>
      </c>
      <c r="K139" s="337">
        <v>44561</v>
      </c>
      <c r="L139" s="401" t="b">
        <f t="shared" si="14"/>
        <v>1</v>
      </c>
      <c r="M139" s="401" t="b">
        <f t="shared" si="15"/>
        <v>1</v>
      </c>
      <c r="N139" s="401" t="s">
        <v>690</v>
      </c>
      <c r="O139" s="58"/>
      <c r="P139" s="165"/>
      <c r="Q139" s="164"/>
      <c r="X139" s="4"/>
      <c r="Y139" s="4"/>
      <c r="Z139" s="4"/>
      <c r="AA139" s="4"/>
      <c r="AB139" s="4"/>
      <c r="AC139" s="4"/>
      <c r="AD139" s="4"/>
      <c r="AE139" s="4"/>
      <c r="AF139" s="4"/>
      <c r="AG139" s="4"/>
      <c r="AH139" s="4"/>
      <c r="AI139" s="9"/>
      <c r="AJ139" s="9"/>
      <c r="AK139" s="9"/>
      <c r="AL139" s="9"/>
      <c r="AM139" s="9"/>
      <c r="AN139" s="9"/>
      <c r="AO139" s="9"/>
      <c r="AP139" s="9"/>
    </row>
    <row r="140" spans="1:42" s="302" customFormat="1" ht="78.75" x14ac:dyDescent="0.25">
      <c r="A140" s="146"/>
      <c r="B140" s="317">
        <v>19</v>
      </c>
      <c r="C140" s="329" t="str">
        <f t="shared" si="11"/>
        <v/>
      </c>
      <c r="D140" s="400" t="str">
        <f>TEXT(IFERROR(INDEX('Overview - Section A'!$A$43:$A$50,MATCH(J140,'Overview - Section A'!$I$43:$I$50,0)),""),"d-mmm-yy") &amp;" to " &amp; TEXT(IFERROR(INDEX('Overview - Section A'!$E$43:$E$50,MATCH(J140,'Overview - Section A'!$I$43:$I$50,0)),""),"d-mmm-yy")</f>
        <v>1-Jan-22 to 31-Dec-22</v>
      </c>
      <c r="E140" s="331"/>
      <c r="F140" s="332"/>
      <c r="G140" s="397" t="str">
        <f t="shared" si="12"/>
        <v/>
      </c>
      <c r="H140" s="388"/>
      <c r="I140" s="401" t="str">
        <f t="shared" si="13"/>
        <v>KP-3e: Percentage of other vulnerable populations that have received an HIV test during the reporting period and know their results</v>
      </c>
      <c r="J140" s="337" t="s">
        <v>306</v>
      </c>
      <c r="K140" s="337">
        <v>44926</v>
      </c>
      <c r="L140" s="401" t="b">
        <f t="shared" si="14"/>
        <v>1</v>
      </c>
      <c r="M140" s="401" t="b">
        <f t="shared" si="15"/>
        <v>1</v>
      </c>
      <c r="N140" s="401" t="s">
        <v>691</v>
      </c>
      <c r="O140" s="58"/>
      <c r="P140" s="165"/>
      <c r="Q140" s="164"/>
      <c r="X140" s="4"/>
      <c r="Y140" s="4"/>
      <c r="Z140" s="4"/>
      <c r="AA140" s="4"/>
      <c r="AB140" s="4"/>
      <c r="AC140" s="4"/>
      <c r="AD140" s="4"/>
      <c r="AE140" s="4"/>
      <c r="AF140" s="4"/>
      <c r="AG140" s="4"/>
      <c r="AH140" s="4"/>
      <c r="AI140" s="9"/>
      <c r="AJ140" s="9"/>
      <c r="AK140" s="9"/>
      <c r="AL140" s="9"/>
      <c r="AM140" s="9"/>
      <c r="AN140" s="9"/>
      <c r="AO140" s="9"/>
      <c r="AP140" s="9"/>
    </row>
    <row r="141" spans="1:42" s="302" customFormat="1" ht="78.75" x14ac:dyDescent="0.25">
      <c r="A141" s="146"/>
      <c r="B141" s="317">
        <v>20</v>
      </c>
      <c r="C141" s="329" t="str">
        <f t="shared" si="11"/>
        <v>TB/HIV-3.1: Percentage of people living with HIV in care (including PMTCT) who are screened for TB in HIV care or treatment settings</v>
      </c>
      <c r="D141" s="400" t="str">
        <f>TEXT(IFERROR(INDEX('Overview - Section A'!$A$43:$A$50,MATCH(J141,'Overview - Section A'!$I$43:$I$50,0)),""),"d-mmm-yy") &amp;" to " &amp; TEXT(IFERROR(INDEX('Overview - Section A'!$E$43:$E$50,MATCH(J141,'Overview - Section A'!$I$43:$I$50,0)),""),"d-mmm-yy")</f>
        <v>1-Jan-18 to 31-Dec-18</v>
      </c>
      <c r="E141" s="331">
        <v>1136943.9000000001</v>
      </c>
      <c r="F141" s="332">
        <v>1262973</v>
      </c>
      <c r="G141" s="397">
        <f t="shared" si="12"/>
        <v>90.021235608362176</v>
      </c>
      <c r="H141" s="388"/>
      <c r="I141" s="401" t="str">
        <f t="shared" si="13"/>
        <v>TB/HIV-3.1: Percentage of people living with HIV in care (including PMTCT) who are screened for TB in HIV care or treatment settings</v>
      </c>
      <c r="J141" s="337" t="s">
        <v>298</v>
      </c>
      <c r="K141" s="337">
        <v>43465</v>
      </c>
      <c r="L141" s="401" t="b">
        <f t="shared" si="14"/>
        <v>1</v>
      </c>
      <c r="M141" s="401" t="b">
        <f t="shared" si="15"/>
        <v>1</v>
      </c>
      <c r="N141" s="401" t="s">
        <v>692</v>
      </c>
      <c r="O141" s="58"/>
      <c r="P141" s="165"/>
      <c r="Q141" s="164"/>
      <c r="X141" s="4"/>
      <c r="Y141" s="4"/>
      <c r="Z141" s="4"/>
      <c r="AA141" s="4"/>
      <c r="AB141" s="4"/>
      <c r="AC141" s="4"/>
      <c r="AD141" s="4"/>
      <c r="AE141" s="4"/>
      <c r="AF141" s="4"/>
      <c r="AG141" s="4"/>
      <c r="AH141" s="4"/>
      <c r="AI141" s="9"/>
      <c r="AJ141" s="9"/>
      <c r="AK141" s="9"/>
      <c r="AL141" s="9"/>
      <c r="AM141" s="9"/>
      <c r="AN141" s="9"/>
      <c r="AO141" s="9"/>
      <c r="AP141" s="9"/>
    </row>
    <row r="142" spans="1:42" s="302" customFormat="1" ht="78.75" x14ac:dyDescent="0.25">
      <c r="A142" s="146"/>
      <c r="B142" s="317">
        <v>20</v>
      </c>
      <c r="C142" s="329" t="str">
        <f t="shared" si="11"/>
        <v/>
      </c>
      <c r="D142" s="400" t="str">
        <f>TEXT(IFERROR(INDEX('Overview - Section A'!$A$43:$A$50,MATCH(J142,'Overview - Section A'!$I$43:$I$50,0)),""),"d-mmm-yy") &amp;" to " &amp; TEXT(IFERROR(INDEX('Overview - Section A'!$E$43:$E$50,MATCH(J142,'Overview - Section A'!$I$43:$I$50,0)),""),"d-mmm-yy")</f>
        <v>1-Jan-19 to 31-Dec-19</v>
      </c>
      <c r="E142" s="331">
        <v>1238290.2</v>
      </c>
      <c r="F142" s="332">
        <v>1375878</v>
      </c>
      <c r="G142" s="397">
        <f t="shared" si="12"/>
        <v>89.999999999999986</v>
      </c>
      <c r="H142" s="388"/>
      <c r="I142" s="401" t="str">
        <f t="shared" si="13"/>
        <v>TB/HIV-3.1: Percentage of people living with HIV in care (including PMTCT) who are screened for TB in HIV care or treatment settings</v>
      </c>
      <c r="J142" s="337" t="s">
        <v>300</v>
      </c>
      <c r="K142" s="337">
        <v>43830</v>
      </c>
      <c r="L142" s="401" t="b">
        <f t="shared" si="14"/>
        <v>1</v>
      </c>
      <c r="M142" s="401" t="b">
        <f t="shared" si="15"/>
        <v>1</v>
      </c>
      <c r="N142" s="401" t="s">
        <v>693</v>
      </c>
      <c r="O142" s="58"/>
      <c r="P142" s="165"/>
      <c r="Q142" s="164"/>
      <c r="X142" s="4"/>
      <c r="Y142" s="4"/>
      <c r="Z142" s="4"/>
      <c r="AA142" s="4"/>
      <c r="AB142" s="4"/>
      <c r="AC142" s="4"/>
      <c r="AD142" s="4"/>
      <c r="AE142" s="4"/>
      <c r="AF142" s="4"/>
      <c r="AG142" s="4"/>
      <c r="AH142" s="4"/>
      <c r="AI142" s="9"/>
      <c r="AJ142" s="9"/>
      <c r="AK142" s="9"/>
      <c r="AL142" s="9"/>
      <c r="AM142" s="9"/>
      <c r="AN142" s="9"/>
      <c r="AO142" s="9"/>
      <c r="AP142" s="9"/>
    </row>
    <row r="143" spans="1:42" s="302" customFormat="1" ht="78.75" x14ac:dyDescent="0.25">
      <c r="A143" s="146"/>
      <c r="B143" s="317">
        <v>20</v>
      </c>
      <c r="C143" s="329" t="str">
        <f t="shared" si="11"/>
        <v/>
      </c>
      <c r="D143" s="400" t="str">
        <f>TEXT(IFERROR(INDEX('Overview - Section A'!$A$43:$A$50,MATCH(J143,'Overview - Section A'!$I$43:$I$50,0)),""),"d-mmm-yy") &amp;" to " &amp; TEXT(IFERROR(INDEX('Overview - Section A'!$E$43:$E$50,MATCH(J143,'Overview - Section A'!$I$43:$I$50,0)),""),"d-mmm-yy")</f>
        <v>1-Jan-20 to 31-Dec-20</v>
      </c>
      <c r="E143" s="331">
        <v>444893.41377802088</v>
      </c>
      <c r="F143" s="332">
        <v>494326.01530891209</v>
      </c>
      <c r="G143" s="397">
        <f t="shared" si="12"/>
        <v>90</v>
      </c>
      <c r="H143" s="388"/>
      <c r="I143" s="401" t="str">
        <f t="shared" si="13"/>
        <v>TB/HIV-3.1: Percentage of people living with HIV in care (including PMTCT) who are screened for TB in HIV care or treatment settings</v>
      </c>
      <c r="J143" s="337" t="s">
        <v>302</v>
      </c>
      <c r="K143" s="337">
        <v>44196</v>
      </c>
      <c r="L143" s="401" t="b">
        <f t="shared" si="14"/>
        <v>1</v>
      </c>
      <c r="M143" s="401" t="b">
        <f t="shared" si="15"/>
        <v>1</v>
      </c>
      <c r="N143" s="401" t="s">
        <v>694</v>
      </c>
      <c r="O143" s="58"/>
      <c r="P143" s="165"/>
      <c r="Q143" s="164"/>
      <c r="X143" s="4"/>
      <c r="Y143" s="4"/>
      <c r="Z143" s="4"/>
      <c r="AA143" s="4"/>
      <c r="AB143" s="4"/>
      <c r="AC143" s="4"/>
      <c r="AD143" s="4"/>
      <c r="AE143" s="4"/>
      <c r="AF143" s="4"/>
      <c r="AG143" s="4"/>
      <c r="AH143" s="4"/>
      <c r="AI143" s="9"/>
      <c r="AJ143" s="9"/>
      <c r="AK143" s="9"/>
      <c r="AL143" s="9"/>
      <c r="AM143" s="9"/>
      <c r="AN143" s="9"/>
      <c r="AO143" s="9"/>
      <c r="AP143" s="9"/>
    </row>
    <row r="144" spans="1:42" s="302" customFormat="1" ht="78.75" x14ac:dyDescent="0.25">
      <c r="A144" s="146"/>
      <c r="B144" s="317">
        <v>20</v>
      </c>
      <c r="C144" s="329" t="str">
        <f t="shared" si="11"/>
        <v/>
      </c>
      <c r="D144" s="400" t="str">
        <f>TEXT(IFERROR(INDEX('Overview - Section A'!$A$43:$A$50,MATCH(J144,'Overview - Section A'!$I$43:$I$50,0)),""),"d-mmm-yy") &amp;" to " &amp; TEXT(IFERROR(INDEX('Overview - Section A'!$E$43:$E$50,MATCH(J144,'Overview - Section A'!$I$43:$I$50,0)),""),"d-mmm-yy")</f>
        <v>1-Jan-21 to 31-Dec-21</v>
      </c>
      <c r="E144" s="331"/>
      <c r="F144" s="332"/>
      <c r="G144" s="397" t="str">
        <f t="shared" si="12"/>
        <v/>
      </c>
      <c r="H144" s="388"/>
      <c r="I144" s="401" t="str">
        <f t="shared" si="13"/>
        <v>TB/HIV-3.1: Percentage of people living with HIV in care (including PMTCT) who are screened for TB in HIV care or treatment settings</v>
      </c>
      <c r="J144" s="337" t="s">
        <v>304</v>
      </c>
      <c r="K144" s="337">
        <v>44561</v>
      </c>
      <c r="L144" s="401" t="b">
        <f t="shared" si="14"/>
        <v>1</v>
      </c>
      <c r="M144" s="401" t="b">
        <f t="shared" si="15"/>
        <v>1</v>
      </c>
      <c r="N144" s="401" t="s">
        <v>695</v>
      </c>
      <c r="O144" s="58"/>
      <c r="P144" s="165"/>
      <c r="Q144" s="164"/>
      <c r="X144" s="4"/>
      <c r="Y144" s="4"/>
      <c r="Z144" s="4"/>
      <c r="AA144" s="4"/>
      <c r="AB144" s="4"/>
      <c r="AC144" s="4"/>
      <c r="AD144" s="4"/>
      <c r="AE144" s="4"/>
      <c r="AF144" s="4"/>
      <c r="AG144" s="4"/>
      <c r="AH144" s="4"/>
      <c r="AI144" s="9"/>
      <c r="AJ144" s="9"/>
      <c r="AK144" s="9"/>
      <c r="AL144" s="9"/>
      <c r="AM144" s="9"/>
      <c r="AN144" s="9"/>
      <c r="AO144" s="9"/>
      <c r="AP144" s="9"/>
    </row>
    <row r="145" spans="1:42" s="302" customFormat="1" ht="78.75" x14ac:dyDescent="0.25">
      <c r="A145" s="146"/>
      <c r="B145" s="317">
        <v>20</v>
      </c>
      <c r="C145" s="329" t="str">
        <f t="shared" si="11"/>
        <v/>
      </c>
      <c r="D145" s="400" t="str">
        <f>TEXT(IFERROR(INDEX('Overview - Section A'!$A$43:$A$50,MATCH(J145,'Overview - Section A'!$I$43:$I$50,0)),""),"d-mmm-yy") &amp;" to " &amp; TEXT(IFERROR(INDEX('Overview - Section A'!$E$43:$E$50,MATCH(J145,'Overview - Section A'!$I$43:$I$50,0)),""),"d-mmm-yy")</f>
        <v>1-Jan-22 to 31-Dec-22</v>
      </c>
      <c r="E145" s="331"/>
      <c r="F145" s="332"/>
      <c r="G145" s="397" t="str">
        <f t="shared" si="12"/>
        <v/>
      </c>
      <c r="H145" s="388"/>
      <c r="I145" s="401" t="str">
        <f t="shared" si="13"/>
        <v>TB/HIV-3.1: Percentage of people living with HIV in care (including PMTCT) who are screened for TB in HIV care or treatment settings</v>
      </c>
      <c r="J145" s="337" t="s">
        <v>306</v>
      </c>
      <c r="K145" s="337">
        <v>44926</v>
      </c>
      <c r="L145" s="401" t="b">
        <f t="shared" si="14"/>
        <v>1</v>
      </c>
      <c r="M145" s="401" t="b">
        <f t="shared" si="15"/>
        <v>1</v>
      </c>
      <c r="N145" s="401" t="s">
        <v>696</v>
      </c>
      <c r="O145" s="58"/>
      <c r="P145" s="165"/>
      <c r="Q145" s="164"/>
      <c r="X145" s="4"/>
      <c r="Y145" s="4"/>
      <c r="Z145" s="4"/>
      <c r="AA145" s="4"/>
      <c r="AB145" s="4"/>
      <c r="AC145" s="4"/>
      <c r="AD145" s="4"/>
      <c r="AE145" s="4"/>
      <c r="AF145" s="4"/>
      <c r="AG145" s="4"/>
      <c r="AH145" s="4"/>
      <c r="AI145" s="9"/>
      <c r="AJ145" s="9"/>
      <c r="AK145" s="9"/>
      <c r="AL145" s="9"/>
      <c r="AM145" s="9"/>
      <c r="AN145" s="9"/>
      <c r="AO145" s="9"/>
      <c r="AP145" s="9"/>
    </row>
    <row r="146" spans="1:42" s="302" customFormat="1" ht="63" x14ac:dyDescent="0.25">
      <c r="A146" s="146"/>
      <c r="B146" s="317">
        <v>21</v>
      </c>
      <c r="C146" s="329" t="str">
        <f t="shared" si="11"/>
        <v>TB/HIV-4.1: Percentage of people living with HIV newly enrolled in HIV care started on TB preventive therapy</v>
      </c>
      <c r="D146" s="400" t="str">
        <f>TEXT(IFERROR(INDEX('Overview - Section A'!$A$43:$A$50,MATCH(J146,'Overview - Section A'!$I$43:$I$50,0)),""),"d-mmm-yy") &amp;" to " &amp; TEXT(IFERROR(INDEX('Overview - Section A'!$E$43:$E$50,MATCH(J146,'Overview - Section A'!$I$43:$I$50,0)),""),"d-mmm-yy")</f>
        <v>1-Jan-18 to 31-Dec-18</v>
      </c>
      <c r="E146" s="331">
        <v>199670.1706945429</v>
      </c>
      <c r="F146" s="332">
        <v>363491</v>
      </c>
      <c r="G146" s="397">
        <f t="shared" si="12"/>
        <v>54.931255710469564</v>
      </c>
      <c r="H146" s="388"/>
      <c r="I146" s="401" t="str">
        <f t="shared" si="13"/>
        <v>TB/HIV-4.1: Percentage of people living with HIV newly enrolled in HIV care started on TB preventive therapy</v>
      </c>
      <c r="J146" s="337" t="s">
        <v>298</v>
      </c>
      <c r="K146" s="337">
        <v>43465</v>
      </c>
      <c r="L146" s="401" t="b">
        <f t="shared" si="14"/>
        <v>1</v>
      </c>
      <c r="M146" s="401" t="b">
        <f t="shared" si="15"/>
        <v>1</v>
      </c>
      <c r="N146" s="401" t="s">
        <v>697</v>
      </c>
      <c r="O146" s="58"/>
      <c r="P146" s="165"/>
      <c r="Q146" s="164"/>
      <c r="X146" s="4"/>
      <c r="Y146" s="4"/>
      <c r="Z146" s="4"/>
      <c r="AA146" s="4"/>
      <c r="AB146" s="4"/>
      <c r="AC146" s="4"/>
      <c r="AD146" s="4"/>
      <c r="AE146" s="4"/>
      <c r="AF146" s="4"/>
      <c r="AG146" s="4"/>
      <c r="AH146" s="4"/>
      <c r="AI146" s="9"/>
      <c r="AJ146" s="9"/>
      <c r="AK146" s="9"/>
      <c r="AL146" s="9"/>
      <c r="AM146" s="9"/>
      <c r="AN146" s="9"/>
      <c r="AO146" s="9"/>
      <c r="AP146" s="9"/>
    </row>
    <row r="147" spans="1:42" s="302" customFormat="1" ht="63" x14ac:dyDescent="0.25">
      <c r="A147" s="146"/>
      <c r="B147" s="317">
        <v>21</v>
      </c>
      <c r="C147" s="329" t="str">
        <f t="shared" si="11"/>
        <v/>
      </c>
      <c r="D147" s="400" t="str">
        <f>TEXT(IFERROR(INDEX('Overview - Section A'!$A$43:$A$50,MATCH(J147,'Overview - Section A'!$I$43:$I$50,0)),""),"d-mmm-yy") &amp;" to " &amp; TEXT(IFERROR(INDEX('Overview - Section A'!$E$43:$E$50,MATCH(J147,'Overview - Section A'!$I$43:$I$50,0)),""),"d-mmm-yy")</f>
        <v>1-Jan-19 to 31-Dec-19</v>
      </c>
      <c r="E147" s="331">
        <v>215237.07682494682</v>
      </c>
      <c r="F147" s="332">
        <v>358662</v>
      </c>
      <c r="G147" s="397">
        <f t="shared" si="12"/>
        <v>60.011118218530768</v>
      </c>
      <c r="H147" s="388"/>
      <c r="I147" s="401" t="str">
        <f t="shared" si="13"/>
        <v>TB/HIV-4.1: Percentage of people living with HIV newly enrolled in HIV care started on TB preventive therapy</v>
      </c>
      <c r="J147" s="337" t="s">
        <v>300</v>
      </c>
      <c r="K147" s="337">
        <v>43830</v>
      </c>
      <c r="L147" s="401" t="b">
        <f t="shared" si="14"/>
        <v>1</v>
      </c>
      <c r="M147" s="401" t="b">
        <f t="shared" si="15"/>
        <v>1</v>
      </c>
      <c r="N147" s="401" t="s">
        <v>698</v>
      </c>
      <c r="O147" s="58"/>
      <c r="P147" s="165"/>
      <c r="Q147" s="164"/>
      <c r="X147" s="4"/>
      <c r="Y147" s="4"/>
      <c r="Z147" s="4"/>
      <c r="AA147" s="4"/>
      <c r="AB147" s="4"/>
      <c r="AC147" s="4"/>
      <c r="AD147" s="4"/>
      <c r="AE147" s="4"/>
      <c r="AF147" s="4"/>
      <c r="AG147" s="4"/>
      <c r="AH147" s="4"/>
      <c r="AI147" s="9"/>
      <c r="AJ147" s="9"/>
      <c r="AK147" s="9"/>
      <c r="AL147" s="9"/>
      <c r="AM147" s="9"/>
      <c r="AN147" s="9"/>
      <c r="AO147" s="9"/>
      <c r="AP147" s="9"/>
    </row>
    <row r="148" spans="1:42" s="302" customFormat="1" ht="63" x14ac:dyDescent="0.25">
      <c r="A148" s="146"/>
      <c r="B148" s="317">
        <v>21</v>
      </c>
      <c r="C148" s="329" t="str">
        <f t="shared" si="11"/>
        <v/>
      </c>
      <c r="D148" s="400" t="str">
        <f>TEXT(IFERROR(INDEX('Overview - Section A'!$A$43:$A$50,MATCH(J148,'Overview - Section A'!$I$43:$I$50,0)),""),"d-mmm-yy") &amp;" to " &amp; TEXT(IFERROR(INDEX('Overview - Section A'!$E$43:$E$50,MATCH(J148,'Overview - Section A'!$I$43:$I$50,0)),""),"d-mmm-yy")</f>
        <v>1-Jan-20 to 31-Dec-20</v>
      </c>
      <c r="E148" s="331">
        <v>235598.2039688165</v>
      </c>
      <c r="F148" s="332">
        <v>362385</v>
      </c>
      <c r="G148" s="397">
        <f t="shared" si="12"/>
        <v>65.013232879069633</v>
      </c>
      <c r="H148" s="388"/>
      <c r="I148" s="401" t="str">
        <f t="shared" si="13"/>
        <v>TB/HIV-4.1: Percentage of people living with HIV newly enrolled in HIV care started on TB preventive therapy</v>
      </c>
      <c r="J148" s="337" t="s">
        <v>302</v>
      </c>
      <c r="K148" s="337">
        <v>44196</v>
      </c>
      <c r="L148" s="401" t="b">
        <f t="shared" si="14"/>
        <v>1</v>
      </c>
      <c r="M148" s="401" t="b">
        <f t="shared" si="15"/>
        <v>1</v>
      </c>
      <c r="N148" s="401" t="s">
        <v>699</v>
      </c>
      <c r="O148" s="58"/>
      <c r="P148" s="165"/>
      <c r="Q148" s="164"/>
      <c r="X148" s="4"/>
      <c r="Y148" s="4"/>
      <c r="Z148" s="4"/>
      <c r="AA148" s="4"/>
      <c r="AB148" s="4"/>
      <c r="AC148" s="4"/>
      <c r="AD148" s="4"/>
      <c r="AE148" s="4"/>
      <c r="AF148" s="4"/>
      <c r="AG148" s="4"/>
      <c r="AH148" s="4"/>
      <c r="AI148" s="9"/>
      <c r="AJ148" s="9"/>
      <c r="AK148" s="9"/>
      <c r="AL148" s="9"/>
      <c r="AM148" s="9"/>
      <c r="AN148" s="9"/>
      <c r="AO148" s="9"/>
      <c r="AP148" s="9"/>
    </row>
    <row r="149" spans="1:42" s="302" customFormat="1" ht="63" x14ac:dyDescent="0.25">
      <c r="A149" s="146"/>
      <c r="B149" s="317">
        <v>21</v>
      </c>
      <c r="C149" s="329" t="str">
        <f t="shared" si="11"/>
        <v/>
      </c>
      <c r="D149" s="400" t="str">
        <f>TEXT(IFERROR(INDEX('Overview - Section A'!$A$43:$A$50,MATCH(J149,'Overview - Section A'!$I$43:$I$50,0)),""),"d-mmm-yy") &amp;" to " &amp; TEXT(IFERROR(INDEX('Overview - Section A'!$E$43:$E$50,MATCH(J149,'Overview - Section A'!$I$43:$I$50,0)),""),"d-mmm-yy")</f>
        <v>1-Jan-21 to 31-Dec-21</v>
      </c>
      <c r="E149" s="331"/>
      <c r="F149" s="332"/>
      <c r="G149" s="397" t="str">
        <f t="shared" si="12"/>
        <v/>
      </c>
      <c r="H149" s="388"/>
      <c r="I149" s="401" t="str">
        <f t="shared" si="13"/>
        <v>TB/HIV-4.1: Percentage of people living with HIV newly enrolled in HIV care started on TB preventive therapy</v>
      </c>
      <c r="J149" s="337" t="s">
        <v>304</v>
      </c>
      <c r="K149" s="337">
        <v>44561</v>
      </c>
      <c r="L149" s="401" t="b">
        <f t="shared" si="14"/>
        <v>1</v>
      </c>
      <c r="M149" s="401" t="b">
        <f t="shared" si="15"/>
        <v>1</v>
      </c>
      <c r="N149" s="401" t="s">
        <v>700</v>
      </c>
      <c r="O149" s="58"/>
      <c r="P149" s="165"/>
      <c r="Q149" s="164"/>
      <c r="X149" s="4"/>
      <c r="Y149" s="4"/>
      <c r="Z149" s="4"/>
      <c r="AA149" s="4"/>
      <c r="AB149" s="4"/>
      <c r="AC149" s="4"/>
      <c r="AD149" s="4"/>
      <c r="AE149" s="4"/>
      <c r="AF149" s="4"/>
      <c r="AG149" s="4"/>
      <c r="AH149" s="4"/>
      <c r="AI149" s="9"/>
      <c r="AJ149" s="9"/>
      <c r="AK149" s="9"/>
      <c r="AL149" s="9"/>
      <c r="AM149" s="9"/>
      <c r="AN149" s="9"/>
      <c r="AO149" s="9"/>
      <c r="AP149" s="9"/>
    </row>
    <row r="150" spans="1:42" s="302" customFormat="1" ht="63" x14ac:dyDescent="0.25">
      <c r="A150" s="146"/>
      <c r="B150" s="317">
        <v>21</v>
      </c>
      <c r="C150" s="329" t="str">
        <f t="shared" si="11"/>
        <v/>
      </c>
      <c r="D150" s="400" t="str">
        <f>TEXT(IFERROR(INDEX('Overview - Section A'!$A$43:$A$50,MATCH(J150,'Overview - Section A'!$I$43:$I$50,0)),""),"d-mmm-yy") &amp;" to " &amp; TEXT(IFERROR(INDEX('Overview - Section A'!$E$43:$E$50,MATCH(J150,'Overview - Section A'!$I$43:$I$50,0)),""),"d-mmm-yy")</f>
        <v>1-Jan-22 to 31-Dec-22</v>
      </c>
      <c r="E150" s="331"/>
      <c r="F150" s="332"/>
      <c r="G150" s="397" t="str">
        <f t="shared" si="12"/>
        <v/>
      </c>
      <c r="H150" s="388"/>
      <c r="I150" s="401" t="str">
        <f t="shared" si="13"/>
        <v>TB/HIV-4.1: Percentage of people living with HIV newly enrolled in HIV care started on TB preventive therapy</v>
      </c>
      <c r="J150" s="337" t="s">
        <v>306</v>
      </c>
      <c r="K150" s="337">
        <v>44926</v>
      </c>
      <c r="L150" s="401" t="b">
        <f t="shared" si="14"/>
        <v>1</v>
      </c>
      <c r="M150" s="401" t="b">
        <f t="shared" si="15"/>
        <v>1</v>
      </c>
      <c r="N150" s="401" t="s">
        <v>701</v>
      </c>
      <c r="O150" s="58"/>
      <c r="P150" s="165"/>
      <c r="Q150" s="164"/>
      <c r="X150" s="4"/>
      <c r="Y150" s="4"/>
      <c r="Z150" s="4"/>
      <c r="AA150" s="4"/>
      <c r="AB150" s="4"/>
      <c r="AC150" s="4"/>
      <c r="AD150" s="4"/>
      <c r="AE150" s="4"/>
      <c r="AF150" s="4"/>
      <c r="AG150" s="4"/>
      <c r="AH150" s="4"/>
      <c r="AI150" s="9"/>
      <c r="AJ150" s="9"/>
      <c r="AK150" s="9"/>
      <c r="AL150" s="9"/>
      <c r="AM150" s="9"/>
      <c r="AN150" s="9"/>
      <c r="AO150" s="9"/>
      <c r="AP150" s="9"/>
    </row>
    <row r="151" spans="1:42" s="302" customFormat="1" ht="63" x14ac:dyDescent="0.25">
      <c r="A151" s="146"/>
      <c r="B151" s="317">
        <v>22</v>
      </c>
      <c r="C151" s="329" t="str">
        <f t="shared" si="11"/>
        <v>TB/HIV-5: Percentage of registered new and relapse TB patients with documented HIV status</v>
      </c>
      <c r="D151" s="400" t="str">
        <f>TEXT(IFERROR(INDEX('Overview - Section A'!$A$43:$A$50,MATCH(J151,'Overview - Section A'!$I$43:$I$50,0)),""),"d-mmm-yy") &amp;" to " &amp; TEXT(IFERROR(INDEX('Overview - Section A'!$E$43:$E$50,MATCH(J151,'Overview - Section A'!$I$43:$I$50,0)),""),"d-mmm-yy")</f>
        <v>1-Jan-18 to 31-Dec-18</v>
      </c>
      <c r="E151" s="331">
        <v>81287.542462067329</v>
      </c>
      <c r="F151" s="332">
        <v>85565.834170597198</v>
      </c>
      <c r="G151" s="397">
        <f t="shared" ref="G151:G153" si="16">IFERROR(IF(F151&lt;&gt;"",(E151/F151)*100,""),"")</f>
        <v>94.999999999999986</v>
      </c>
      <c r="H151" s="388"/>
      <c r="I151" s="401" t="str">
        <f t="shared" si="13"/>
        <v>TB/HIV-5: Percentage of registered new and relapse TB patients with documented HIV status</v>
      </c>
      <c r="J151" s="337" t="s">
        <v>298</v>
      </c>
      <c r="K151" s="337">
        <v>43465</v>
      </c>
      <c r="L151" s="401" t="b">
        <f t="shared" si="14"/>
        <v>1</v>
      </c>
      <c r="M151" s="401" t="b">
        <f t="shared" si="15"/>
        <v>1</v>
      </c>
      <c r="N151" s="401" t="s">
        <v>702</v>
      </c>
      <c r="O151" s="58"/>
      <c r="P151" s="165"/>
      <c r="Q151" s="164"/>
      <c r="X151" s="4"/>
      <c r="Y151" s="4"/>
      <c r="Z151" s="4"/>
      <c r="AA151" s="4"/>
      <c r="AB151" s="4"/>
      <c r="AC151" s="4"/>
      <c r="AD151" s="4"/>
      <c r="AE151" s="4"/>
      <c r="AF151" s="4"/>
      <c r="AG151" s="4"/>
      <c r="AH151" s="4"/>
      <c r="AI151" s="9"/>
      <c r="AJ151" s="9"/>
      <c r="AK151" s="9"/>
      <c r="AL151" s="9"/>
      <c r="AM151" s="9"/>
      <c r="AN151" s="9"/>
      <c r="AO151" s="9"/>
      <c r="AP151" s="9"/>
    </row>
    <row r="152" spans="1:42" s="302" customFormat="1" ht="63" x14ac:dyDescent="0.25">
      <c r="A152" s="146"/>
      <c r="B152" s="317">
        <v>22</v>
      </c>
      <c r="C152" s="329" t="str">
        <f t="shared" si="11"/>
        <v/>
      </c>
      <c r="D152" s="400" t="str">
        <f>TEXT(IFERROR(INDEX('Overview - Section A'!$A$43:$A$50,MATCH(J152,'Overview - Section A'!$I$43:$I$50,0)),""),"d-mmm-yy") &amp;" to " &amp; TEXT(IFERROR(INDEX('Overview - Section A'!$E$43:$E$50,MATCH(J152,'Overview - Section A'!$I$43:$I$50,0)),""),"d-mmm-yy")</f>
        <v>1-Jan-19 to 31-Dec-19</v>
      </c>
      <c r="E152" s="331">
        <v>87460.315217780575</v>
      </c>
      <c r="F152" s="332">
        <v>92063.48970292692</v>
      </c>
      <c r="G152" s="397">
        <f t="shared" si="16"/>
        <v>95</v>
      </c>
      <c r="H152" s="388"/>
      <c r="I152" s="401" t="str">
        <f t="shared" si="13"/>
        <v>TB/HIV-5: Percentage of registered new and relapse TB patients with documented HIV status</v>
      </c>
      <c r="J152" s="337" t="s">
        <v>300</v>
      </c>
      <c r="K152" s="337">
        <v>43830</v>
      </c>
      <c r="L152" s="401" t="b">
        <f t="shared" si="14"/>
        <v>1</v>
      </c>
      <c r="M152" s="401" t="b">
        <f t="shared" si="15"/>
        <v>1</v>
      </c>
      <c r="N152" s="401" t="s">
        <v>703</v>
      </c>
      <c r="O152" s="58"/>
      <c r="P152" s="165"/>
      <c r="Q152" s="164"/>
      <c r="X152" s="4"/>
      <c r="Y152" s="4"/>
      <c r="Z152" s="4"/>
      <c r="AA152" s="4"/>
      <c r="AB152" s="4"/>
      <c r="AC152" s="4"/>
      <c r="AD152" s="4"/>
      <c r="AE152" s="4"/>
      <c r="AF152" s="4"/>
      <c r="AG152" s="4"/>
      <c r="AH152" s="4"/>
      <c r="AI152" s="9"/>
      <c r="AJ152" s="9"/>
      <c r="AK152" s="9"/>
      <c r="AL152" s="9"/>
      <c r="AM152" s="9"/>
      <c r="AN152" s="9"/>
      <c r="AO152" s="9"/>
      <c r="AP152" s="9"/>
    </row>
    <row r="153" spans="1:42" s="302" customFormat="1" ht="63" x14ac:dyDescent="0.25">
      <c r="A153" s="146"/>
      <c r="B153" s="317">
        <v>22</v>
      </c>
      <c r="C153" s="329" t="str">
        <f t="shared" si="11"/>
        <v/>
      </c>
      <c r="D153" s="400" t="str">
        <f>TEXT(IFERROR(INDEX('Overview - Section A'!$A$43:$A$50,MATCH(J153,'Overview - Section A'!$I$43:$I$50,0)),""),"d-mmm-yy") &amp;" to " &amp; TEXT(IFERROR(INDEX('Overview - Section A'!$E$43:$E$50,MATCH(J153,'Overview - Section A'!$I$43:$I$50,0)),""),"d-mmm-yy")</f>
        <v>1-Jan-20 to 31-Dec-20</v>
      </c>
      <c r="E153" s="331">
        <v>92441.453482918238</v>
      </c>
      <c r="F153" s="332">
        <v>97306.793139913934</v>
      </c>
      <c r="G153" s="397">
        <f t="shared" si="16"/>
        <v>95</v>
      </c>
      <c r="H153" s="388"/>
      <c r="I153" s="401" t="str">
        <f t="shared" si="13"/>
        <v>TB/HIV-5: Percentage of registered new and relapse TB patients with documented HIV status</v>
      </c>
      <c r="J153" s="337" t="s">
        <v>302</v>
      </c>
      <c r="K153" s="337">
        <v>44196</v>
      </c>
      <c r="L153" s="401" t="b">
        <f t="shared" si="14"/>
        <v>1</v>
      </c>
      <c r="M153" s="401" t="b">
        <f t="shared" si="15"/>
        <v>1</v>
      </c>
      <c r="N153" s="401" t="s">
        <v>704</v>
      </c>
      <c r="O153" s="58"/>
      <c r="P153" s="165"/>
      <c r="Q153" s="164"/>
      <c r="X153" s="4"/>
      <c r="Y153" s="4"/>
      <c r="Z153" s="4"/>
      <c r="AA153" s="4"/>
      <c r="AB153" s="4"/>
      <c r="AC153" s="4"/>
      <c r="AD153" s="4"/>
      <c r="AE153" s="4"/>
      <c r="AF153" s="4"/>
      <c r="AG153" s="4"/>
      <c r="AH153" s="4"/>
      <c r="AI153" s="9"/>
      <c r="AJ153" s="9"/>
      <c r="AK153" s="9"/>
      <c r="AL153" s="9"/>
      <c r="AM153" s="9"/>
      <c r="AN153" s="9"/>
      <c r="AO153" s="9"/>
      <c r="AP153" s="9"/>
    </row>
    <row r="154" spans="1:42" s="302" customFormat="1" ht="63" x14ac:dyDescent="0.25">
      <c r="A154" s="146"/>
      <c r="B154" s="317">
        <v>22</v>
      </c>
      <c r="C154" s="329" t="str">
        <f t="shared" si="11"/>
        <v/>
      </c>
      <c r="D154" s="400" t="str">
        <f>TEXT(IFERROR(INDEX('Overview - Section A'!$A$43:$A$50,MATCH(J154,'Overview - Section A'!$I$43:$I$50,0)),""),"d-mmm-yy") &amp;" to " &amp; TEXT(IFERROR(INDEX('Overview - Section A'!$E$43:$E$50,MATCH(J154,'Overview - Section A'!$I$43:$I$50,0)),""),"d-mmm-yy")</f>
        <v>1-Jan-21 to 31-Dec-21</v>
      </c>
      <c r="E154" s="331"/>
      <c r="F154" s="332"/>
      <c r="G154" s="397" t="str">
        <f t="shared" si="12"/>
        <v/>
      </c>
      <c r="H154" s="388"/>
      <c r="I154" s="401" t="str">
        <f t="shared" si="13"/>
        <v>TB/HIV-5: Percentage of registered new and relapse TB patients with documented HIV status</v>
      </c>
      <c r="J154" s="337" t="s">
        <v>304</v>
      </c>
      <c r="K154" s="337">
        <v>44561</v>
      </c>
      <c r="L154" s="401" t="b">
        <f t="shared" si="14"/>
        <v>1</v>
      </c>
      <c r="M154" s="401" t="b">
        <f t="shared" si="15"/>
        <v>1</v>
      </c>
      <c r="N154" s="401" t="s">
        <v>705</v>
      </c>
      <c r="O154" s="58"/>
      <c r="P154" s="165"/>
      <c r="Q154" s="164"/>
      <c r="X154" s="4"/>
      <c r="Y154" s="4"/>
      <c r="Z154" s="4"/>
      <c r="AA154" s="4"/>
      <c r="AB154" s="4"/>
      <c r="AC154" s="4"/>
      <c r="AD154" s="4"/>
      <c r="AE154" s="4"/>
      <c r="AF154" s="4"/>
      <c r="AG154" s="4"/>
      <c r="AH154" s="4"/>
      <c r="AI154" s="9"/>
      <c r="AJ154" s="9"/>
      <c r="AK154" s="9"/>
      <c r="AL154" s="9"/>
      <c r="AM154" s="9"/>
      <c r="AN154" s="9"/>
      <c r="AO154" s="9"/>
      <c r="AP154" s="9"/>
    </row>
    <row r="155" spans="1:42" s="302" customFormat="1" ht="63" x14ac:dyDescent="0.25">
      <c r="A155" s="146"/>
      <c r="B155" s="317">
        <v>22</v>
      </c>
      <c r="C155" s="329" t="str">
        <f t="shared" si="11"/>
        <v/>
      </c>
      <c r="D155" s="400" t="str">
        <f>TEXT(IFERROR(INDEX('Overview - Section A'!$A$43:$A$50,MATCH(J155,'Overview - Section A'!$I$43:$I$50,0)),""),"d-mmm-yy") &amp;" to " &amp; TEXT(IFERROR(INDEX('Overview - Section A'!$E$43:$E$50,MATCH(J155,'Overview - Section A'!$I$43:$I$50,0)),""),"d-mmm-yy")</f>
        <v>1-Jan-22 to 31-Dec-22</v>
      </c>
      <c r="E155" s="331"/>
      <c r="F155" s="332"/>
      <c r="G155" s="397" t="str">
        <f t="shared" si="12"/>
        <v/>
      </c>
      <c r="H155" s="388"/>
      <c r="I155" s="401" t="str">
        <f t="shared" si="13"/>
        <v>TB/HIV-5: Percentage of registered new and relapse TB patients with documented HIV status</v>
      </c>
      <c r="J155" s="337" t="s">
        <v>306</v>
      </c>
      <c r="K155" s="337">
        <v>44926</v>
      </c>
      <c r="L155" s="401" t="b">
        <f t="shared" si="14"/>
        <v>1</v>
      </c>
      <c r="M155" s="401" t="b">
        <f t="shared" si="15"/>
        <v>1</v>
      </c>
      <c r="N155" s="401" t="s">
        <v>706</v>
      </c>
      <c r="O155" s="58"/>
      <c r="P155" s="165"/>
      <c r="Q155" s="164"/>
      <c r="X155" s="4"/>
      <c r="Y155" s="4"/>
      <c r="Z155" s="4"/>
      <c r="AA155" s="4"/>
      <c r="AB155" s="4"/>
      <c r="AC155" s="4"/>
      <c r="AD155" s="4"/>
      <c r="AE155" s="4"/>
      <c r="AF155" s="4"/>
      <c r="AG155" s="4"/>
      <c r="AH155" s="4"/>
      <c r="AI155" s="9"/>
      <c r="AJ155" s="9"/>
      <c r="AK155" s="9"/>
      <c r="AL155" s="9"/>
      <c r="AM155" s="9"/>
      <c r="AN155" s="9"/>
      <c r="AO155" s="9"/>
      <c r="AP155" s="9"/>
    </row>
    <row r="156" spans="1:42" s="302" customFormat="1" ht="63" x14ac:dyDescent="0.25">
      <c r="A156" s="146"/>
      <c r="B156" s="317">
        <v>23</v>
      </c>
      <c r="C156" s="329" t="str">
        <f t="shared" si="11"/>
        <v>TB/HIV-6(M): Percentage of HIV-positive new and relapse TB patients on ART during TB treatment</v>
      </c>
      <c r="D156" s="400" t="str">
        <f>TEXT(IFERROR(INDEX('Overview - Section A'!$A$43:$A$50,MATCH(J156,'Overview - Section A'!$I$43:$I$50,0)),""),"d-mmm-yy") &amp;" to " &amp; TEXT(IFERROR(INDEX('Overview - Section A'!$E$43:$E$50,MATCH(J156,'Overview - Section A'!$I$43:$I$50,0)),""),"d-mmm-yy")</f>
        <v>1-Jan-18 to 31-Dec-18</v>
      </c>
      <c r="E156" s="331">
        <v>32515.016984826932</v>
      </c>
      <c r="F156" s="332">
        <v>34226.333668238876</v>
      </c>
      <c r="G156" s="397">
        <f t="shared" si="12"/>
        <v>95</v>
      </c>
      <c r="H156" s="388"/>
      <c r="I156" s="401" t="str">
        <f t="shared" si="13"/>
        <v>TB/HIV-6(M): Percentage of HIV-positive new and relapse TB patients on ART during TB treatment</v>
      </c>
      <c r="J156" s="337" t="s">
        <v>298</v>
      </c>
      <c r="K156" s="337">
        <v>43465</v>
      </c>
      <c r="L156" s="401" t="b">
        <f t="shared" si="14"/>
        <v>1</v>
      </c>
      <c r="M156" s="401" t="b">
        <f t="shared" si="15"/>
        <v>1</v>
      </c>
      <c r="N156" s="401" t="s">
        <v>707</v>
      </c>
      <c r="O156" s="58"/>
      <c r="P156" s="165"/>
      <c r="Q156" s="164"/>
      <c r="X156" s="4"/>
      <c r="Y156" s="4"/>
      <c r="Z156" s="4"/>
      <c r="AA156" s="4"/>
      <c r="AB156" s="4"/>
      <c r="AC156" s="4"/>
      <c r="AD156" s="4"/>
      <c r="AE156" s="4"/>
      <c r="AF156" s="4"/>
      <c r="AG156" s="4"/>
      <c r="AH156" s="4"/>
      <c r="AI156" s="9"/>
      <c r="AJ156" s="9"/>
      <c r="AK156" s="9"/>
      <c r="AL156" s="9"/>
      <c r="AM156" s="9"/>
      <c r="AN156" s="9"/>
      <c r="AO156" s="9"/>
      <c r="AP156" s="9"/>
    </row>
    <row r="157" spans="1:42" s="302" customFormat="1" ht="63" x14ac:dyDescent="0.25">
      <c r="A157" s="146"/>
      <c r="B157" s="317">
        <v>23</v>
      </c>
      <c r="C157" s="329" t="str">
        <f t="shared" si="11"/>
        <v/>
      </c>
      <c r="D157" s="400" t="str">
        <f>TEXT(IFERROR(INDEX('Overview - Section A'!$A$43:$A$50,MATCH(J157,'Overview - Section A'!$I$43:$I$50,0)),""),"d-mmm-yy") &amp;" to " &amp; TEXT(IFERROR(INDEX('Overview - Section A'!$E$43:$E$50,MATCH(J157,'Overview - Section A'!$I$43:$I$50,0)),""),"d-mmm-yy")</f>
        <v>1-Jan-19 to 31-Dec-19</v>
      </c>
      <c r="E157" s="331">
        <v>33234.919782756609</v>
      </c>
      <c r="F157" s="332">
        <v>34984.126087112221</v>
      </c>
      <c r="G157" s="397">
        <f t="shared" si="12"/>
        <v>95</v>
      </c>
      <c r="H157" s="388"/>
      <c r="I157" s="401" t="str">
        <f t="shared" si="13"/>
        <v>TB/HIV-6(M): Percentage of HIV-positive new and relapse TB patients on ART during TB treatment</v>
      </c>
      <c r="J157" s="337" t="s">
        <v>300</v>
      </c>
      <c r="K157" s="337">
        <v>43830</v>
      </c>
      <c r="L157" s="401" t="b">
        <f t="shared" si="14"/>
        <v>1</v>
      </c>
      <c r="M157" s="401" t="b">
        <f t="shared" si="15"/>
        <v>1</v>
      </c>
      <c r="N157" s="401" t="s">
        <v>708</v>
      </c>
      <c r="O157" s="58"/>
      <c r="P157" s="165"/>
      <c r="Q157" s="164"/>
      <c r="X157" s="4"/>
      <c r="Y157" s="4"/>
      <c r="Z157" s="4"/>
      <c r="AA157" s="4"/>
      <c r="AB157" s="4"/>
      <c r="AC157" s="4"/>
      <c r="AD157" s="4"/>
      <c r="AE157" s="4"/>
      <c r="AF157" s="4"/>
      <c r="AG157" s="4"/>
      <c r="AH157" s="4"/>
      <c r="AI157" s="9"/>
      <c r="AJ157" s="9"/>
      <c r="AK157" s="9"/>
      <c r="AL157" s="9"/>
      <c r="AM157" s="9"/>
      <c r="AN157" s="9"/>
      <c r="AO157" s="9"/>
      <c r="AP157" s="9"/>
    </row>
    <row r="158" spans="1:42" s="302" customFormat="1" ht="63" x14ac:dyDescent="0.25">
      <c r="A158" s="146"/>
      <c r="B158" s="317">
        <v>23</v>
      </c>
      <c r="C158" s="329" t="str">
        <f t="shared" si="11"/>
        <v/>
      </c>
      <c r="D158" s="400" t="str">
        <f>TEXT(IFERROR(INDEX('Overview - Section A'!$A$43:$A$50,MATCH(J158,'Overview - Section A'!$I$43:$I$50,0)),""),"d-mmm-yy") &amp;" to " &amp; TEXT(IFERROR(INDEX('Overview - Section A'!$E$43:$E$50,MATCH(J158,'Overview - Section A'!$I$43:$I$50,0)),""),"d-mmm-yy")</f>
        <v>1-Jan-20 to 31-Dec-20</v>
      </c>
      <c r="E158" s="331">
        <v>33278.92325385056</v>
      </c>
      <c r="F158" s="332">
        <v>35030.445530369012</v>
      </c>
      <c r="G158" s="397">
        <f t="shared" si="12"/>
        <v>95</v>
      </c>
      <c r="H158" s="388"/>
      <c r="I158" s="401" t="str">
        <f t="shared" si="13"/>
        <v>TB/HIV-6(M): Percentage of HIV-positive new and relapse TB patients on ART during TB treatment</v>
      </c>
      <c r="J158" s="337" t="s">
        <v>302</v>
      </c>
      <c r="K158" s="337">
        <v>44196</v>
      </c>
      <c r="L158" s="401" t="b">
        <f t="shared" si="14"/>
        <v>1</v>
      </c>
      <c r="M158" s="401" t="b">
        <f t="shared" si="15"/>
        <v>1</v>
      </c>
      <c r="N158" s="401" t="s">
        <v>709</v>
      </c>
      <c r="O158" s="58"/>
      <c r="P158" s="165"/>
      <c r="Q158" s="164"/>
      <c r="X158" s="4"/>
      <c r="Y158" s="4"/>
      <c r="Z158" s="4"/>
      <c r="AA158" s="4"/>
      <c r="AB158" s="4"/>
      <c r="AC158" s="4"/>
      <c r="AD158" s="4"/>
      <c r="AE158" s="4"/>
      <c r="AF158" s="4"/>
      <c r="AG158" s="4"/>
      <c r="AH158" s="4"/>
      <c r="AI158" s="9"/>
      <c r="AJ158" s="9"/>
      <c r="AK158" s="9"/>
      <c r="AL158" s="9"/>
      <c r="AM158" s="9"/>
      <c r="AN158" s="9"/>
      <c r="AO158" s="9"/>
      <c r="AP158" s="9"/>
    </row>
    <row r="159" spans="1:42" s="302" customFormat="1" ht="63" x14ac:dyDescent="0.25">
      <c r="A159" s="146"/>
      <c r="B159" s="317">
        <v>23</v>
      </c>
      <c r="C159" s="329" t="str">
        <f t="shared" si="11"/>
        <v/>
      </c>
      <c r="D159" s="400" t="str">
        <f>TEXT(IFERROR(INDEX('Overview - Section A'!$A$43:$A$50,MATCH(J159,'Overview - Section A'!$I$43:$I$50,0)),""),"d-mmm-yy") &amp;" to " &amp; TEXT(IFERROR(INDEX('Overview - Section A'!$E$43:$E$50,MATCH(J159,'Overview - Section A'!$I$43:$I$50,0)),""),"d-mmm-yy")</f>
        <v>1-Jan-21 to 31-Dec-21</v>
      </c>
      <c r="E159" s="331"/>
      <c r="F159" s="332"/>
      <c r="G159" s="397" t="str">
        <f t="shared" si="12"/>
        <v/>
      </c>
      <c r="H159" s="388"/>
      <c r="I159" s="401" t="str">
        <f t="shared" si="13"/>
        <v>TB/HIV-6(M): Percentage of HIV-positive new and relapse TB patients on ART during TB treatment</v>
      </c>
      <c r="J159" s="337" t="s">
        <v>304</v>
      </c>
      <c r="K159" s="337">
        <v>44561</v>
      </c>
      <c r="L159" s="401" t="b">
        <f t="shared" si="14"/>
        <v>1</v>
      </c>
      <c r="M159" s="401" t="b">
        <f t="shared" si="15"/>
        <v>1</v>
      </c>
      <c r="N159" s="401" t="s">
        <v>710</v>
      </c>
      <c r="O159" s="58"/>
      <c r="P159" s="165"/>
      <c r="Q159" s="164"/>
      <c r="X159" s="4"/>
      <c r="Y159" s="4"/>
      <c r="Z159" s="4"/>
      <c r="AA159" s="4"/>
      <c r="AB159" s="4"/>
      <c r="AC159" s="4"/>
      <c r="AD159" s="4"/>
      <c r="AE159" s="4"/>
      <c r="AF159" s="4"/>
      <c r="AG159" s="4"/>
      <c r="AH159" s="4"/>
      <c r="AI159" s="9"/>
      <c r="AJ159" s="9"/>
      <c r="AK159" s="9"/>
      <c r="AL159" s="9"/>
      <c r="AM159" s="9"/>
      <c r="AN159" s="9"/>
      <c r="AO159" s="9"/>
      <c r="AP159" s="9"/>
    </row>
    <row r="160" spans="1:42" s="302" customFormat="1" ht="63" x14ac:dyDescent="0.25">
      <c r="A160" s="146"/>
      <c r="B160" s="317">
        <v>23</v>
      </c>
      <c r="C160" s="329" t="str">
        <f t="shared" si="11"/>
        <v/>
      </c>
      <c r="D160" s="400" t="str">
        <f>TEXT(IFERROR(INDEX('Overview - Section A'!$A$43:$A$50,MATCH(J160,'Overview - Section A'!$I$43:$I$50,0)),""),"d-mmm-yy") &amp;" to " &amp; TEXT(IFERROR(INDEX('Overview - Section A'!$E$43:$E$50,MATCH(J160,'Overview - Section A'!$I$43:$I$50,0)),""),"d-mmm-yy")</f>
        <v>1-Jan-22 to 31-Dec-22</v>
      </c>
      <c r="E160" s="331"/>
      <c r="F160" s="332"/>
      <c r="G160" s="397" t="str">
        <f t="shared" si="12"/>
        <v/>
      </c>
      <c r="H160" s="388"/>
      <c r="I160" s="401" t="str">
        <f t="shared" si="13"/>
        <v>TB/HIV-6(M): Percentage of HIV-positive new and relapse TB patients on ART during TB treatment</v>
      </c>
      <c r="J160" s="337" t="s">
        <v>306</v>
      </c>
      <c r="K160" s="337">
        <v>44926</v>
      </c>
      <c r="L160" s="401" t="b">
        <f t="shared" si="14"/>
        <v>1</v>
      </c>
      <c r="M160" s="401" t="b">
        <f t="shared" si="15"/>
        <v>1</v>
      </c>
      <c r="N160" s="401" t="s">
        <v>711</v>
      </c>
      <c r="O160" s="58"/>
      <c r="P160" s="165"/>
      <c r="Q160" s="164"/>
      <c r="X160" s="4"/>
      <c r="Y160" s="4"/>
      <c r="Z160" s="4"/>
      <c r="AA160" s="4"/>
      <c r="AB160" s="4"/>
      <c r="AC160" s="4"/>
      <c r="AD160" s="4"/>
      <c r="AE160" s="4"/>
      <c r="AF160" s="4"/>
      <c r="AG160" s="4"/>
      <c r="AH160" s="4"/>
      <c r="AI160" s="9"/>
      <c r="AJ160" s="9"/>
      <c r="AK160" s="9"/>
      <c r="AL160" s="9"/>
      <c r="AM160" s="9"/>
      <c r="AN160" s="9"/>
      <c r="AO160" s="9"/>
      <c r="AP160" s="9"/>
    </row>
    <row r="161" spans="1:42" s="302" customFormat="1" ht="78.75" x14ac:dyDescent="0.25">
      <c r="A161" s="146"/>
      <c r="B161" s="317">
        <v>24</v>
      </c>
      <c r="C161" s="329" t="str">
        <f t="shared" si="11"/>
        <v>TCP-1(M): Number of notified cases of all forms of TB-(i.e. bacteriologically confirmed + clinically diagnosed), includes new and relapse cases</v>
      </c>
      <c r="D161" s="400" t="str">
        <f>TEXT(IFERROR(INDEX('Overview - Section A'!$A$43:$A$50,MATCH(J161,'Overview - Section A'!$I$43:$I$50,0)),""),"d-mmm-yy") &amp;" to " &amp; TEXT(IFERROR(INDEX('Overview - Section A'!$E$43:$E$50,MATCH(J161,'Overview - Section A'!$I$43:$I$50,0)),""),"d-mmm-yy")</f>
        <v>1-Jan-18 to 31-Dec-18</v>
      </c>
      <c r="E161" s="332">
        <v>85565.834170597198</v>
      </c>
      <c r="F161" s="332"/>
      <c r="G161" s="397" t="str">
        <f t="shared" si="12"/>
        <v/>
      </c>
      <c r="H161" s="388"/>
      <c r="I161" s="401" t="str">
        <f t="shared" si="13"/>
        <v>TCP-1(M): Number of notified cases of all forms of TB-(i.e. bacteriologically confirmed + clinically diagnosed), includes new and relapse cases</v>
      </c>
      <c r="J161" s="337" t="s">
        <v>298</v>
      </c>
      <c r="K161" s="337">
        <v>43465</v>
      </c>
      <c r="L161" s="401" t="b">
        <f t="shared" si="14"/>
        <v>1</v>
      </c>
      <c r="M161" s="401" t="b">
        <f t="shared" si="15"/>
        <v>1</v>
      </c>
      <c r="N161" s="401" t="s">
        <v>712</v>
      </c>
      <c r="O161" s="58"/>
      <c r="P161" s="165"/>
      <c r="Q161" s="164"/>
      <c r="X161" s="4"/>
      <c r="Y161" s="4"/>
      <c r="Z161" s="4"/>
      <c r="AA161" s="4"/>
      <c r="AB161" s="4"/>
      <c r="AC161" s="4"/>
      <c r="AD161" s="4"/>
      <c r="AE161" s="4"/>
      <c r="AF161" s="4"/>
      <c r="AG161" s="4"/>
      <c r="AH161" s="4"/>
      <c r="AI161" s="9"/>
      <c r="AJ161" s="9"/>
      <c r="AK161" s="9"/>
      <c r="AL161" s="9"/>
      <c r="AM161" s="9"/>
      <c r="AN161" s="9"/>
      <c r="AO161" s="9"/>
      <c r="AP161" s="9"/>
    </row>
    <row r="162" spans="1:42" s="302" customFormat="1" ht="78.75" x14ac:dyDescent="0.25">
      <c r="A162" s="146"/>
      <c r="B162" s="317">
        <v>24</v>
      </c>
      <c r="C162" s="329" t="str">
        <f t="shared" si="11"/>
        <v/>
      </c>
      <c r="D162" s="400" t="str">
        <f>TEXT(IFERROR(INDEX('Overview - Section A'!$A$43:$A$50,MATCH(J162,'Overview - Section A'!$I$43:$I$50,0)),""),"d-mmm-yy") &amp;" to " &amp; TEXT(IFERROR(INDEX('Overview - Section A'!$E$43:$E$50,MATCH(J162,'Overview - Section A'!$I$43:$I$50,0)),""),"d-mmm-yy")</f>
        <v>1-Jan-19 to 31-Dec-19</v>
      </c>
      <c r="E162" s="332">
        <v>92063.48970292692</v>
      </c>
      <c r="F162" s="332"/>
      <c r="G162" s="397" t="str">
        <f t="shared" si="12"/>
        <v/>
      </c>
      <c r="H162" s="388"/>
      <c r="I162" s="401" t="str">
        <f t="shared" si="13"/>
        <v>TCP-1(M): Number of notified cases of all forms of TB-(i.e. bacteriologically confirmed + clinically diagnosed), includes new and relapse cases</v>
      </c>
      <c r="J162" s="337" t="s">
        <v>300</v>
      </c>
      <c r="K162" s="337">
        <v>43830</v>
      </c>
      <c r="L162" s="401" t="b">
        <f t="shared" si="14"/>
        <v>1</v>
      </c>
      <c r="M162" s="401" t="b">
        <f t="shared" si="15"/>
        <v>1</v>
      </c>
      <c r="N162" s="401" t="s">
        <v>713</v>
      </c>
      <c r="O162" s="58"/>
      <c r="P162" s="165"/>
      <c r="Q162" s="164"/>
      <c r="X162" s="4"/>
      <c r="Y162" s="4"/>
      <c r="Z162" s="4"/>
      <c r="AA162" s="4"/>
      <c r="AB162" s="4"/>
      <c r="AC162" s="4"/>
      <c r="AD162" s="4"/>
      <c r="AE162" s="4"/>
      <c r="AF162" s="4"/>
      <c r="AG162" s="4"/>
      <c r="AH162" s="4"/>
      <c r="AI162" s="9"/>
      <c r="AJ162" s="9"/>
      <c r="AK162" s="9"/>
      <c r="AL162" s="9"/>
      <c r="AM162" s="9"/>
      <c r="AN162" s="9"/>
      <c r="AO162" s="9"/>
      <c r="AP162" s="9"/>
    </row>
    <row r="163" spans="1:42" s="302" customFormat="1" ht="78.75" x14ac:dyDescent="0.25">
      <c r="A163" s="146"/>
      <c r="B163" s="317">
        <v>24</v>
      </c>
      <c r="C163" s="329" t="str">
        <f t="shared" si="11"/>
        <v/>
      </c>
      <c r="D163" s="400" t="str">
        <f>TEXT(IFERROR(INDEX('Overview - Section A'!$A$43:$A$50,MATCH(J163,'Overview - Section A'!$I$43:$I$50,0)),""),"d-mmm-yy") &amp;" to " &amp; TEXT(IFERROR(INDEX('Overview - Section A'!$E$43:$E$50,MATCH(J163,'Overview - Section A'!$I$43:$I$50,0)),""),"d-mmm-yy")</f>
        <v>1-Jan-20 to 31-Dec-20</v>
      </c>
      <c r="E163" s="332">
        <v>97306.793139913934</v>
      </c>
      <c r="F163" s="332"/>
      <c r="G163" s="397" t="str">
        <f t="shared" si="12"/>
        <v/>
      </c>
      <c r="H163" s="388"/>
      <c r="I163" s="401" t="str">
        <f t="shared" si="13"/>
        <v>TCP-1(M): Number of notified cases of all forms of TB-(i.e. bacteriologically confirmed + clinically diagnosed), includes new and relapse cases</v>
      </c>
      <c r="J163" s="337" t="s">
        <v>302</v>
      </c>
      <c r="K163" s="337">
        <v>44196</v>
      </c>
      <c r="L163" s="401" t="b">
        <f t="shared" si="14"/>
        <v>1</v>
      </c>
      <c r="M163" s="401" t="b">
        <f t="shared" si="15"/>
        <v>1</v>
      </c>
      <c r="N163" s="401" t="s">
        <v>714</v>
      </c>
      <c r="O163" s="58"/>
      <c r="P163" s="165"/>
      <c r="Q163" s="164"/>
      <c r="X163" s="4"/>
      <c r="Y163" s="4"/>
      <c r="Z163" s="4"/>
      <c r="AA163" s="4"/>
      <c r="AB163" s="4"/>
      <c r="AC163" s="4"/>
      <c r="AD163" s="4"/>
      <c r="AE163" s="4"/>
      <c r="AF163" s="4"/>
      <c r="AG163" s="4"/>
      <c r="AH163" s="4"/>
      <c r="AI163" s="9"/>
      <c r="AJ163" s="9"/>
      <c r="AK163" s="9"/>
      <c r="AL163" s="9"/>
      <c r="AM163" s="9"/>
      <c r="AN163" s="9"/>
      <c r="AO163" s="9"/>
      <c r="AP163" s="9"/>
    </row>
    <row r="164" spans="1:42" s="302" customFormat="1" ht="78.75" x14ac:dyDescent="0.25">
      <c r="A164" s="146"/>
      <c r="B164" s="317">
        <v>24</v>
      </c>
      <c r="C164" s="329" t="str">
        <f t="shared" si="11"/>
        <v/>
      </c>
      <c r="D164" s="400" t="str">
        <f>TEXT(IFERROR(INDEX('Overview - Section A'!$A$43:$A$50,MATCH(J164,'Overview - Section A'!$I$43:$I$50,0)),""),"d-mmm-yy") &amp;" to " &amp; TEXT(IFERROR(INDEX('Overview - Section A'!$E$43:$E$50,MATCH(J164,'Overview - Section A'!$I$43:$I$50,0)),""),"d-mmm-yy")</f>
        <v>1-Jan-21 to 31-Dec-21</v>
      </c>
      <c r="E164" s="331"/>
      <c r="F164" s="332"/>
      <c r="G164" s="397" t="str">
        <f t="shared" si="12"/>
        <v/>
      </c>
      <c r="H164" s="388"/>
      <c r="I164" s="401" t="str">
        <f t="shared" si="13"/>
        <v>TCP-1(M): Number of notified cases of all forms of TB-(i.e. bacteriologically confirmed + clinically diagnosed), includes new and relapse cases</v>
      </c>
      <c r="J164" s="337" t="s">
        <v>304</v>
      </c>
      <c r="K164" s="337">
        <v>44561</v>
      </c>
      <c r="L164" s="401" t="b">
        <f t="shared" si="14"/>
        <v>1</v>
      </c>
      <c r="M164" s="401" t="b">
        <f t="shared" si="15"/>
        <v>1</v>
      </c>
      <c r="N164" s="401" t="s">
        <v>715</v>
      </c>
      <c r="O164" s="58"/>
      <c r="P164" s="165"/>
      <c r="Q164" s="164"/>
      <c r="X164" s="4"/>
      <c r="Y164" s="4"/>
      <c r="Z164" s="4"/>
      <c r="AA164" s="4"/>
      <c r="AB164" s="4"/>
      <c r="AC164" s="4"/>
      <c r="AD164" s="4"/>
      <c r="AE164" s="4"/>
      <c r="AF164" s="4"/>
      <c r="AG164" s="4"/>
      <c r="AH164" s="4"/>
      <c r="AI164" s="9"/>
      <c r="AJ164" s="9"/>
      <c r="AK164" s="9"/>
      <c r="AL164" s="9"/>
      <c r="AM164" s="9"/>
      <c r="AN164" s="9"/>
      <c r="AO164" s="9"/>
      <c r="AP164" s="9"/>
    </row>
    <row r="165" spans="1:42" s="302" customFormat="1" ht="78.75" x14ac:dyDescent="0.25">
      <c r="A165" s="146"/>
      <c r="B165" s="317">
        <v>24</v>
      </c>
      <c r="C165" s="329" t="str">
        <f t="shared" si="11"/>
        <v/>
      </c>
      <c r="D165" s="400" t="str">
        <f>TEXT(IFERROR(INDEX('Overview - Section A'!$A$43:$A$50,MATCH(J165,'Overview - Section A'!$I$43:$I$50,0)),""),"d-mmm-yy") &amp;" to " &amp; TEXT(IFERROR(INDEX('Overview - Section A'!$E$43:$E$50,MATCH(J165,'Overview - Section A'!$I$43:$I$50,0)),""),"d-mmm-yy")</f>
        <v>1-Jan-22 to 31-Dec-22</v>
      </c>
      <c r="E165" s="331"/>
      <c r="F165" s="332"/>
      <c r="G165" s="397" t="str">
        <f t="shared" si="12"/>
        <v/>
      </c>
      <c r="H165" s="388"/>
      <c r="I165" s="401" t="str">
        <f t="shared" si="13"/>
        <v>TCP-1(M): Number of notified cases of all forms of TB-(i.e. bacteriologically confirmed + clinically diagnosed), includes new and relapse cases</v>
      </c>
      <c r="J165" s="337" t="s">
        <v>306</v>
      </c>
      <c r="K165" s="337">
        <v>44926</v>
      </c>
      <c r="L165" s="401" t="b">
        <f t="shared" si="14"/>
        <v>1</v>
      </c>
      <c r="M165" s="401" t="b">
        <f t="shared" si="15"/>
        <v>1</v>
      </c>
      <c r="N165" s="401" t="s">
        <v>716</v>
      </c>
      <c r="O165" s="58"/>
      <c r="P165" s="165"/>
      <c r="Q165" s="164"/>
      <c r="X165" s="4"/>
      <c r="Y165" s="4"/>
      <c r="Z165" s="4"/>
      <c r="AA165" s="4"/>
      <c r="AB165" s="4"/>
      <c r="AC165" s="4"/>
      <c r="AD165" s="4"/>
      <c r="AE165" s="4"/>
      <c r="AF165" s="4"/>
      <c r="AG165" s="4"/>
      <c r="AH165" s="4"/>
      <c r="AI165" s="9"/>
      <c r="AJ165" s="9"/>
      <c r="AK165" s="9"/>
      <c r="AL165" s="9"/>
      <c r="AM165" s="9"/>
      <c r="AN165" s="9"/>
      <c r="AO165" s="9"/>
      <c r="AP165" s="9"/>
    </row>
    <row r="166" spans="1:42" s="302" customFormat="1" ht="157.5" x14ac:dyDescent="0.25">
      <c r="A166" s="146"/>
      <c r="B166" s="317">
        <v>25</v>
      </c>
      <c r="C166" s="329" t="str">
        <f t="shared" si="11"/>
        <v>TCP-2(M): Treatment success rate- all forms:  Percentage of TB cases, all forms, bacteriologically confirmed plus clinically diagnosed, successfully treated (cured plus treatment completed) among all TB cases registered for treatment during a specified period, new and relapse cases</v>
      </c>
      <c r="D166" s="400" t="str">
        <f>TEXT(IFERROR(INDEX('Overview - Section A'!$A$43:$A$50,MATCH(J166,'Overview - Section A'!$I$43:$I$50,0)),""),"d-mmm-yy") &amp;" to " &amp; TEXT(IFERROR(INDEX('Overview - Section A'!$E$43:$E$50,MATCH(J166,'Overview - Section A'!$I$43:$I$50,0)),""),"d-mmm-yy")</f>
        <v>1-Jan-18 to 31-Dec-18</v>
      </c>
      <c r="E166" s="331">
        <v>74201.371830000004</v>
      </c>
      <c r="F166" s="332">
        <v>82445.968699999998</v>
      </c>
      <c r="G166" s="397">
        <f t="shared" si="12"/>
        <v>90</v>
      </c>
      <c r="H166" s="388"/>
      <c r="I166" s="401" t="str">
        <f t="shared" si="13"/>
        <v>TCP-2(M): Treatment success rate- all forms:  Percentage of TB cases, all forms, bacteriologically confirmed plus clinically diagnosed, successfully treated (cured plus treatment completed) among all TB cases registered for treatment during a specified period, new and relapse cases</v>
      </c>
      <c r="J166" s="337" t="s">
        <v>298</v>
      </c>
      <c r="K166" s="337">
        <v>43465</v>
      </c>
      <c r="L166" s="401" t="b">
        <f t="shared" si="14"/>
        <v>1</v>
      </c>
      <c r="M166" s="401" t="b">
        <f t="shared" si="15"/>
        <v>1</v>
      </c>
      <c r="N166" s="401" t="s">
        <v>717</v>
      </c>
      <c r="O166" s="58"/>
      <c r="P166" s="165"/>
      <c r="Q166" s="164"/>
      <c r="X166" s="4"/>
      <c r="Y166" s="4"/>
      <c r="Z166" s="4"/>
      <c r="AA166" s="4"/>
      <c r="AB166" s="4"/>
      <c r="AC166" s="4"/>
      <c r="AD166" s="4"/>
      <c r="AE166" s="4"/>
      <c r="AF166" s="4"/>
      <c r="AG166" s="4"/>
      <c r="AH166" s="4"/>
      <c r="AI166" s="9"/>
      <c r="AJ166" s="9"/>
      <c r="AK166" s="9"/>
      <c r="AL166" s="9"/>
      <c r="AM166" s="9"/>
      <c r="AN166" s="9"/>
      <c r="AO166" s="9"/>
      <c r="AP166" s="9"/>
    </row>
    <row r="167" spans="1:42" s="302" customFormat="1" ht="157.5" x14ac:dyDescent="0.25">
      <c r="A167" s="146"/>
      <c r="B167" s="317">
        <v>25</v>
      </c>
      <c r="C167" s="329" t="str">
        <f t="shared" si="11"/>
        <v/>
      </c>
      <c r="D167" s="400" t="str">
        <f>TEXT(IFERROR(INDEX('Overview - Section A'!$A$43:$A$50,MATCH(J167,'Overview - Section A'!$I$43:$I$50,0)),""),"d-mmm-yy") &amp;" to " &amp; TEXT(IFERROR(INDEX('Overview - Section A'!$E$43:$E$50,MATCH(J167,'Overview - Section A'!$I$43:$I$50,0)),""),"d-mmm-yy")</f>
        <v>1-Jan-19 to 31-Dec-19</v>
      </c>
      <c r="E167" s="331">
        <v>77009.250753537475</v>
      </c>
      <c r="F167" s="332">
        <v>85565.834170597198</v>
      </c>
      <c r="G167" s="397">
        <f t="shared" si="12"/>
        <v>89.999999999999986</v>
      </c>
      <c r="H167" s="388"/>
      <c r="I167" s="401" t="str">
        <f t="shared" si="13"/>
        <v>TCP-2(M): Treatment success rate- all forms:  Percentage of TB cases, all forms, bacteriologically confirmed plus clinically diagnosed, successfully treated (cured plus treatment completed) among all TB cases registered for treatment during a specified period, new and relapse cases</v>
      </c>
      <c r="J167" s="337" t="s">
        <v>300</v>
      </c>
      <c r="K167" s="337">
        <v>43830</v>
      </c>
      <c r="L167" s="401" t="b">
        <f t="shared" si="14"/>
        <v>1</v>
      </c>
      <c r="M167" s="401" t="b">
        <f t="shared" si="15"/>
        <v>1</v>
      </c>
      <c r="N167" s="401" t="s">
        <v>718</v>
      </c>
      <c r="O167" s="58"/>
      <c r="P167" s="165"/>
      <c r="Q167" s="164"/>
      <c r="X167" s="4"/>
      <c r="Y167" s="4"/>
      <c r="Z167" s="4"/>
      <c r="AA167" s="4"/>
      <c r="AB167" s="4"/>
      <c r="AC167" s="4"/>
      <c r="AD167" s="4"/>
      <c r="AE167" s="4"/>
      <c r="AF167" s="4"/>
      <c r="AG167" s="4"/>
      <c r="AH167" s="4"/>
      <c r="AI167" s="9"/>
      <c r="AJ167" s="9"/>
      <c r="AK167" s="9"/>
      <c r="AL167" s="9"/>
      <c r="AM167" s="9"/>
      <c r="AN167" s="9"/>
      <c r="AO167" s="9"/>
      <c r="AP167" s="9"/>
    </row>
    <row r="168" spans="1:42" s="302" customFormat="1" ht="157.5" x14ac:dyDescent="0.25">
      <c r="A168" s="146"/>
      <c r="B168" s="317">
        <v>25</v>
      </c>
      <c r="C168" s="329" t="str">
        <f t="shared" si="11"/>
        <v/>
      </c>
      <c r="D168" s="400" t="str">
        <f>TEXT(IFERROR(INDEX('Overview - Section A'!$A$43:$A$50,MATCH(J168,'Overview - Section A'!$I$43:$I$50,0)),""),"d-mmm-yy") &amp;" to " &amp; TEXT(IFERROR(INDEX('Overview - Section A'!$E$43:$E$50,MATCH(J168,'Overview - Section A'!$I$43:$I$50,0)),""),"d-mmm-yy")</f>
        <v>1-Jan-20 to 31-Dec-20</v>
      </c>
      <c r="E168" s="331">
        <v>82857.140732634231</v>
      </c>
      <c r="F168" s="332">
        <v>92063.48970292692</v>
      </c>
      <c r="G168" s="397">
        <f t="shared" si="12"/>
        <v>90</v>
      </c>
      <c r="H168" s="388"/>
      <c r="I168" s="401" t="str">
        <f t="shared" si="13"/>
        <v>TCP-2(M): Treatment success rate- all forms:  Percentage of TB cases, all forms, bacteriologically confirmed plus clinically diagnosed, successfully treated (cured plus treatment completed) among all TB cases registered for treatment during a specified period, new and relapse cases</v>
      </c>
      <c r="J168" s="337" t="s">
        <v>302</v>
      </c>
      <c r="K168" s="337">
        <v>44196</v>
      </c>
      <c r="L168" s="401" t="b">
        <f t="shared" si="14"/>
        <v>1</v>
      </c>
      <c r="M168" s="401" t="b">
        <f t="shared" si="15"/>
        <v>1</v>
      </c>
      <c r="N168" s="401" t="s">
        <v>719</v>
      </c>
      <c r="O168" s="58"/>
      <c r="P168" s="165"/>
      <c r="Q168" s="164"/>
      <c r="X168" s="4"/>
      <c r="Y168" s="4"/>
      <c r="Z168" s="4"/>
      <c r="AA168" s="4"/>
      <c r="AB168" s="4"/>
      <c r="AC168" s="4"/>
      <c r="AD168" s="4"/>
      <c r="AE168" s="4"/>
      <c r="AF168" s="4"/>
      <c r="AG168" s="4"/>
      <c r="AH168" s="4"/>
      <c r="AI168" s="9"/>
      <c r="AJ168" s="9"/>
      <c r="AK168" s="9"/>
      <c r="AL168" s="9"/>
      <c r="AM168" s="9"/>
      <c r="AN168" s="9"/>
      <c r="AO168" s="9"/>
      <c r="AP168" s="9"/>
    </row>
    <row r="169" spans="1:42" s="302" customFormat="1" ht="157.5" x14ac:dyDescent="0.25">
      <c r="A169" s="146"/>
      <c r="B169" s="317">
        <v>25</v>
      </c>
      <c r="C169" s="329" t="str">
        <f t="shared" si="11"/>
        <v/>
      </c>
      <c r="D169" s="400" t="str">
        <f>TEXT(IFERROR(INDEX('Overview - Section A'!$A$43:$A$50,MATCH(J169,'Overview - Section A'!$I$43:$I$50,0)),""),"d-mmm-yy") &amp;" to " &amp; TEXT(IFERROR(INDEX('Overview - Section A'!$E$43:$E$50,MATCH(J169,'Overview - Section A'!$I$43:$I$50,0)),""),"d-mmm-yy")</f>
        <v>1-Jan-21 to 31-Dec-21</v>
      </c>
      <c r="E169" s="331"/>
      <c r="F169" s="332"/>
      <c r="G169" s="397" t="str">
        <f t="shared" si="12"/>
        <v/>
      </c>
      <c r="H169" s="388"/>
      <c r="I169" s="401" t="str">
        <f t="shared" si="13"/>
        <v>TCP-2(M): Treatment success rate- all forms:  Percentage of TB cases, all forms, bacteriologically confirmed plus clinically diagnosed, successfully treated (cured plus treatment completed) among all TB cases registered for treatment during a specified period, new and relapse cases</v>
      </c>
      <c r="J169" s="337" t="s">
        <v>304</v>
      </c>
      <c r="K169" s="337">
        <v>44561</v>
      </c>
      <c r="L169" s="401" t="b">
        <f t="shared" si="14"/>
        <v>1</v>
      </c>
      <c r="M169" s="401" t="b">
        <f t="shared" si="15"/>
        <v>1</v>
      </c>
      <c r="N169" s="401" t="s">
        <v>720</v>
      </c>
      <c r="O169" s="58"/>
      <c r="P169" s="165"/>
      <c r="Q169" s="164"/>
      <c r="X169" s="4"/>
      <c r="Y169" s="4"/>
      <c r="Z169" s="4"/>
      <c r="AA169" s="4"/>
      <c r="AB169" s="4"/>
      <c r="AC169" s="4"/>
      <c r="AD169" s="4"/>
      <c r="AE169" s="4"/>
      <c r="AF169" s="4"/>
      <c r="AG169" s="4"/>
      <c r="AH169" s="4"/>
      <c r="AI169" s="9"/>
      <c r="AJ169" s="9"/>
      <c r="AK169" s="9"/>
      <c r="AL169" s="9"/>
      <c r="AM169" s="9"/>
      <c r="AN169" s="9"/>
      <c r="AO169" s="9"/>
      <c r="AP169" s="9"/>
    </row>
    <row r="170" spans="1:42" s="302" customFormat="1" ht="157.5" x14ac:dyDescent="0.25">
      <c r="A170" s="146"/>
      <c r="B170" s="317">
        <v>25</v>
      </c>
      <c r="C170" s="329" t="str">
        <f t="shared" si="11"/>
        <v/>
      </c>
      <c r="D170" s="400" t="str">
        <f>TEXT(IFERROR(INDEX('Overview - Section A'!$A$43:$A$50,MATCH(J170,'Overview - Section A'!$I$43:$I$50,0)),""),"d-mmm-yy") &amp;" to " &amp; TEXT(IFERROR(INDEX('Overview - Section A'!$E$43:$E$50,MATCH(J170,'Overview - Section A'!$I$43:$I$50,0)),""),"d-mmm-yy")</f>
        <v>1-Jan-22 to 31-Dec-22</v>
      </c>
      <c r="E170" s="331"/>
      <c r="F170" s="332"/>
      <c r="G170" s="397" t="str">
        <f t="shared" si="12"/>
        <v/>
      </c>
      <c r="H170" s="388"/>
      <c r="I170" s="401" t="str">
        <f t="shared" si="13"/>
        <v>TCP-2(M): Treatment success rate- all forms:  Percentage of TB cases, all forms, bacteriologically confirmed plus clinically diagnosed, successfully treated (cured plus treatment completed) among all TB cases registered for treatment during a specified period, new and relapse cases</v>
      </c>
      <c r="J170" s="337" t="s">
        <v>306</v>
      </c>
      <c r="K170" s="337">
        <v>44926</v>
      </c>
      <c r="L170" s="401" t="b">
        <f t="shared" si="14"/>
        <v>1</v>
      </c>
      <c r="M170" s="401" t="b">
        <f t="shared" si="15"/>
        <v>1</v>
      </c>
      <c r="N170" s="401" t="s">
        <v>721</v>
      </c>
      <c r="O170" s="58"/>
      <c r="P170" s="165"/>
      <c r="Q170" s="164"/>
      <c r="X170" s="4"/>
      <c r="Y170" s="4"/>
      <c r="Z170" s="4"/>
      <c r="AA170" s="4"/>
      <c r="AB170" s="4"/>
      <c r="AC170" s="4"/>
      <c r="AD170" s="4"/>
      <c r="AE170" s="4"/>
      <c r="AF170" s="4"/>
      <c r="AG170" s="4"/>
      <c r="AH170" s="4"/>
      <c r="AI170" s="9"/>
      <c r="AJ170" s="9"/>
      <c r="AK170" s="9"/>
      <c r="AL170" s="9"/>
      <c r="AM170" s="9"/>
      <c r="AN170" s="9"/>
      <c r="AO170" s="9"/>
      <c r="AP170" s="9"/>
    </row>
    <row r="171" spans="1:42" s="302" customFormat="1" ht="63" x14ac:dyDescent="0.25">
      <c r="A171" s="146"/>
      <c r="B171" s="317">
        <v>26</v>
      </c>
      <c r="C171" s="329" t="str">
        <f t="shared" si="11"/>
        <v>TCP-5: Number of children &lt;5 in contact with TB patients who began isonizide preventive therapy</v>
      </c>
      <c r="D171" s="400" t="str">
        <f>TEXT(IFERROR(INDEX('Overview - Section A'!$A$43:$A$50,MATCH(J171,'Overview - Section A'!$I$43:$I$50,0)),""),"d-mmm-yy") &amp;" to " &amp; TEXT(IFERROR(INDEX('Overview - Section A'!$E$43:$E$50,MATCH(J171,'Overview - Section A'!$I$43:$I$50,0)),""),"d-mmm-yy")</f>
        <v>1-Jan-18 to 31-Dec-18</v>
      </c>
      <c r="E171" s="331">
        <v>25669.750251179157</v>
      </c>
      <c r="F171" s="332"/>
      <c r="G171" s="397" t="str">
        <f t="shared" si="12"/>
        <v/>
      </c>
      <c r="H171" s="388"/>
      <c r="I171" s="401" t="str">
        <f t="shared" si="13"/>
        <v>TCP-5: Number of children &lt;5 in contact with TB patients who began isonizide preventive therapy</v>
      </c>
      <c r="J171" s="337" t="s">
        <v>298</v>
      </c>
      <c r="K171" s="337">
        <v>43465</v>
      </c>
      <c r="L171" s="401" t="b">
        <f t="shared" si="14"/>
        <v>1</v>
      </c>
      <c r="M171" s="401" t="b">
        <f t="shared" si="15"/>
        <v>1</v>
      </c>
      <c r="N171" s="401" t="s">
        <v>722</v>
      </c>
      <c r="O171" s="58"/>
      <c r="P171" s="165"/>
      <c r="Q171" s="164"/>
      <c r="X171" s="4"/>
      <c r="Y171" s="4"/>
      <c r="Z171" s="4"/>
      <c r="AA171" s="4"/>
      <c r="AB171" s="4"/>
      <c r="AC171" s="4"/>
      <c r="AD171" s="4"/>
      <c r="AE171" s="4"/>
      <c r="AF171" s="4"/>
      <c r="AG171" s="4"/>
      <c r="AH171" s="4"/>
      <c r="AI171" s="9"/>
      <c r="AJ171" s="9"/>
      <c r="AK171" s="9"/>
      <c r="AL171" s="9"/>
      <c r="AM171" s="9"/>
      <c r="AN171" s="9"/>
      <c r="AO171" s="9"/>
      <c r="AP171" s="9"/>
    </row>
    <row r="172" spans="1:42" s="302" customFormat="1" ht="63" x14ac:dyDescent="0.25">
      <c r="A172" s="146"/>
      <c r="B172" s="317">
        <v>26</v>
      </c>
      <c r="C172" s="329" t="str">
        <f t="shared" si="11"/>
        <v/>
      </c>
      <c r="D172" s="400" t="str">
        <f>TEXT(IFERROR(INDEX('Overview - Section A'!$A$43:$A$50,MATCH(J172,'Overview - Section A'!$I$43:$I$50,0)),""),"d-mmm-yy") &amp;" to " &amp; TEXT(IFERROR(INDEX('Overview - Section A'!$E$43:$E$50,MATCH(J172,'Overview - Section A'!$I$43:$I$50,0)),""),"d-mmm-yy")</f>
        <v>1-Jan-19 to 31-Dec-19</v>
      </c>
      <c r="E172" s="331">
        <v>27619.046910878074</v>
      </c>
      <c r="F172" s="332"/>
      <c r="G172" s="397" t="str">
        <f t="shared" si="12"/>
        <v/>
      </c>
      <c r="H172" s="388"/>
      <c r="I172" s="401" t="str">
        <f t="shared" si="13"/>
        <v>TCP-5: Number of children &lt;5 in contact with TB patients who began isonizide preventive therapy</v>
      </c>
      <c r="J172" s="337" t="s">
        <v>300</v>
      </c>
      <c r="K172" s="337">
        <v>43830</v>
      </c>
      <c r="L172" s="401" t="b">
        <f t="shared" si="14"/>
        <v>1</v>
      </c>
      <c r="M172" s="401" t="b">
        <f t="shared" si="15"/>
        <v>1</v>
      </c>
      <c r="N172" s="401" t="s">
        <v>723</v>
      </c>
      <c r="O172" s="58"/>
      <c r="P172" s="165"/>
      <c r="Q172" s="164"/>
      <c r="X172" s="4"/>
      <c r="Y172" s="4"/>
      <c r="Z172" s="4"/>
      <c r="AA172" s="4"/>
      <c r="AB172" s="4"/>
      <c r="AC172" s="4"/>
      <c r="AD172" s="4"/>
      <c r="AE172" s="4"/>
      <c r="AF172" s="4"/>
      <c r="AG172" s="4"/>
      <c r="AH172" s="4"/>
      <c r="AI172" s="9"/>
      <c r="AJ172" s="9"/>
      <c r="AK172" s="9"/>
      <c r="AL172" s="9"/>
      <c r="AM172" s="9"/>
      <c r="AN172" s="9"/>
      <c r="AO172" s="9"/>
      <c r="AP172" s="9"/>
    </row>
    <row r="173" spans="1:42" s="302" customFormat="1" ht="63" x14ac:dyDescent="0.25">
      <c r="A173" s="146"/>
      <c r="B173" s="317">
        <v>26</v>
      </c>
      <c r="C173" s="329" t="str">
        <f t="shared" si="11"/>
        <v/>
      </c>
      <c r="D173" s="400" t="str">
        <f>TEXT(IFERROR(INDEX('Overview - Section A'!$A$43:$A$50,MATCH(J173,'Overview - Section A'!$I$43:$I$50,0)),""),"d-mmm-yy") &amp;" to " &amp; TEXT(IFERROR(INDEX('Overview - Section A'!$E$43:$E$50,MATCH(J173,'Overview - Section A'!$I$43:$I$50,0)),""),"d-mmm-yy")</f>
        <v>1-Jan-20 to 31-Dec-20</v>
      </c>
      <c r="E173" s="331">
        <v>29192.03794197418</v>
      </c>
      <c r="F173" s="332"/>
      <c r="G173" s="397" t="str">
        <f t="shared" si="12"/>
        <v/>
      </c>
      <c r="H173" s="388"/>
      <c r="I173" s="401" t="str">
        <f t="shared" si="13"/>
        <v>TCP-5: Number of children &lt;5 in contact with TB patients who began isonizide preventive therapy</v>
      </c>
      <c r="J173" s="337" t="s">
        <v>302</v>
      </c>
      <c r="K173" s="337">
        <v>44196</v>
      </c>
      <c r="L173" s="401" t="b">
        <f t="shared" si="14"/>
        <v>1</v>
      </c>
      <c r="M173" s="401" t="b">
        <f t="shared" si="15"/>
        <v>1</v>
      </c>
      <c r="N173" s="401" t="s">
        <v>724</v>
      </c>
      <c r="O173" s="58"/>
      <c r="P173" s="165"/>
      <c r="Q173" s="164"/>
      <c r="X173" s="4"/>
      <c r="Y173" s="4"/>
      <c r="Z173" s="4"/>
      <c r="AA173" s="4"/>
      <c r="AB173" s="4"/>
      <c r="AC173" s="4"/>
      <c r="AD173" s="4"/>
      <c r="AE173" s="4"/>
      <c r="AF173" s="4"/>
      <c r="AG173" s="4"/>
      <c r="AH173" s="4"/>
      <c r="AI173" s="9"/>
      <c r="AJ173" s="9"/>
      <c r="AK173" s="9"/>
      <c r="AL173" s="9"/>
      <c r="AM173" s="9"/>
      <c r="AN173" s="9"/>
      <c r="AO173" s="9"/>
      <c r="AP173" s="9"/>
    </row>
    <row r="174" spans="1:42" s="302" customFormat="1" ht="63" x14ac:dyDescent="0.25">
      <c r="A174" s="146"/>
      <c r="B174" s="317">
        <v>26</v>
      </c>
      <c r="C174" s="329" t="str">
        <f t="shared" ref="C174:C195" si="17">IF(B174=B173,"",VLOOKUP(B174,$A$10:$AA$42,27,FALSE))</f>
        <v/>
      </c>
      <c r="D174" s="400" t="str">
        <f>TEXT(IFERROR(INDEX('Overview - Section A'!$A$43:$A$50,MATCH(J174,'Overview - Section A'!$I$43:$I$50,0)),""),"d-mmm-yy") &amp;" to " &amp; TEXT(IFERROR(INDEX('Overview - Section A'!$E$43:$E$50,MATCH(J174,'Overview - Section A'!$I$43:$I$50,0)),""),"d-mmm-yy")</f>
        <v>1-Jan-21 to 31-Dec-21</v>
      </c>
      <c r="E174" s="331"/>
      <c r="F174" s="332"/>
      <c r="G174" s="397" t="str">
        <f t="shared" ref="G174:G195" si="18">IFERROR(IF(F174&lt;&gt;"",(E174/F174)*100,""),"")</f>
        <v/>
      </c>
      <c r="H174" s="388"/>
      <c r="I174" s="401" t="str">
        <f t="shared" ref="I174:I195" si="19">VLOOKUP(B174,$A$10:$AA$42,27,FALSE)</f>
        <v>TCP-5: Number of children &lt;5 in contact with TB patients who began isonizide preventive therapy</v>
      </c>
      <c r="J174" s="337" t="s">
        <v>304</v>
      </c>
      <c r="K174" s="337">
        <v>44561</v>
      </c>
      <c r="L174" s="401" t="b">
        <f t="shared" ref="L174:L195" si="20">IFERROR(TRUE,FALSE)</f>
        <v>1</v>
      </c>
      <c r="M174" s="401" t="b">
        <f t="shared" ref="M174:M195" si="21">IFERROR(IF(I174&lt;&gt;"",TRUE,FALSE),FALSE)</f>
        <v>1</v>
      </c>
      <c r="N174" s="401" t="s">
        <v>725</v>
      </c>
      <c r="O174" s="58"/>
      <c r="P174" s="165"/>
      <c r="Q174" s="164"/>
      <c r="X174" s="4"/>
      <c r="Y174" s="4"/>
      <c r="Z174" s="4"/>
      <c r="AA174" s="4"/>
      <c r="AB174" s="4"/>
      <c r="AC174" s="4"/>
      <c r="AD174" s="4"/>
      <c r="AE174" s="4"/>
      <c r="AF174" s="4"/>
      <c r="AG174" s="4"/>
      <c r="AH174" s="4"/>
      <c r="AI174" s="9"/>
      <c r="AJ174" s="9"/>
      <c r="AK174" s="9"/>
      <c r="AL174" s="9"/>
      <c r="AM174" s="9"/>
      <c r="AN174" s="9"/>
      <c r="AO174" s="9"/>
      <c r="AP174" s="9"/>
    </row>
    <row r="175" spans="1:42" s="302" customFormat="1" ht="63" x14ac:dyDescent="0.25">
      <c r="A175" s="146"/>
      <c r="B175" s="317">
        <v>26</v>
      </c>
      <c r="C175" s="329" t="str">
        <f t="shared" si="17"/>
        <v/>
      </c>
      <c r="D175" s="400" t="str">
        <f>TEXT(IFERROR(INDEX('Overview - Section A'!$A$43:$A$50,MATCH(J175,'Overview - Section A'!$I$43:$I$50,0)),""),"d-mmm-yy") &amp;" to " &amp; TEXT(IFERROR(INDEX('Overview - Section A'!$E$43:$E$50,MATCH(J175,'Overview - Section A'!$I$43:$I$50,0)),""),"d-mmm-yy")</f>
        <v>1-Jan-22 to 31-Dec-22</v>
      </c>
      <c r="E175" s="331"/>
      <c r="F175" s="332"/>
      <c r="G175" s="397" t="str">
        <f t="shared" si="18"/>
        <v/>
      </c>
      <c r="H175" s="388"/>
      <c r="I175" s="401" t="str">
        <f t="shared" si="19"/>
        <v>TCP-5: Number of children &lt;5 in contact with TB patients who began isonizide preventive therapy</v>
      </c>
      <c r="J175" s="337" t="s">
        <v>306</v>
      </c>
      <c r="K175" s="337">
        <v>44926</v>
      </c>
      <c r="L175" s="401" t="b">
        <f t="shared" si="20"/>
        <v>1</v>
      </c>
      <c r="M175" s="401" t="b">
        <f t="shared" si="21"/>
        <v>1</v>
      </c>
      <c r="N175" s="401" t="s">
        <v>726</v>
      </c>
      <c r="O175" s="58"/>
      <c r="P175" s="165"/>
      <c r="Q175" s="164"/>
      <c r="X175" s="4"/>
      <c r="Y175" s="4"/>
      <c r="Z175" s="4"/>
      <c r="AA175" s="4"/>
      <c r="AB175" s="4"/>
      <c r="AC175" s="4"/>
      <c r="AD175" s="4"/>
      <c r="AE175" s="4"/>
      <c r="AF175" s="4"/>
      <c r="AG175" s="4"/>
      <c r="AH175" s="4"/>
      <c r="AI175" s="9"/>
      <c r="AJ175" s="9"/>
      <c r="AK175" s="9"/>
      <c r="AL175" s="9"/>
      <c r="AM175" s="9"/>
      <c r="AN175" s="9"/>
      <c r="AO175" s="9"/>
      <c r="AP175" s="9"/>
    </row>
    <row r="176" spans="1:42" s="302" customFormat="1" ht="78.75" x14ac:dyDescent="0.25">
      <c r="A176" s="146"/>
      <c r="B176" s="317">
        <v>27</v>
      </c>
      <c r="C176" s="329" t="str">
        <f t="shared" si="17"/>
        <v>TCP-3 customized: Number of laboratories with smear microscopy during the reporting period participating in external quality assurance program</v>
      </c>
      <c r="D176" s="400" t="str">
        <f>TEXT(IFERROR(INDEX('Overview - Section A'!$A$43:$A$50,MATCH(J176,'Overview - Section A'!$I$43:$I$50,0)),""),"d-mmm-yy") &amp;" to " &amp; TEXT(IFERROR(INDEX('Overview - Section A'!$E$43:$E$50,MATCH(J176,'Overview - Section A'!$I$43:$I$50,0)),""),"d-mmm-yy")</f>
        <v>1-Jan-18 to 31-Dec-18</v>
      </c>
      <c r="E176" s="331">
        <v>188</v>
      </c>
      <c r="F176" s="332">
        <v>364</v>
      </c>
      <c r="G176" s="397">
        <f t="shared" si="18"/>
        <v>51.648351648351657</v>
      </c>
      <c r="H176" s="388"/>
      <c r="I176" s="401" t="str">
        <f t="shared" si="19"/>
        <v>TCP-3 customized: Number of laboratories with smear microscopy during the reporting period participating in external quality assurance program</v>
      </c>
      <c r="J176" s="337" t="s">
        <v>298</v>
      </c>
      <c r="K176" s="337">
        <v>43465</v>
      </c>
      <c r="L176" s="401" t="b">
        <f t="shared" si="20"/>
        <v>1</v>
      </c>
      <c r="M176" s="401" t="b">
        <f t="shared" si="21"/>
        <v>1</v>
      </c>
      <c r="N176" s="401" t="s">
        <v>727</v>
      </c>
      <c r="O176" s="58"/>
      <c r="P176" s="165"/>
      <c r="Q176" s="164"/>
      <c r="X176" s="4"/>
      <c r="Y176" s="4"/>
      <c r="Z176" s="4"/>
      <c r="AA176" s="4"/>
      <c r="AB176" s="4"/>
      <c r="AC176" s="4"/>
      <c r="AD176" s="4"/>
      <c r="AE176" s="4"/>
      <c r="AF176" s="4"/>
      <c r="AG176" s="4"/>
      <c r="AH176" s="4"/>
      <c r="AI176" s="9"/>
      <c r="AJ176" s="9"/>
      <c r="AK176" s="9"/>
      <c r="AL176" s="9"/>
      <c r="AM176" s="9"/>
      <c r="AN176" s="9"/>
      <c r="AO176" s="9"/>
      <c r="AP176" s="9"/>
    </row>
    <row r="177" spans="1:42" s="302" customFormat="1" ht="78.75" x14ac:dyDescent="0.25">
      <c r="A177" s="146"/>
      <c r="B177" s="317">
        <v>27</v>
      </c>
      <c r="C177" s="329" t="str">
        <f t="shared" si="17"/>
        <v/>
      </c>
      <c r="D177" s="400" t="str">
        <f>TEXT(IFERROR(INDEX('Overview - Section A'!$A$43:$A$50,MATCH(J177,'Overview - Section A'!$I$43:$I$50,0)),""),"d-mmm-yy") &amp;" to " &amp; TEXT(IFERROR(INDEX('Overview - Section A'!$E$43:$E$50,MATCH(J177,'Overview - Section A'!$I$43:$I$50,0)),""),"d-mmm-yy")</f>
        <v>1-Jan-19 to 31-Dec-19</v>
      </c>
      <c r="E177" s="331">
        <v>256</v>
      </c>
      <c r="F177" s="332">
        <v>364</v>
      </c>
      <c r="G177" s="397">
        <f t="shared" si="18"/>
        <v>70.329670329670336</v>
      </c>
      <c r="H177" s="388"/>
      <c r="I177" s="401" t="str">
        <f t="shared" si="19"/>
        <v>TCP-3 customized: Number of laboratories with smear microscopy during the reporting period participating in external quality assurance program</v>
      </c>
      <c r="J177" s="337" t="s">
        <v>300</v>
      </c>
      <c r="K177" s="337">
        <v>43830</v>
      </c>
      <c r="L177" s="401" t="b">
        <f t="shared" si="20"/>
        <v>1</v>
      </c>
      <c r="M177" s="401" t="b">
        <f t="shared" si="21"/>
        <v>1</v>
      </c>
      <c r="N177" s="401" t="s">
        <v>728</v>
      </c>
      <c r="O177" s="58"/>
      <c r="P177" s="165"/>
      <c r="Q177" s="164"/>
      <c r="X177" s="4"/>
      <c r="Y177" s="4"/>
      <c r="Z177" s="4"/>
      <c r="AA177" s="4"/>
      <c r="AB177" s="4"/>
      <c r="AC177" s="4"/>
      <c r="AD177" s="4"/>
      <c r="AE177" s="4"/>
      <c r="AF177" s="4"/>
      <c r="AG177" s="4"/>
      <c r="AH177" s="4"/>
      <c r="AI177" s="9"/>
      <c r="AJ177" s="9"/>
      <c r="AK177" s="9"/>
      <c r="AL177" s="9"/>
      <c r="AM177" s="9"/>
      <c r="AN177" s="9"/>
      <c r="AO177" s="9"/>
      <c r="AP177" s="9"/>
    </row>
    <row r="178" spans="1:42" s="302" customFormat="1" ht="78.75" x14ac:dyDescent="0.25">
      <c r="A178" s="146"/>
      <c r="B178" s="317">
        <v>27</v>
      </c>
      <c r="C178" s="329" t="str">
        <f t="shared" si="17"/>
        <v/>
      </c>
      <c r="D178" s="400" t="str">
        <f>TEXT(IFERROR(INDEX('Overview - Section A'!$A$43:$A$50,MATCH(J178,'Overview - Section A'!$I$43:$I$50,0)),""),"d-mmm-yy") &amp;" to " &amp; TEXT(IFERROR(INDEX('Overview - Section A'!$E$43:$E$50,MATCH(J178,'Overview - Section A'!$I$43:$I$50,0)),""),"d-mmm-yy")</f>
        <v>1-Jan-20 to 31-Dec-20</v>
      </c>
      <c r="E178" s="331">
        <v>328</v>
      </c>
      <c r="F178" s="332">
        <v>364</v>
      </c>
      <c r="G178" s="397">
        <f t="shared" si="18"/>
        <v>90.109890109890117</v>
      </c>
      <c r="H178" s="388"/>
      <c r="I178" s="401" t="str">
        <f t="shared" si="19"/>
        <v>TCP-3 customized: Number of laboratories with smear microscopy during the reporting period participating in external quality assurance program</v>
      </c>
      <c r="J178" s="337" t="s">
        <v>302</v>
      </c>
      <c r="K178" s="337">
        <v>44196</v>
      </c>
      <c r="L178" s="401" t="b">
        <f t="shared" si="20"/>
        <v>1</v>
      </c>
      <c r="M178" s="401" t="b">
        <f t="shared" si="21"/>
        <v>1</v>
      </c>
      <c r="N178" s="401" t="s">
        <v>729</v>
      </c>
      <c r="O178" s="58"/>
      <c r="P178" s="165"/>
      <c r="Q178" s="164"/>
      <c r="X178" s="4"/>
      <c r="Y178" s="4"/>
      <c r="Z178" s="4"/>
      <c r="AA178" s="4"/>
      <c r="AB178" s="4"/>
      <c r="AC178" s="4"/>
      <c r="AD178" s="4"/>
      <c r="AE178" s="4"/>
      <c r="AF178" s="4"/>
      <c r="AG178" s="4"/>
      <c r="AH178" s="4"/>
      <c r="AI178" s="9"/>
      <c r="AJ178" s="9"/>
      <c r="AK178" s="9"/>
      <c r="AL178" s="9"/>
      <c r="AM178" s="9"/>
      <c r="AN178" s="9"/>
      <c r="AO178" s="9"/>
      <c r="AP178" s="9"/>
    </row>
    <row r="179" spans="1:42" s="302" customFormat="1" ht="78.75" x14ac:dyDescent="0.25">
      <c r="A179" s="146"/>
      <c r="B179" s="317">
        <v>27</v>
      </c>
      <c r="C179" s="329" t="str">
        <f t="shared" si="17"/>
        <v/>
      </c>
      <c r="D179" s="400" t="str">
        <f>TEXT(IFERROR(INDEX('Overview - Section A'!$A$43:$A$50,MATCH(J179,'Overview - Section A'!$I$43:$I$50,0)),""),"d-mmm-yy") &amp;" to " &amp; TEXT(IFERROR(INDEX('Overview - Section A'!$E$43:$E$50,MATCH(J179,'Overview - Section A'!$I$43:$I$50,0)),""),"d-mmm-yy")</f>
        <v>1-Jan-21 to 31-Dec-21</v>
      </c>
      <c r="E179" s="331"/>
      <c r="F179" s="332"/>
      <c r="G179" s="397" t="str">
        <f t="shared" si="18"/>
        <v/>
      </c>
      <c r="H179" s="388"/>
      <c r="I179" s="401" t="str">
        <f t="shared" si="19"/>
        <v>TCP-3 customized: Number of laboratories with smear microscopy during the reporting period participating in external quality assurance program</v>
      </c>
      <c r="J179" s="337" t="s">
        <v>304</v>
      </c>
      <c r="K179" s="337">
        <v>44561</v>
      </c>
      <c r="L179" s="401" t="b">
        <f t="shared" si="20"/>
        <v>1</v>
      </c>
      <c r="M179" s="401" t="b">
        <f t="shared" si="21"/>
        <v>1</v>
      </c>
      <c r="N179" s="401" t="s">
        <v>730</v>
      </c>
      <c r="O179" s="58"/>
      <c r="P179" s="165"/>
      <c r="Q179" s="164"/>
      <c r="X179" s="4"/>
      <c r="Y179" s="4"/>
      <c r="Z179" s="4"/>
      <c r="AA179" s="4"/>
      <c r="AB179" s="4"/>
      <c r="AC179" s="4"/>
      <c r="AD179" s="4"/>
      <c r="AE179" s="4"/>
      <c r="AF179" s="4"/>
      <c r="AG179" s="4"/>
      <c r="AH179" s="4"/>
      <c r="AI179" s="9"/>
      <c r="AJ179" s="9"/>
      <c r="AK179" s="9"/>
      <c r="AL179" s="9"/>
      <c r="AM179" s="9"/>
      <c r="AN179" s="9"/>
      <c r="AO179" s="9"/>
      <c r="AP179" s="9"/>
    </row>
    <row r="180" spans="1:42" s="302" customFormat="1" ht="78.75" x14ac:dyDescent="0.25">
      <c r="A180" s="146"/>
      <c r="B180" s="317">
        <v>27</v>
      </c>
      <c r="C180" s="329" t="str">
        <f t="shared" si="17"/>
        <v/>
      </c>
      <c r="D180" s="400" t="str">
        <f>TEXT(IFERROR(INDEX('Overview - Section A'!$A$43:$A$50,MATCH(J180,'Overview - Section A'!$I$43:$I$50,0)),""),"d-mmm-yy") &amp;" to " &amp; TEXT(IFERROR(INDEX('Overview - Section A'!$E$43:$E$50,MATCH(J180,'Overview - Section A'!$I$43:$I$50,0)),""),"d-mmm-yy")</f>
        <v>1-Jan-22 to 31-Dec-22</v>
      </c>
      <c r="E180" s="331"/>
      <c r="F180" s="332"/>
      <c r="G180" s="397" t="str">
        <f t="shared" si="18"/>
        <v/>
      </c>
      <c r="H180" s="388"/>
      <c r="I180" s="401" t="str">
        <f t="shared" si="19"/>
        <v>TCP-3 customized: Number of laboratories with smear microscopy during the reporting period participating in external quality assurance program</v>
      </c>
      <c r="J180" s="337" t="s">
        <v>306</v>
      </c>
      <c r="K180" s="337">
        <v>44926</v>
      </c>
      <c r="L180" s="401" t="b">
        <f t="shared" si="20"/>
        <v>1</v>
      </c>
      <c r="M180" s="401" t="b">
        <f t="shared" si="21"/>
        <v>1</v>
      </c>
      <c r="N180" s="401" t="s">
        <v>731</v>
      </c>
      <c r="O180" s="58"/>
      <c r="P180" s="165"/>
      <c r="Q180" s="164"/>
      <c r="X180" s="4"/>
      <c r="Y180" s="4"/>
      <c r="Z180" s="4"/>
      <c r="AA180" s="4"/>
      <c r="AB180" s="4"/>
      <c r="AC180" s="4"/>
      <c r="AD180" s="4"/>
      <c r="AE180" s="4"/>
      <c r="AF180" s="4"/>
      <c r="AG180" s="4"/>
      <c r="AH180" s="4"/>
      <c r="AI180" s="9"/>
      <c r="AJ180" s="9"/>
      <c r="AK180" s="9"/>
      <c r="AL180" s="9"/>
      <c r="AM180" s="9"/>
      <c r="AN180" s="9"/>
      <c r="AO180" s="9"/>
      <c r="AP180" s="9"/>
    </row>
    <row r="181" spans="1:42" s="302" customFormat="1" ht="126" x14ac:dyDescent="0.25">
      <c r="A181" s="146"/>
      <c r="B181" s="317">
        <v>28</v>
      </c>
      <c r="C181" s="329" t="str">
        <f t="shared" si="17"/>
        <v>TCP-3: Percentage of laboratories showing adequate performance in external quality assurance for smear microscopy among the total number of laboratories that undertake smear microscopy during the reporting period</v>
      </c>
      <c r="D181" s="400" t="str">
        <f>TEXT(IFERROR(INDEX('Overview - Section A'!$A$43:$A$50,MATCH(J181,'Overview - Section A'!$I$43:$I$50,0)),""),"d-mmm-yy") &amp;" to " &amp; TEXT(IFERROR(INDEX('Overview - Section A'!$E$43:$E$50,MATCH(J181,'Overview - Section A'!$I$43:$I$50,0)),""),"d-mmm-yy")</f>
        <v>1-Jan-18 to 31-Dec-18</v>
      </c>
      <c r="E181" s="331">
        <v>162</v>
      </c>
      <c r="F181" s="332">
        <v>188</v>
      </c>
      <c r="G181" s="397">
        <f t="shared" si="18"/>
        <v>86.170212765957444</v>
      </c>
      <c r="H181" s="388"/>
      <c r="I181" s="401" t="str">
        <f t="shared" si="19"/>
        <v>TCP-3: Percentage of laboratories showing adequate performance in external quality assurance for smear microscopy among the total number of laboratories that undertake smear microscopy during the reporting period</v>
      </c>
      <c r="J181" s="337" t="s">
        <v>298</v>
      </c>
      <c r="K181" s="337">
        <v>43465</v>
      </c>
      <c r="L181" s="401" t="b">
        <f t="shared" si="20"/>
        <v>1</v>
      </c>
      <c r="M181" s="401" t="b">
        <f t="shared" si="21"/>
        <v>1</v>
      </c>
      <c r="N181" s="401" t="s">
        <v>732</v>
      </c>
      <c r="O181" s="58"/>
      <c r="P181" s="165"/>
      <c r="Q181" s="164"/>
      <c r="X181" s="4"/>
      <c r="Y181" s="4"/>
      <c r="Z181" s="4"/>
      <c r="AA181" s="4"/>
      <c r="AB181" s="4"/>
      <c r="AC181" s="4"/>
      <c r="AD181" s="4"/>
      <c r="AE181" s="4"/>
      <c r="AF181" s="4"/>
      <c r="AG181" s="4"/>
      <c r="AH181" s="4"/>
      <c r="AI181" s="9"/>
      <c r="AJ181" s="9"/>
      <c r="AK181" s="9"/>
      <c r="AL181" s="9"/>
      <c r="AM181" s="9"/>
      <c r="AN181" s="9"/>
      <c r="AO181" s="9"/>
      <c r="AP181" s="9"/>
    </row>
    <row r="182" spans="1:42" s="302" customFormat="1" ht="126" x14ac:dyDescent="0.25">
      <c r="A182" s="146"/>
      <c r="B182" s="317">
        <v>28</v>
      </c>
      <c r="C182" s="329" t="str">
        <f t="shared" si="17"/>
        <v/>
      </c>
      <c r="D182" s="400" t="str">
        <f>TEXT(IFERROR(INDEX('Overview - Section A'!$A$43:$A$50,MATCH(J182,'Overview - Section A'!$I$43:$I$50,0)),""),"d-mmm-yy") &amp;" to " &amp; TEXT(IFERROR(INDEX('Overview - Section A'!$E$43:$E$50,MATCH(J182,'Overview - Section A'!$I$43:$I$50,0)),""),"d-mmm-yy")</f>
        <v>1-Jan-19 to 31-Dec-19</v>
      </c>
      <c r="E182" s="331">
        <v>225</v>
      </c>
      <c r="F182" s="332">
        <v>256</v>
      </c>
      <c r="G182" s="397">
        <f t="shared" si="18"/>
        <v>87.890625</v>
      </c>
      <c r="H182" s="388"/>
      <c r="I182" s="401" t="str">
        <f t="shared" si="19"/>
        <v>TCP-3: Percentage of laboratories showing adequate performance in external quality assurance for smear microscopy among the total number of laboratories that undertake smear microscopy during the reporting period</v>
      </c>
      <c r="J182" s="337" t="s">
        <v>300</v>
      </c>
      <c r="K182" s="337">
        <v>43830</v>
      </c>
      <c r="L182" s="401" t="b">
        <f t="shared" si="20"/>
        <v>1</v>
      </c>
      <c r="M182" s="401" t="b">
        <f t="shared" si="21"/>
        <v>1</v>
      </c>
      <c r="N182" s="401" t="s">
        <v>733</v>
      </c>
      <c r="O182" s="58"/>
      <c r="P182" s="165"/>
      <c r="Q182" s="164"/>
      <c r="X182" s="4"/>
      <c r="Y182" s="4"/>
      <c r="Z182" s="4"/>
      <c r="AA182" s="4"/>
      <c r="AB182" s="4"/>
      <c r="AC182" s="4"/>
      <c r="AD182" s="4"/>
      <c r="AE182" s="4"/>
      <c r="AF182" s="4"/>
      <c r="AG182" s="4"/>
      <c r="AH182" s="4"/>
      <c r="AI182" s="9"/>
      <c r="AJ182" s="9"/>
      <c r="AK182" s="9"/>
      <c r="AL182" s="9"/>
      <c r="AM182" s="9"/>
      <c r="AN182" s="9"/>
      <c r="AO182" s="9"/>
      <c r="AP182" s="9"/>
    </row>
    <row r="183" spans="1:42" s="302" customFormat="1" ht="126" x14ac:dyDescent="0.25">
      <c r="A183" s="146"/>
      <c r="B183" s="317">
        <v>28</v>
      </c>
      <c r="C183" s="329" t="str">
        <f t="shared" si="17"/>
        <v/>
      </c>
      <c r="D183" s="400" t="str">
        <f>TEXT(IFERROR(INDEX('Overview - Section A'!$A$43:$A$50,MATCH(J183,'Overview - Section A'!$I$43:$I$50,0)),""),"d-mmm-yy") &amp;" to " &amp; TEXT(IFERROR(INDEX('Overview - Section A'!$E$43:$E$50,MATCH(J183,'Overview - Section A'!$I$43:$I$50,0)),""),"d-mmm-yy")</f>
        <v>1-Jan-20 to 31-Dec-20</v>
      </c>
      <c r="E183" s="331">
        <v>295</v>
      </c>
      <c r="F183" s="332">
        <v>328</v>
      </c>
      <c r="G183" s="397">
        <f t="shared" si="18"/>
        <v>89.939024390243901</v>
      </c>
      <c r="H183" s="388"/>
      <c r="I183" s="401" t="str">
        <f t="shared" si="19"/>
        <v>TCP-3: Percentage of laboratories showing adequate performance in external quality assurance for smear microscopy among the total number of laboratories that undertake smear microscopy during the reporting period</v>
      </c>
      <c r="J183" s="337" t="s">
        <v>302</v>
      </c>
      <c r="K183" s="337">
        <v>44196</v>
      </c>
      <c r="L183" s="401" t="b">
        <f t="shared" si="20"/>
        <v>1</v>
      </c>
      <c r="M183" s="401" t="b">
        <f t="shared" si="21"/>
        <v>1</v>
      </c>
      <c r="N183" s="401" t="s">
        <v>734</v>
      </c>
      <c r="O183" s="58"/>
      <c r="P183" s="165"/>
      <c r="Q183" s="164"/>
      <c r="X183" s="4"/>
      <c r="Y183" s="4"/>
      <c r="Z183" s="4"/>
      <c r="AA183" s="4"/>
      <c r="AB183" s="4"/>
      <c r="AC183" s="4"/>
      <c r="AD183" s="4"/>
      <c r="AE183" s="4"/>
      <c r="AF183" s="4"/>
      <c r="AG183" s="4"/>
      <c r="AH183" s="4"/>
      <c r="AI183" s="9"/>
      <c r="AJ183" s="9"/>
      <c r="AK183" s="9"/>
      <c r="AL183" s="9"/>
      <c r="AM183" s="9"/>
      <c r="AN183" s="9"/>
      <c r="AO183" s="9"/>
      <c r="AP183" s="9"/>
    </row>
    <row r="184" spans="1:42" s="302" customFormat="1" ht="126" x14ac:dyDescent="0.25">
      <c r="A184" s="146"/>
      <c r="B184" s="317">
        <v>28</v>
      </c>
      <c r="C184" s="329" t="str">
        <f t="shared" si="17"/>
        <v/>
      </c>
      <c r="D184" s="400" t="str">
        <f>TEXT(IFERROR(INDEX('Overview - Section A'!$A$43:$A$50,MATCH(J184,'Overview - Section A'!$I$43:$I$50,0)),""),"d-mmm-yy") &amp;" to " &amp; TEXT(IFERROR(INDEX('Overview - Section A'!$E$43:$E$50,MATCH(J184,'Overview - Section A'!$I$43:$I$50,0)),""),"d-mmm-yy")</f>
        <v>1-Jan-21 to 31-Dec-21</v>
      </c>
      <c r="E184" s="331"/>
      <c r="F184" s="332"/>
      <c r="G184" s="397" t="str">
        <f t="shared" si="18"/>
        <v/>
      </c>
      <c r="H184" s="388"/>
      <c r="I184" s="401" t="str">
        <f t="shared" si="19"/>
        <v>TCP-3: Percentage of laboratories showing adequate performance in external quality assurance for smear microscopy among the total number of laboratories that undertake smear microscopy during the reporting period</v>
      </c>
      <c r="J184" s="337" t="s">
        <v>304</v>
      </c>
      <c r="K184" s="337">
        <v>44561</v>
      </c>
      <c r="L184" s="401" t="b">
        <f t="shared" si="20"/>
        <v>1</v>
      </c>
      <c r="M184" s="401" t="b">
        <f t="shared" si="21"/>
        <v>1</v>
      </c>
      <c r="N184" s="401" t="s">
        <v>735</v>
      </c>
      <c r="O184" s="58"/>
      <c r="P184" s="165"/>
      <c r="Q184" s="164"/>
      <c r="X184" s="4"/>
      <c r="Y184" s="4"/>
      <c r="Z184" s="4"/>
      <c r="AA184" s="4"/>
      <c r="AB184" s="4"/>
      <c r="AC184" s="4"/>
      <c r="AD184" s="4"/>
      <c r="AE184" s="4"/>
      <c r="AF184" s="4"/>
      <c r="AG184" s="4"/>
      <c r="AH184" s="4"/>
      <c r="AI184" s="9"/>
      <c r="AJ184" s="9"/>
      <c r="AK184" s="9"/>
      <c r="AL184" s="9"/>
      <c r="AM184" s="9"/>
      <c r="AN184" s="9"/>
      <c r="AO184" s="9"/>
      <c r="AP184" s="9"/>
    </row>
    <row r="185" spans="1:42" s="302" customFormat="1" ht="126" x14ac:dyDescent="0.25">
      <c r="A185" s="146"/>
      <c r="B185" s="317">
        <v>28</v>
      </c>
      <c r="C185" s="329" t="str">
        <f t="shared" si="17"/>
        <v/>
      </c>
      <c r="D185" s="400" t="str">
        <f>TEXT(IFERROR(INDEX('Overview - Section A'!$A$43:$A$50,MATCH(J185,'Overview - Section A'!$I$43:$I$50,0)),""),"d-mmm-yy") &amp;" to " &amp; TEXT(IFERROR(INDEX('Overview - Section A'!$E$43:$E$50,MATCH(J185,'Overview - Section A'!$I$43:$I$50,0)),""),"d-mmm-yy")</f>
        <v>1-Jan-22 to 31-Dec-22</v>
      </c>
      <c r="E185" s="331"/>
      <c r="F185" s="332"/>
      <c r="G185" s="397" t="str">
        <f t="shared" si="18"/>
        <v/>
      </c>
      <c r="H185" s="388"/>
      <c r="I185" s="401" t="str">
        <f t="shared" si="19"/>
        <v>TCP-3: Percentage of laboratories showing adequate performance in external quality assurance for smear microscopy among the total number of laboratories that undertake smear microscopy during the reporting period</v>
      </c>
      <c r="J185" s="337" t="s">
        <v>306</v>
      </c>
      <c r="K185" s="337">
        <v>44926</v>
      </c>
      <c r="L185" s="401" t="b">
        <f t="shared" si="20"/>
        <v>1</v>
      </c>
      <c r="M185" s="401" t="b">
        <f t="shared" si="21"/>
        <v>1</v>
      </c>
      <c r="N185" s="401" t="s">
        <v>736</v>
      </c>
      <c r="O185" s="58"/>
      <c r="P185" s="165"/>
      <c r="Q185" s="164"/>
      <c r="X185" s="4"/>
      <c r="Y185" s="4"/>
      <c r="Z185" s="4"/>
      <c r="AA185" s="4"/>
      <c r="AB185" s="4"/>
      <c r="AC185" s="4"/>
      <c r="AD185" s="4"/>
      <c r="AE185" s="4"/>
      <c r="AF185" s="4"/>
      <c r="AG185" s="4"/>
      <c r="AH185" s="4"/>
      <c r="AI185" s="9"/>
      <c r="AJ185" s="9"/>
      <c r="AK185" s="9"/>
      <c r="AL185" s="9"/>
      <c r="AM185" s="9"/>
      <c r="AN185" s="9"/>
      <c r="AO185" s="9"/>
      <c r="AP185" s="9"/>
    </row>
    <row r="186" spans="1:42" s="302" customFormat="1" ht="47.25" x14ac:dyDescent="0.25">
      <c r="A186" s="146"/>
      <c r="B186" s="317">
        <v>29</v>
      </c>
      <c r="C186" s="329" t="str">
        <f t="shared" si="17"/>
        <v>MDR TB-2(M): Number of TB cases with RR-TB and/or MDR-TB notified</v>
      </c>
      <c r="D186" s="400" t="str">
        <f>TEXT(IFERROR(INDEX('Overview - Section A'!$A$43:$A$50,MATCH(J186,'Overview - Section A'!$I$43:$I$50,0)),""),"d-mmm-yy") &amp;" to " &amp; TEXT(IFERROR(INDEX('Overview - Section A'!$E$43:$E$50,MATCH(J186,'Overview - Section A'!$I$43:$I$50,0)),""),"d-mmm-yy")</f>
        <v>1-Jan-18 to 31-Dec-18</v>
      </c>
      <c r="E186" s="331">
        <v>1586.5073771617367</v>
      </c>
      <c r="F186" s="332"/>
      <c r="G186" s="397" t="str">
        <f t="shared" si="18"/>
        <v/>
      </c>
      <c r="H186" s="388"/>
      <c r="I186" s="401" t="str">
        <f t="shared" si="19"/>
        <v>MDR TB-2(M): Number of TB cases with RR-TB and/or MDR-TB notified</v>
      </c>
      <c r="J186" s="337" t="s">
        <v>298</v>
      </c>
      <c r="K186" s="337">
        <v>43465</v>
      </c>
      <c r="L186" s="401" t="b">
        <f t="shared" si="20"/>
        <v>1</v>
      </c>
      <c r="M186" s="401" t="b">
        <f t="shared" si="21"/>
        <v>1</v>
      </c>
      <c r="N186" s="401" t="s">
        <v>737</v>
      </c>
      <c r="O186" s="58"/>
      <c r="P186" s="165"/>
      <c r="Q186" s="164"/>
      <c r="X186" s="4"/>
      <c r="Y186" s="4"/>
      <c r="Z186" s="4"/>
      <c r="AA186" s="4"/>
      <c r="AB186" s="4"/>
      <c r="AC186" s="4"/>
      <c r="AD186" s="4"/>
      <c r="AE186" s="4"/>
      <c r="AF186" s="4"/>
      <c r="AG186" s="4"/>
      <c r="AH186" s="4"/>
      <c r="AI186" s="9"/>
      <c r="AJ186" s="9"/>
      <c r="AK186" s="9"/>
      <c r="AL186" s="9"/>
      <c r="AM186" s="9"/>
      <c r="AN186" s="9"/>
      <c r="AO186" s="9"/>
      <c r="AP186" s="9"/>
    </row>
    <row r="187" spans="1:42" s="302" customFormat="1" ht="47.25" x14ac:dyDescent="0.25">
      <c r="A187" s="146"/>
      <c r="B187" s="317">
        <v>29</v>
      </c>
      <c r="C187" s="329" t="str">
        <f t="shared" si="17"/>
        <v/>
      </c>
      <c r="D187" s="400" t="str">
        <f>TEXT(IFERROR(INDEX('Overview - Section A'!$A$43:$A$50,MATCH(J187,'Overview - Section A'!$I$43:$I$50,0)),""),"d-mmm-yy") &amp;" to " &amp; TEXT(IFERROR(INDEX('Overview - Section A'!$E$43:$E$50,MATCH(J187,'Overview - Section A'!$I$43:$I$50,0)),""),"d-mmm-yy")</f>
        <v>1-Jan-19 to 31-Dec-19</v>
      </c>
      <c r="E187" s="331">
        <v>1983.1732502237364</v>
      </c>
      <c r="F187" s="332"/>
      <c r="G187" s="397" t="str">
        <f t="shared" si="18"/>
        <v/>
      </c>
      <c r="H187" s="388"/>
      <c r="I187" s="401" t="str">
        <f t="shared" si="19"/>
        <v>MDR TB-2(M): Number of TB cases with RR-TB and/or MDR-TB notified</v>
      </c>
      <c r="J187" s="337" t="s">
        <v>300</v>
      </c>
      <c r="K187" s="337">
        <v>43830</v>
      </c>
      <c r="L187" s="401" t="b">
        <f t="shared" si="20"/>
        <v>1</v>
      </c>
      <c r="M187" s="401" t="b">
        <f t="shared" si="21"/>
        <v>1</v>
      </c>
      <c r="N187" s="401" t="s">
        <v>738</v>
      </c>
      <c r="O187" s="58"/>
      <c r="P187" s="165"/>
      <c r="Q187" s="164"/>
      <c r="X187" s="4"/>
      <c r="Y187" s="4"/>
      <c r="Z187" s="4"/>
      <c r="AA187" s="4"/>
      <c r="AB187" s="4"/>
      <c r="AC187" s="4"/>
      <c r="AD187" s="4"/>
      <c r="AE187" s="4"/>
      <c r="AF187" s="4"/>
      <c r="AG187" s="4"/>
      <c r="AH187" s="4"/>
      <c r="AI187" s="9"/>
      <c r="AJ187" s="9"/>
      <c r="AK187" s="9"/>
      <c r="AL187" s="9"/>
      <c r="AM187" s="9"/>
      <c r="AN187" s="9"/>
      <c r="AO187" s="9"/>
      <c r="AP187" s="9"/>
    </row>
    <row r="188" spans="1:42" s="302" customFormat="1" ht="47.25" x14ac:dyDescent="0.25">
      <c r="A188" s="146"/>
      <c r="B188" s="317">
        <v>29</v>
      </c>
      <c r="C188" s="329" t="str">
        <f t="shared" si="17"/>
        <v/>
      </c>
      <c r="D188" s="400" t="str">
        <f>TEXT(IFERROR(INDEX('Overview - Section A'!$A$43:$A$50,MATCH(J188,'Overview - Section A'!$I$43:$I$50,0)),""),"d-mmm-yy") &amp;" to " &amp; TEXT(IFERROR(INDEX('Overview - Section A'!$E$43:$E$50,MATCH(J188,'Overview - Section A'!$I$43:$I$50,0)),""),"d-mmm-yy")</f>
        <v>1-Jan-20 to 31-Dec-20</v>
      </c>
      <c r="E188" s="331">
        <v>2388.041543660127</v>
      </c>
      <c r="F188" s="332"/>
      <c r="G188" s="397" t="str">
        <f t="shared" si="18"/>
        <v/>
      </c>
      <c r="H188" s="388"/>
      <c r="I188" s="401" t="str">
        <f t="shared" si="19"/>
        <v>MDR TB-2(M): Number of TB cases with RR-TB and/or MDR-TB notified</v>
      </c>
      <c r="J188" s="337" t="s">
        <v>302</v>
      </c>
      <c r="K188" s="337">
        <v>44196</v>
      </c>
      <c r="L188" s="401" t="b">
        <f t="shared" si="20"/>
        <v>1</v>
      </c>
      <c r="M188" s="401" t="b">
        <f t="shared" si="21"/>
        <v>1</v>
      </c>
      <c r="N188" s="401" t="s">
        <v>739</v>
      </c>
      <c r="O188" s="58"/>
      <c r="P188" s="165"/>
      <c r="Q188" s="164"/>
      <c r="X188" s="4"/>
      <c r="Y188" s="4"/>
      <c r="Z188" s="4"/>
      <c r="AA188" s="4"/>
      <c r="AB188" s="4"/>
      <c r="AC188" s="4"/>
      <c r="AD188" s="4"/>
      <c r="AE188" s="4"/>
      <c r="AF188" s="4"/>
      <c r="AG188" s="4"/>
      <c r="AH188" s="4"/>
      <c r="AI188" s="9"/>
      <c r="AJ188" s="9"/>
      <c r="AK188" s="9"/>
      <c r="AL188" s="9"/>
      <c r="AM188" s="9"/>
      <c r="AN188" s="9"/>
      <c r="AO188" s="9"/>
      <c r="AP188" s="9"/>
    </row>
    <row r="189" spans="1:42" s="302" customFormat="1" ht="47.25" x14ac:dyDescent="0.25">
      <c r="A189" s="146"/>
      <c r="B189" s="317">
        <v>29</v>
      </c>
      <c r="C189" s="329" t="str">
        <f t="shared" si="17"/>
        <v/>
      </c>
      <c r="D189" s="400" t="str">
        <f>TEXT(IFERROR(INDEX('Overview - Section A'!$A$43:$A$50,MATCH(J189,'Overview - Section A'!$I$43:$I$50,0)),""),"d-mmm-yy") &amp;" to " &amp; TEXT(IFERROR(INDEX('Overview - Section A'!$E$43:$E$50,MATCH(J189,'Overview - Section A'!$I$43:$I$50,0)),""),"d-mmm-yy")</f>
        <v>1-Jan-21 to 31-Dec-21</v>
      </c>
      <c r="E189" s="331"/>
      <c r="F189" s="332"/>
      <c r="G189" s="397" t="str">
        <f t="shared" si="18"/>
        <v/>
      </c>
      <c r="H189" s="388"/>
      <c r="I189" s="401" t="str">
        <f t="shared" si="19"/>
        <v>MDR TB-2(M): Number of TB cases with RR-TB and/or MDR-TB notified</v>
      </c>
      <c r="J189" s="337" t="s">
        <v>304</v>
      </c>
      <c r="K189" s="337">
        <v>44561</v>
      </c>
      <c r="L189" s="401" t="b">
        <f t="shared" si="20"/>
        <v>1</v>
      </c>
      <c r="M189" s="401" t="b">
        <f t="shared" si="21"/>
        <v>1</v>
      </c>
      <c r="N189" s="401" t="s">
        <v>740</v>
      </c>
      <c r="O189" s="58"/>
      <c r="P189" s="165"/>
      <c r="Q189" s="164"/>
      <c r="X189" s="4"/>
      <c r="Y189" s="4"/>
      <c r="Z189" s="4"/>
      <c r="AA189" s="4"/>
      <c r="AB189" s="4"/>
      <c r="AC189" s="4"/>
      <c r="AD189" s="4"/>
      <c r="AE189" s="4"/>
      <c r="AF189" s="4"/>
      <c r="AG189" s="4"/>
      <c r="AH189" s="4"/>
      <c r="AI189" s="9"/>
      <c r="AJ189" s="9"/>
      <c r="AK189" s="9"/>
      <c r="AL189" s="9"/>
      <c r="AM189" s="9"/>
      <c r="AN189" s="9"/>
      <c r="AO189" s="9"/>
      <c r="AP189" s="9"/>
    </row>
    <row r="190" spans="1:42" s="302" customFormat="1" ht="47.25" x14ac:dyDescent="0.25">
      <c r="A190" s="146"/>
      <c r="B190" s="317">
        <v>29</v>
      </c>
      <c r="C190" s="329" t="str">
        <f t="shared" si="17"/>
        <v/>
      </c>
      <c r="D190" s="400" t="str">
        <f>TEXT(IFERROR(INDEX('Overview - Section A'!$A$43:$A$50,MATCH(J190,'Overview - Section A'!$I$43:$I$50,0)),""),"d-mmm-yy") &amp;" to " &amp; TEXT(IFERROR(INDEX('Overview - Section A'!$E$43:$E$50,MATCH(J190,'Overview - Section A'!$I$43:$I$50,0)),""),"d-mmm-yy")</f>
        <v>1-Jan-22 to 31-Dec-22</v>
      </c>
      <c r="E190" s="331"/>
      <c r="F190" s="332"/>
      <c r="G190" s="397" t="str">
        <f t="shared" si="18"/>
        <v/>
      </c>
      <c r="H190" s="388"/>
      <c r="I190" s="401" t="str">
        <f t="shared" si="19"/>
        <v>MDR TB-2(M): Number of TB cases with RR-TB and/or MDR-TB notified</v>
      </c>
      <c r="J190" s="337" t="s">
        <v>306</v>
      </c>
      <c r="K190" s="337">
        <v>44926</v>
      </c>
      <c r="L190" s="401" t="b">
        <f t="shared" si="20"/>
        <v>1</v>
      </c>
      <c r="M190" s="401" t="b">
        <f t="shared" si="21"/>
        <v>1</v>
      </c>
      <c r="N190" s="401" t="s">
        <v>741</v>
      </c>
      <c r="O190" s="58"/>
      <c r="P190" s="165"/>
      <c r="Q190" s="164"/>
      <c r="X190" s="4"/>
      <c r="Y190" s="4"/>
      <c r="Z190" s="4"/>
      <c r="AA190" s="4"/>
      <c r="AB190" s="4"/>
      <c r="AC190" s="4"/>
      <c r="AD190" s="4"/>
      <c r="AE190" s="4"/>
      <c r="AF190" s="4"/>
      <c r="AG190" s="4"/>
      <c r="AH190" s="4"/>
      <c r="AI190" s="9"/>
      <c r="AJ190" s="9"/>
      <c r="AK190" s="9"/>
      <c r="AL190" s="9"/>
      <c r="AM190" s="9"/>
      <c r="AN190" s="9"/>
      <c r="AO190" s="9"/>
      <c r="AP190" s="9"/>
    </row>
    <row r="191" spans="1:42" s="302" customFormat="1" ht="47.25" x14ac:dyDescent="0.25">
      <c r="A191" s="146"/>
      <c r="B191" s="317">
        <v>30</v>
      </c>
      <c r="C191" s="329" t="str">
        <f t="shared" si="17"/>
        <v>MDR TB-3(M): Number of cases with RR-TB and/or MDR-TB that began second-line treatment</v>
      </c>
      <c r="D191" s="400" t="str">
        <f>TEXT(IFERROR(INDEX('Overview - Section A'!$A$43:$A$50,MATCH(J191,'Overview - Section A'!$I$43:$I$50,0)),""),"d-mmm-yy") &amp;" to " &amp; TEXT(IFERROR(INDEX('Overview - Section A'!$E$43:$E$50,MATCH(J191,'Overview - Section A'!$I$43:$I$50,0)),""),"d-mmm-yy")</f>
        <v>1-Jan-18 to 31-Dec-18</v>
      </c>
      <c r="E191" s="331">
        <v>1507.1820083036496</v>
      </c>
      <c r="F191" s="332"/>
      <c r="G191" s="397" t="str">
        <f t="shared" si="18"/>
        <v/>
      </c>
      <c r="H191" s="388"/>
      <c r="I191" s="401" t="str">
        <f t="shared" si="19"/>
        <v>MDR TB-3(M): Number of cases with RR-TB and/or MDR-TB that began second-line treatment</v>
      </c>
      <c r="J191" s="337" t="s">
        <v>298</v>
      </c>
      <c r="K191" s="337">
        <v>43465</v>
      </c>
      <c r="L191" s="401" t="b">
        <f t="shared" si="20"/>
        <v>1</v>
      </c>
      <c r="M191" s="401" t="b">
        <f t="shared" si="21"/>
        <v>1</v>
      </c>
      <c r="N191" s="401" t="s">
        <v>742</v>
      </c>
      <c r="O191" s="58"/>
      <c r="P191" s="165"/>
      <c r="Q191" s="164"/>
      <c r="X191" s="4"/>
      <c r="Y191" s="4"/>
      <c r="Z191" s="4"/>
      <c r="AA191" s="4"/>
      <c r="AB191" s="4"/>
      <c r="AC191" s="4"/>
      <c r="AD191" s="4"/>
      <c r="AE191" s="4"/>
      <c r="AF191" s="4"/>
      <c r="AG191" s="4"/>
      <c r="AH191" s="4"/>
      <c r="AI191" s="9"/>
      <c r="AJ191" s="9"/>
      <c r="AK191" s="9"/>
      <c r="AL191" s="9"/>
      <c r="AM191" s="9"/>
      <c r="AN191" s="9"/>
      <c r="AO191" s="9"/>
      <c r="AP191" s="9"/>
    </row>
    <row r="192" spans="1:42" s="302" customFormat="1" ht="47.25" x14ac:dyDescent="0.25">
      <c r="A192" s="146"/>
      <c r="B192" s="317">
        <v>30</v>
      </c>
      <c r="C192" s="329" t="str">
        <f t="shared" si="17"/>
        <v/>
      </c>
      <c r="D192" s="400" t="str">
        <f>TEXT(IFERROR(INDEX('Overview - Section A'!$A$43:$A$50,MATCH(J192,'Overview - Section A'!$I$43:$I$50,0)),""),"d-mmm-yy") &amp;" to " &amp; TEXT(IFERROR(INDEX('Overview - Section A'!$E$43:$E$50,MATCH(J192,'Overview - Section A'!$I$43:$I$50,0)),""),"d-mmm-yy")</f>
        <v>1-Jan-19 to 31-Dec-19</v>
      </c>
      <c r="E192" s="331">
        <v>1884.0145877125497</v>
      </c>
      <c r="F192" s="332"/>
      <c r="G192" s="397" t="str">
        <f t="shared" si="18"/>
        <v/>
      </c>
      <c r="H192" s="388"/>
      <c r="I192" s="401" t="str">
        <f t="shared" si="19"/>
        <v>MDR TB-3(M): Number of cases with RR-TB and/or MDR-TB that began second-line treatment</v>
      </c>
      <c r="J192" s="337" t="s">
        <v>300</v>
      </c>
      <c r="K192" s="337">
        <v>43830</v>
      </c>
      <c r="L192" s="401" t="b">
        <f t="shared" si="20"/>
        <v>1</v>
      </c>
      <c r="M192" s="401" t="b">
        <f t="shared" si="21"/>
        <v>1</v>
      </c>
      <c r="N192" s="401" t="s">
        <v>743</v>
      </c>
      <c r="O192" s="58"/>
      <c r="P192" s="165"/>
      <c r="Q192" s="164"/>
      <c r="X192" s="4"/>
      <c r="Y192" s="4"/>
      <c r="Z192" s="4"/>
      <c r="AA192" s="4"/>
      <c r="AB192" s="4"/>
      <c r="AC192" s="4"/>
      <c r="AD192" s="4"/>
      <c r="AE192" s="4"/>
      <c r="AF192" s="4"/>
      <c r="AG192" s="4"/>
      <c r="AH192" s="4"/>
      <c r="AI192" s="9"/>
      <c r="AJ192" s="9"/>
      <c r="AK192" s="9"/>
      <c r="AL192" s="9"/>
      <c r="AM192" s="9"/>
      <c r="AN192" s="9"/>
      <c r="AO192" s="9"/>
      <c r="AP192" s="9"/>
    </row>
    <row r="193" spans="1:42" s="302" customFormat="1" ht="47.25" x14ac:dyDescent="0.25">
      <c r="A193" s="146"/>
      <c r="B193" s="317">
        <v>30</v>
      </c>
      <c r="C193" s="329" t="str">
        <f t="shared" si="17"/>
        <v/>
      </c>
      <c r="D193" s="400" t="str">
        <f>TEXT(IFERROR(INDEX('Overview - Section A'!$A$43:$A$50,MATCH(J193,'Overview - Section A'!$I$43:$I$50,0)),""),"d-mmm-yy") &amp;" to " &amp; TEXT(IFERROR(INDEX('Overview - Section A'!$E$43:$E$50,MATCH(J193,'Overview - Section A'!$I$43:$I$50,0)),""),"d-mmm-yy")</f>
        <v>1-Jan-20 to 31-Dec-20</v>
      </c>
      <c r="E193" s="331">
        <v>2268.6394664771205</v>
      </c>
      <c r="F193" s="332"/>
      <c r="G193" s="397" t="str">
        <f t="shared" si="18"/>
        <v/>
      </c>
      <c r="H193" s="388"/>
      <c r="I193" s="401" t="str">
        <f t="shared" si="19"/>
        <v>MDR TB-3(M): Number of cases with RR-TB and/or MDR-TB that began second-line treatment</v>
      </c>
      <c r="J193" s="337" t="s">
        <v>302</v>
      </c>
      <c r="K193" s="337">
        <v>44196</v>
      </c>
      <c r="L193" s="401" t="b">
        <f t="shared" si="20"/>
        <v>1</v>
      </c>
      <c r="M193" s="401" t="b">
        <f t="shared" si="21"/>
        <v>1</v>
      </c>
      <c r="N193" s="401" t="s">
        <v>744</v>
      </c>
      <c r="O193" s="58"/>
      <c r="P193" s="165"/>
      <c r="Q193" s="164"/>
      <c r="X193" s="4"/>
      <c r="Y193" s="4"/>
      <c r="Z193" s="4"/>
      <c r="AA193" s="4"/>
      <c r="AB193" s="4"/>
      <c r="AC193" s="4"/>
      <c r="AD193" s="4"/>
      <c r="AE193" s="4"/>
      <c r="AF193" s="4"/>
      <c r="AG193" s="4"/>
      <c r="AH193" s="4"/>
      <c r="AI193" s="9"/>
      <c r="AJ193" s="9"/>
      <c r="AK193" s="9"/>
      <c r="AL193" s="9"/>
      <c r="AM193" s="9"/>
      <c r="AN193" s="9"/>
      <c r="AO193" s="9"/>
      <c r="AP193" s="9"/>
    </row>
    <row r="194" spans="1:42" s="302" customFormat="1" ht="47.25" x14ac:dyDescent="0.25">
      <c r="A194" s="146"/>
      <c r="B194" s="317">
        <v>30</v>
      </c>
      <c r="C194" s="329" t="str">
        <f t="shared" si="17"/>
        <v/>
      </c>
      <c r="D194" s="400" t="str">
        <f>TEXT(IFERROR(INDEX('Overview - Section A'!$A$43:$A$50,MATCH(J194,'Overview - Section A'!$I$43:$I$50,0)),""),"d-mmm-yy") &amp;" to " &amp; TEXT(IFERROR(INDEX('Overview - Section A'!$E$43:$E$50,MATCH(J194,'Overview - Section A'!$I$43:$I$50,0)),""),"d-mmm-yy")</f>
        <v>1-Jan-21 to 31-Dec-21</v>
      </c>
      <c r="E194" s="331"/>
      <c r="F194" s="332"/>
      <c r="G194" s="397" t="str">
        <f t="shared" si="18"/>
        <v/>
      </c>
      <c r="H194" s="388"/>
      <c r="I194" s="401" t="str">
        <f t="shared" si="19"/>
        <v>MDR TB-3(M): Number of cases with RR-TB and/or MDR-TB that began second-line treatment</v>
      </c>
      <c r="J194" s="337" t="s">
        <v>304</v>
      </c>
      <c r="K194" s="337">
        <v>44561</v>
      </c>
      <c r="L194" s="401" t="b">
        <f t="shared" si="20"/>
        <v>1</v>
      </c>
      <c r="M194" s="401" t="b">
        <f t="shared" si="21"/>
        <v>1</v>
      </c>
      <c r="N194" s="401" t="s">
        <v>745</v>
      </c>
      <c r="O194" s="58"/>
      <c r="P194" s="165"/>
      <c r="Q194" s="164"/>
      <c r="X194" s="4"/>
      <c r="Y194" s="4"/>
      <c r="Z194" s="4"/>
      <c r="AA194" s="4"/>
      <c r="AB194" s="4"/>
      <c r="AC194" s="4"/>
      <c r="AD194" s="4"/>
      <c r="AE194" s="4"/>
      <c r="AF194" s="4"/>
      <c r="AG194" s="4"/>
      <c r="AH194" s="4"/>
      <c r="AI194" s="9"/>
      <c r="AJ194" s="9"/>
      <c r="AK194" s="9"/>
      <c r="AL194" s="9"/>
      <c r="AM194" s="9"/>
      <c r="AN194" s="9"/>
      <c r="AO194" s="9"/>
      <c r="AP194" s="9"/>
    </row>
    <row r="195" spans="1:42" s="302" customFormat="1" ht="47.25" x14ac:dyDescent="0.25">
      <c r="A195" s="146"/>
      <c r="B195" s="317">
        <v>30</v>
      </c>
      <c r="C195" s="329" t="str">
        <f t="shared" si="17"/>
        <v/>
      </c>
      <c r="D195" s="400" t="str">
        <f>TEXT(IFERROR(INDEX('Overview - Section A'!$A$43:$A$50,MATCH(J195,'Overview - Section A'!$I$43:$I$50,0)),""),"d-mmm-yy") &amp;" to " &amp; TEXT(IFERROR(INDEX('Overview - Section A'!$E$43:$E$50,MATCH(J195,'Overview - Section A'!$I$43:$I$50,0)),""),"d-mmm-yy")</f>
        <v>1-Jan-22 to 31-Dec-22</v>
      </c>
      <c r="E195" s="331"/>
      <c r="F195" s="332"/>
      <c r="G195" s="397" t="str">
        <f t="shared" si="18"/>
        <v/>
      </c>
      <c r="H195" s="388"/>
      <c r="I195" s="401" t="str">
        <f t="shared" si="19"/>
        <v>MDR TB-3(M): Number of cases with RR-TB and/or MDR-TB that began second-line treatment</v>
      </c>
      <c r="J195" s="337" t="s">
        <v>306</v>
      </c>
      <c r="K195" s="337">
        <v>44926</v>
      </c>
      <c r="L195" s="401" t="b">
        <f t="shared" si="20"/>
        <v>1</v>
      </c>
      <c r="M195" s="401" t="b">
        <f t="shared" si="21"/>
        <v>1</v>
      </c>
      <c r="N195" s="401" t="s">
        <v>746</v>
      </c>
      <c r="O195" s="58"/>
      <c r="P195" s="165"/>
      <c r="Q195" s="164"/>
      <c r="X195" s="4"/>
      <c r="Y195" s="4"/>
      <c r="Z195" s="4"/>
      <c r="AA195" s="4"/>
      <c r="AB195" s="4"/>
      <c r="AC195" s="4"/>
      <c r="AD195" s="4"/>
      <c r="AE195" s="4"/>
      <c r="AF195" s="4"/>
      <c r="AG195" s="4"/>
      <c r="AH195" s="4"/>
      <c r="AI195" s="9"/>
      <c r="AJ195" s="9"/>
      <c r="AK195" s="9"/>
      <c r="AL195" s="9"/>
      <c r="AM195" s="9"/>
      <c r="AN195" s="9"/>
      <c r="AO195" s="9"/>
      <c r="AP195" s="9"/>
    </row>
    <row r="196" spans="1:42" ht="1.1499999999999999" customHeight="1" thickBot="1" x14ac:dyDescent="0.3">
      <c r="B196" s="76"/>
      <c r="C196" s="77"/>
      <c r="D196" s="77"/>
      <c r="E196" s="77"/>
      <c r="F196" s="77"/>
      <c r="G196" s="77"/>
      <c r="H196" s="77"/>
      <c r="I196" s="77"/>
      <c r="J196" s="77"/>
      <c r="K196" s="77"/>
      <c r="L196" s="77"/>
      <c r="M196" s="77"/>
      <c r="N196" s="77"/>
      <c r="O196" s="68"/>
      <c r="P196" s="165"/>
      <c r="Q196" s="164"/>
    </row>
    <row r="197" spans="1:42" x14ac:dyDescent="0.25">
      <c r="P197" s="164"/>
      <c r="Q197" s="164"/>
    </row>
    <row r="198" spans="1:42" x14ac:dyDescent="0.25">
      <c r="P198" s="164"/>
      <c r="Q198" s="164"/>
    </row>
    <row r="204" spans="1:42" x14ac:dyDescent="0.25">
      <c r="A204" s="78" t="s">
        <v>95</v>
      </c>
    </row>
  </sheetData>
  <sheetProtection algorithmName="SHA-512" hashValue="+9GmHf2tzUx7z4WeJ4FpCZnID1gGHrGSYA0HhL2pbeuRF/FSGn9eOiaAOZOYmeMt7PJy08xMLCdJl8qLEwloWw==" saltValue="wnpsU7G0ZZ5u+IbpiD63+Q==" spinCount="100000" sheet="1" objects="1" scenarios="1" formatRows="0" sort="0" autoFilter="0"/>
  <mergeCells count="4">
    <mergeCell ref="A2:V2"/>
    <mergeCell ref="A1:V1"/>
    <mergeCell ref="A8:W8"/>
    <mergeCell ref="B43:H43"/>
  </mergeCells>
  <conditionalFormatting sqref="B45:D195">
    <cfRule type="expression" dxfId="66" priority="42">
      <formula>MOD($B45,2)=0</formula>
    </cfRule>
    <cfRule type="expression" dxfId="65" priority="43">
      <formula>MOD($B45,2)=1</formula>
    </cfRule>
  </conditionalFormatting>
  <conditionalFormatting sqref="C10:D16 D15:D24 D28:D34 C28:C31 C32:D36 C38:D40 D36:D37 C23:D30">
    <cfRule type="expression" dxfId="64" priority="40">
      <formula>AND($D10&lt;&gt;"",$C10&lt;&gt;"")</formula>
    </cfRule>
  </conditionalFormatting>
  <conditionalFormatting sqref="C15">
    <cfRule type="expression" dxfId="63" priority="39">
      <formula>AND($D15&lt;&gt;"",$C15&lt;&gt;"")</formula>
    </cfRule>
  </conditionalFormatting>
  <conditionalFormatting sqref="C16">
    <cfRule type="expression" dxfId="62" priority="38">
      <formula>AND($D16&lt;&gt;"",$C16&lt;&gt;"")</formula>
    </cfRule>
  </conditionalFormatting>
  <conditionalFormatting sqref="C28:C35">
    <cfRule type="expression" dxfId="61" priority="36">
      <formula>AND($D28&lt;&gt;"",$C28&lt;&gt;"")</formula>
    </cfRule>
  </conditionalFormatting>
  <conditionalFormatting sqref="C30">
    <cfRule type="expression" dxfId="60" priority="35">
      <formula>AND($D30&lt;&gt;"",$C30&lt;&gt;"")</formula>
    </cfRule>
  </conditionalFormatting>
  <conditionalFormatting sqref="C17:C20">
    <cfRule type="expression" dxfId="59" priority="34">
      <formula>AND($D17&lt;&gt;"",$C17&lt;&gt;"")</formula>
    </cfRule>
  </conditionalFormatting>
  <conditionalFormatting sqref="C19">
    <cfRule type="expression" dxfId="58" priority="33">
      <formula>AND($D19&lt;&gt;"",$C19&lt;&gt;"")</formula>
    </cfRule>
  </conditionalFormatting>
  <conditionalFormatting sqref="C20">
    <cfRule type="expression" dxfId="57" priority="32">
      <formula>AND($D20&lt;&gt;"",$C20&lt;&gt;"")</formula>
    </cfRule>
  </conditionalFormatting>
  <conditionalFormatting sqref="C21:C24">
    <cfRule type="expression" dxfId="56" priority="31">
      <formula>AND($D21&lt;&gt;"",$C21&lt;&gt;"")</formula>
    </cfRule>
  </conditionalFormatting>
  <conditionalFormatting sqref="C31">
    <cfRule type="expression" dxfId="55" priority="30">
      <formula>AND($D31&lt;&gt;"",$C31&lt;&gt;"")</formula>
    </cfRule>
  </conditionalFormatting>
  <conditionalFormatting sqref="C29">
    <cfRule type="expression" dxfId="54" priority="29">
      <formula>AND($D29&lt;&gt;"",$C29&lt;&gt;"")</formula>
    </cfRule>
  </conditionalFormatting>
  <conditionalFormatting sqref="C30">
    <cfRule type="expression" dxfId="53" priority="28">
      <formula>AND($D30&lt;&gt;"",$C30&lt;&gt;"")</formula>
    </cfRule>
  </conditionalFormatting>
  <conditionalFormatting sqref="C16">
    <cfRule type="expression" dxfId="52" priority="27">
      <formula>AND($D16&lt;&gt;"",$C16&lt;&gt;"")</formula>
    </cfRule>
  </conditionalFormatting>
  <conditionalFormatting sqref="C17">
    <cfRule type="expression" dxfId="51" priority="26">
      <formula>AND($D17&lt;&gt;"",$C17&lt;&gt;"")</formula>
    </cfRule>
  </conditionalFormatting>
  <conditionalFormatting sqref="C31">
    <cfRule type="expression" dxfId="50" priority="25">
      <formula>AND($D31&lt;&gt;"",$C31&lt;&gt;"")</formula>
    </cfRule>
  </conditionalFormatting>
  <conditionalFormatting sqref="C20">
    <cfRule type="expression" dxfId="49" priority="24">
      <formula>AND($D20&lt;&gt;"",$C20&lt;&gt;"")</formula>
    </cfRule>
  </conditionalFormatting>
  <conditionalFormatting sqref="C21">
    <cfRule type="expression" dxfId="48" priority="23">
      <formula>AND($D21&lt;&gt;"",$C21&lt;&gt;"")</formula>
    </cfRule>
  </conditionalFormatting>
  <conditionalFormatting sqref="C32">
    <cfRule type="expression" dxfId="47" priority="22">
      <formula>AND($D32&lt;&gt;"",$C32&lt;&gt;"")</formula>
    </cfRule>
  </conditionalFormatting>
  <conditionalFormatting sqref="C30">
    <cfRule type="expression" dxfId="46" priority="21">
      <formula>AND($D30&lt;&gt;"",$C30&lt;&gt;"")</formula>
    </cfRule>
  </conditionalFormatting>
  <conditionalFormatting sqref="C31">
    <cfRule type="expression" dxfId="45" priority="20">
      <formula>AND($D31&lt;&gt;"",$C31&lt;&gt;"")</formula>
    </cfRule>
  </conditionalFormatting>
  <conditionalFormatting sqref="C16">
    <cfRule type="expression" dxfId="44" priority="19">
      <formula>AND($D16&lt;&gt;"",$C16&lt;&gt;"")</formula>
    </cfRule>
  </conditionalFormatting>
  <conditionalFormatting sqref="C17">
    <cfRule type="expression" dxfId="43" priority="18">
      <formula>AND($D17&lt;&gt;"",$C17&lt;&gt;"")</formula>
    </cfRule>
  </conditionalFormatting>
  <conditionalFormatting sqref="C31">
    <cfRule type="expression" dxfId="42" priority="17">
      <formula>AND($D31&lt;&gt;"",$C31&lt;&gt;"")</formula>
    </cfRule>
  </conditionalFormatting>
  <conditionalFormatting sqref="C20">
    <cfRule type="expression" dxfId="41" priority="16">
      <formula>AND($D20&lt;&gt;"",$C20&lt;&gt;"")</formula>
    </cfRule>
  </conditionalFormatting>
  <conditionalFormatting sqref="C21">
    <cfRule type="expression" dxfId="40" priority="15">
      <formula>AND($D21&lt;&gt;"",$C21&lt;&gt;"")</formula>
    </cfRule>
  </conditionalFormatting>
  <conditionalFormatting sqref="C32">
    <cfRule type="expression" dxfId="39" priority="14">
      <formula>AND($D32&lt;&gt;"",$C32&lt;&gt;"")</formula>
    </cfRule>
  </conditionalFormatting>
  <conditionalFormatting sqref="C30">
    <cfRule type="expression" dxfId="38" priority="13">
      <formula>AND($D30&lt;&gt;"",$C30&lt;&gt;"")</formula>
    </cfRule>
  </conditionalFormatting>
  <conditionalFormatting sqref="C31">
    <cfRule type="expression" dxfId="37" priority="12">
      <formula>AND($D31&lt;&gt;"",$C31&lt;&gt;"")</formula>
    </cfRule>
  </conditionalFormatting>
  <conditionalFormatting sqref="C17">
    <cfRule type="expression" dxfId="36" priority="11">
      <formula>AND($D17&lt;&gt;"",$C17&lt;&gt;"")</formula>
    </cfRule>
  </conditionalFormatting>
  <conditionalFormatting sqref="C18">
    <cfRule type="expression" dxfId="35" priority="10">
      <formula>AND($D18&lt;&gt;"",$C18&lt;&gt;"")</formula>
    </cfRule>
  </conditionalFormatting>
  <conditionalFormatting sqref="C32">
    <cfRule type="expression" dxfId="34" priority="9">
      <formula>AND($D32&lt;&gt;"",$C32&lt;&gt;"")</formula>
    </cfRule>
  </conditionalFormatting>
  <conditionalFormatting sqref="C21">
    <cfRule type="expression" dxfId="33" priority="8">
      <formula>AND($D21&lt;&gt;"",$C21&lt;&gt;"")</formula>
    </cfRule>
  </conditionalFormatting>
  <conditionalFormatting sqref="C22">
    <cfRule type="expression" dxfId="32" priority="7">
      <formula>AND($D22&lt;&gt;"",$C22&lt;&gt;"")</formula>
    </cfRule>
  </conditionalFormatting>
  <conditionalFormatting sqref="C33">
    <cfRule type="expression" dxfId="31" priority="6">
      <formula>AND($D33&lt;&gt;"",$C33&lt;&gt;"")</formula>
    </cfRule>
  </conditionalFormatting>
  <conditionalFormatting sqref="C31">
    <cfRule type="expression" dxfId="30" priority="5">
      <formula>AND($D31&lt;&gt;"",$C31&lt;&gt;"")</formula>
    </cfRule>
  </conditionalFormatting>
  <conditionalFormatting sqref="C32">
    <cfRule type="expression" dxfId="29" priority="4">
      <formula>AND($D32&lt;&gt;"",$C32&lt;&gt;"")</formula>
    </cfRule>
  </conditionalFormatting>
  <conditionalFormatting sqref="C37">
    <cfRule type="expression" dxfId="28" priority="3">
      <formula>AND($D37&lt;&gt;"",$C37&lt;&gt;"")</formula>
    </cfRule>
  </conditionalFormatting>
  <conditionalFormatting sqref="C25">
    <cfRule type="expression" dxfId="27" priority="1">
      <formula>AND($D25&lt;&gt;"",$C25&lt;&gt;"")</formula>
    </cfRule>
  </conditionalFormatting>
  <dataValidations count="19">
    <dataValidation type="list" allowBlank="1" showInputMessage="1" showErrorMessage="1" sqref="R10:R40">
      <formula1>Subset</formula1>
    </dataValidation>
    <dataValidation type="list" allowBlank="1" showInputMessage="1" showErrorMessage="1" sqref="B10:B40">
      <formula1>Coverage_Module</formula1>
    </dataValidation>
    <dataValidation type="list" allowBlank="1" showInputMessage="1" showErrorMessage="1" sqref="C10:C40">
      <formula1>OFFSET(CoverageStart,MATCH(X10,CoverageColumn,0)-1,2,COUNTIF(CoverageColumn,X10),1)</formula1>
    </dataValidation>
    <dataValidation type="list" allowBlank="1" showInputMessage="1" showErrorMessage="1" sqref="S10:S40">
      <formula1>ResponsiblePR</formula1>
    </dataValidation>
    <dataValidation type="custom" allowBlank="1" showInputMessage="1" showErrorMessage="1" errorTitle="Coverage Indicators" error="Cannot have a Standard Indicator and Custom Indicator on same line" sqref="D10:D40">
      <formula1>C10=""</formula1>
    </dataValidation>
    <dataValidation type="decimal" allowBlank="1" showInputMessage="1" showErrorMessage="1" errorTitle="X-Author for Excel" error="Please enter a valid numeric value. Valid range for Coverage Indicator Number is -1E+18 to 1E+18." promptTitle="X-Author for Excel" sqref="A10:A40 B45:B195">
      <formula1>-1000000000000000000</formula1>
      <formula2>1000000000000000000</formula2>
    </dataValidation>
    <dataValidation type="decimal" allowBlank="1" showInputMessage="1" showErrorMessage="1" errorTitle="X-Author for Excel" error="Please enter a valid numeric value. Valid range for Baseline N# is -10000000000 to 10000000000." promptTitle="X-Author for Excel" sqref="E10:E40">
      <formula1>-10000000000</formula1>
      <formula2>10000000000</formula2>
    </dataValidation>
    <dataValidation type="decimal" allowBlank="1" showInputMessage="1" showErrorMessage="1" errorTitle="X-Author for Excel" error="Please enter a valid numeric value. Valid range for Baseline D# is -10000000000 to 10000000000." promptTitle="X-Author for Excel" sqref="F10:F40">
      <formula1>-10000000000</formula1>
      <formula2>10000000000</formula2>
    </dataValidation>
    <dataValidation type="decimal" allowBlank="1" showInputMessage="1" showErrorMessage="1" errorTitle="X-Author for Excel" error="Please enter a valid numeric value. Valid range for Baseline % is -99999.99 to 99999.99." promptTitle="X-Author for Excel" sqref="G10:G40">
      <formula1>-99999.99</formula1>
      <formula2>99999.99</formula2>
    </dataValidation>
    <dataValidation type="list" allowBlank="1" showInputMessage="1" showErrorMessage="1" errorTitle="X-Author for Excel" error="Please select a value from the drop-down." promptTitle="X-Author for Excel" sqref="H10:H40">
      <formula1>IF(IFERROR(ROWS(INDIRECT(SUBSTITUTE("AIM_Coverage_Indicator__c.AIM_Year__c"," ","_"))),-1) &lt; 0, XAuthorInvalidPicklistData,INDIRECT(SUBSTITUTE("AIM_Coverage_Indicator__c.AIM_Year__c"," ","_")))</formula1>
    </dataValidation>
    <dataValidation type="list" allowBlank="1" showInputMessage="1" showErrorMessage="1" errorTitle="X-Author for Excel" error="Please select a value from the drop-down." promptTitle="X-Author for Excel" sqref="U10:U40">
      <formula1>IF(IFERROR(ROWS(INDIRECT(SUBSTITUTE("AIM_Coverage_Indicator__c.AIM_Geographic_Coverage__c"," ","_"))),-1) &lt; 0, XAuthorInvalidPicklistData,INDIRECT(SUBSTITUTE("AIM_Coverage_Indicator__c.AIM_Geographic_Coverage__c"," ","_")))</formula1>
    </dataValidation>
    <dataValidation type="list" allowBlank="1" showInputMessage="1" showErrorMessage="1" errorTitle="X-Author for Excel" error="Please select a value from the drop-down." promptTitle="X-Author for Excel" sqref="V10:V40">
      <formula1>IF(IFERROR(ROWS(INDIRECT(SUBSTITUTE("AIM_Coverage_Indicator__c.AIM_Rating_Cumulation_Type__c"," ","_"))),-1) &lt; 0, XAuthorInvalidPicklistData,INDIRECT(SUBSTITUTE("AIM_Coverage_Indicator__c.AIM_Rating_Cumulation_Type__c"," ","_")))</formula1>
    </dataValidation>
    <dataValidation type="list" allowBlank="1" showInputMessage="1" showErrorMessage="1" errorTitle="X-Author for Excel" error="Please select either TRUE or FALSE from the dropdown." promptTitle="X-Author for Excel" sqref="AB10:AC40 L45:M195">
      <formula1>"TRUE,FALSE"</formula1>
    </dataValidation>
    <dataValidation type="custom" allowBlank="1" showInputMessage="1" showErrorMessage="1" errorTitle="X-Author for Excel" error="Id and Lookup fields are not editable." promptTitle="X-Author for Excel" sqref="AE10:AH40 N45:N195 J45:J195">
      <formula1>""</formula1>
    </dataValidation>
    <dataValidation type="decimal" allowBlank="1" showInputMessage="1" showErrorMessage="1" errorTitle="X-Author for Excel" error="Please enter a valid numeric value. Valid range for Target N# is -10000000000 to 10000000000." promptTitle="X-Author for Excel" sqref="E45:E195">
      <formula1>-10000000000</formula1>
      <formula2>10000000000</formula2>
    </dataValidation>
    <dataValidation type="decimal" allowBlank="1" showInputMessage="1" showErrorMessage="1" errorTitle="X-Author for Excel" error="Please enter a valid numeric value. Valid range for Target D# is -10000000000 to 10000000000." promptTitle="X-Author for Excel" sqref="F45:F195">
      <formula1>-10000000000</formula1>
      <formula2>10000000000</formula2>
    </dataValidation>
    <dataValidation type="decimal" allowBlank="1" showInputMessage="1" showErrorMessage="1" errorTitle="X-Author for Excel" error="Please enter a valid numeric value. Valid range for Target % is -99999.9 to 99999.9." promptTitle="X-Author for Excel" sqref="G45:G195">
      <formula1>-99999.9</formula1>
      <formula2>99999.9</formula2>
    </dataValidation>
    <dataValidation type="list" allowBlank="1" showInputMessage="1" showErrorMessage="1" errorTitle="X-Author for Excel" error="Please select a value from the drop-down." promptTitle="X-Author for Excel" sqref="H45:H195">
      <formula1>IF(IFERROR(ROWS(INDIRECT(SUBSTITUTE("AIM_Coverage_Indicator_Targets_Results__c.AIM_Mark_if_target_is_TBD__c"," ","_"))),-1) &lt; 0, XAuthorInvalidPicklistData,INDIRECT(SUBSTITUTE("AIM_Coverage_Indicator_Targets_Results__c.AIM_Mark_if_target_is_TBD__c"," ","_")))</formula1>
    </dataValidation>
    <dataValidation type="date" allowBlank="1" showInputMessage="1" showErrorMessage="1" errorTitle="X-Author for Excel" error="Please enter a valid date." promptTitle="X-Author for Excel" sqref="K45:K195">
      <formula1>1</formula1>
      <formula2>767376</formula2>
    </dataValidation>
  </dataValidations>
  <hyperlinks>
    <hyperlink ref="B4" location="_fba43122_7879_4bc6_ab59_ece879d4dafd" display="Coverage Indicators"/>
    <hyperlink ref="C4" location="_779b0207_1267_4760_b2e2_850e0608884a" display="Coverage Indicator Targets"/>
    <hyperlink ref="A204" location="'Coverage Indicators - Section D'!A4" display="'Coverage Indicators - Section D'!A4"/>
  </hyperlinks>
  <pageMargins left="0.7" right="0.7" top="0.75" bottom="0.75" header="0.3" footer="0.3"/>
  <pageSetup paperSize="8" scale="32" fitToHeight="0" orientation="landscape" r:id="rId1"/>
  <colBreaks count="1" manualBreakCount="1">
    <brk id="25" max="1048575" man="1"/>
  </colBreaks>
  <extLst>
    <ext xmlns:x14="http://schemas.microsoft.com/office/spreadsheetml/2009/9/main" uri="{78C0D931-6437-407d-A8EE-F0AAD7539E65}">
      <x14:conditionalFormattings>
        <x14:conditionalFormatting xmlns:xm="http://schemas.microsoft.com/office/excel/2006/main">
          <x14:cfRule type="expression" priority="41" id="{0B2CCBC0-1F1D-4D86-B497-1C748EC8E20D}">
            <xm:f>INDEX('Overview - Section A'!$E$44:$E$50,MATCH($J45,'Overview - Section A'!$I$44:$I$50,0))&gt;'Overview - Section A'!$E$8</xm:f>
            <x14:dxf>
              <font>
                <color theme="0" tint="-0.24994659260841701"/>
              </font>
              <fill>
                <patternFill>
                  <bgColor theme="0" tint="-0.24994659260841701"/>
                </patternFill>
              </fill>
            </x14:dxf>
          </x14:cfRule>
          <xm:sqref>B146:D148 G146:H148 B45:H145 B149:H196</xm:sqref>
        </x14:conditionalFormatting>
        <x14:conditionalFormatting xmlns:xm="http://schemas.microsoft.com/office/excel/2006/main">
          <x14:cfRule type="expression" priority="2" id="{CD7E616B-0819-4D3A-BAE2-33F74801DD88}">
            <xm:f>INDEX('\Users\josep\Downloads\[Moz PF 2017.05.9 16.15_RH_10.05.2017.xlsx]Overview - Section A'!#REF!,MATCH($J146,'\Users\josep\Downloads\[Moz PF 2017.05.9 16.15_RH_10.05.2017.xlsx]Overview - Section A'!#REF!,0))&gt;'\Users\josep\Downloads\[Moz PF 2017.05.9 16.15_RH_10.05.2017.xlsx]Overview - Section A'!#REF!</xm:f>
            <x14:dxf>
              <font>
                <color theme="0" tint="-0.24994659260841701"/>
              </font>
              <fill>
                <patternFill>
                  <bgColor theme="0" tint="-0.24994659260841701"/>
                </patternFill>
              </fill>
            </x14:dxf>
          </x14:cfRule>
          <xm:sqref>E146:F148</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14:formula1>
            <xm:f>IF('Reference Records'!$B$338&lt;&gt;"",'Reference Records'!$B$338,OFFSET('Reference Records'!$A$343,1,0,MATCH(" ",'Reference Records'!$A$343:$A$674,-1)-1,1))</xm:f>
          </x14:formula1>
          <xm:sqref>T10:T40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fitToPage="1"/>
  </sheetPr>
  <dimension ref="A1:AJ631"/>
  <sheetViews>
    <sheetView showGridLines="0" view="pageBreakPreview" zoomScale="55" zoomScaleNormal="50" zoomScaleSheetLayoutView="55" workbookViewId="0">
      <selection activeCell="Q259" sqref="Q259"/>
    </sheetView>
  </sheetViews>
  <sheetFormatPr defaultColWidth="11" defaultRowHeight="15.75" x14ac:dyDescent="0.25"/>
  <cols>
    <col min="1" max="1" width="16.25" style="6" customWidth="1"/>
    <col min="2" max="2" width="30.625" style="6" customWidth="1"/>
    <col min="3" max="4" width="20.625" style="6" customWidth="1"/>
    <col min="5" max="6" width="12.125" style="6" customWidth="1"/>
    <col min="7" max="7" width="20.625" style="6" customWidth="1"/>
    <col min="8" max="8" width="51.75" style="6" customWidth="1"/>
    <col min="9" max="9" width="26.75" style="6" hidden="1" customWidth="1"/>
    <col min="10" max="11" width="31.125" style="6" hidden="1" customWidth="1"/>
    <col min="12" max="12" width="21.75" style="6" hidden="1" customWidth="1"/>
    <col min="13" max="13" width="22.125" style="6" hidden="1" customWidth="1"/>
    <col min="14" max="14" width="0.25" style="6" customWidth="1"/>
    <col min="15" max="15" width="0.125" style="6" customWidth="1"/>
    <col min="16" max="16" width="20.625" style="6" customWidth="1"/>
    <col min="17" max="17" width="55.125" style="6" customWidth="1"/>
    <col min="18" max="18" width="24.75" style="6" hidden="1" customWidth="1"/>
    <col min="19" max="19" width="26.75" style="6" hidden="1" customWidth="1"/>
    <col min="20" max="20" width="21.75" style="6" hidden="1" customWidth="1"/>
    <col min="21" max="21" width="17.75" style="6" hidden="1" customWidth="1"/>
    <col min="22" max="22" width="17.75" style="302" hidden="1" customWidth="1"/>
    <col min="23" max="23" width="0.125" style="6" customWidth="1"/>
    <col min="24" max="24" width="27.5" style="6" customWidth="1"/>
    <col min="25" max="25" width="88.625" style="6" customWidth="1"/>
    <col min="26" max="26" width="26.625" style="6" customWidth="1"/>
    <col min="27" max="27" width="20.25" style="6" customWidth="1"/>
    <col min="28" max="28" width="10.25" style="6" customWidth="1"/>
    <col min="29" max="29" width="4" style="6" customWidth="1"/>
    <col min="30" max="30" width="11" style="9" customWidth="1"/>
    <col min="31" max="31" width="28.625" style="9" customWidth="1"/>
    <col min="32" max="36" width="11" style="9"/>
    <col min="37" max="16384" width="11" style="6"/>
  </cols>
  <sheetData>
    <row r="1" spans="1:36" ht="21.75" thickBot="1" x14ac:dyDescent="0.3">
      <c r="A1" s="468" t="s">
        <v>46</v>
      </c>
      <c r="B1" s="469"/>
      <c r="C1" s="469"/>
      <c r="D1" s="469"/>
      <c r="E1" s="469"/>
      <c r="F1" s="469"/>
      <c r="G1" s="469"/>
      <c r="H1" s="469"/>
      <c r="I1" s="469"/>
      <c r="J1" s="469"/>
      <c r="K1" s="469"/>
      <c r="L1" s="469"/>
      <c r="M1" s="469"/>
      <c r="N1" s="469"/>
      <c r="O1" s="469"/>
      <c r="P1" s="469"/>
      <c r="Q1" s="469"/>
      <c r="R1" s="469"/>
      <c r="S1" s="469"/>
      <c r="T1" s="469"/>
      <c r="U1" s="469"/>
      <c r="V1" s="305"/>
    </row>
    <row r="2" spans="1:36" ht="21.75" thickBot="1" x14ac:dyDescent="0.4">
      <c r="A2" s="473" t="s">
        <v>214</v>
      </c>
      <c r="B2" s="474"/>
      <c r="C2" s="474"/>
      <c r="D2" s="474"/>
      <c r="E2" s="474"/>
      <c r="F2" s="474"/>
      <c r="G2" s="474"/>
      <c r="H2" s="474"/>
      <c r="I2" s="474"/>
      <c r="J2" s="474"/>
      <c r="K2" s="474"/>
      <c r="L2" s="474"/>
      <c r="M2" s="474"/>
      <c r="N2" s="474"/>
      <c r="O2" s="474"/>
      <c r="P2" s="474"/>
      <c r="Q2" s="475"/>
      <c r="R2" s="154"/>
      <c r="S2" s="154"/>
      <c r="T2" s="154"/>
      <c r="U2" s="154"/>
      <c r="V2" s="304"/>
    </row>
    <row r="3" spans="1:36" ht="16.5" thickBot="1" x14ac:dyDescent="0.3"/>
    <row r="4" spans="1:36" ht="44.25" customHeight="1" thickBot="1" x14ac:dyDescent="0.3">
      <c r="A4" s="49" t="s">
        <v>38</v>
      </c>
      <c r="B4" s="35" t="s">
        <v>35</v>
      </c>
      <c r="C4" s="35" t="s">
        <v>36</v>
      </c>
      <c r="D4" s="35" t="s">
        <v>37</v>
      </c>
    </row>
    <row r="5" spans="1:36" ht="35.1" customHeight="1" thickBot="1" x14ac:dyDescent="0.3"/>
    <row r="6" spans="1:36" ht="30.75" customHeight="1" thickBot="1" x14ac:dyDescent="0.3">
      <c r="A6" s="471" t="s">
        <v>29</v>
      </c>
      <c r="B6" s="472"/>
      <c r="C6" s="472"/>
      <c r="D6" s="472"/>
      <c r="E6" s="472"/>
      <c r="F6" s="472"/>
      <c r="G6" s="472"/>
      <c r="H6" s="472"/>
      <c r="I6" s="147"/>
      <c r="J6" s="147"/>
      <c r="K6" s="147"/>
      <c r="L6" s="147"/>
      <c r="M6" s="147"/>
      <c r="N6" s="147"/>
      <c r="O6" s="136"/>
      <c r="P6" s="164"/>
      <c r="Q6" s="164"/>
    </row>
    <row r="7" spans="1:36" ht="49.5" customHeight="1" x14ac:dyDescent="0.25">
      <c r="A7" s="391" t="s">
        <v>22</v>
      </c>
      <c r="B7" s="391" t="s">
        <v>134</v>
      </c>
      <c r="C7" s="391" t="s">
        <v>43</v>
      </c>
      <c r="D7" s="391" t="s">
        <v>32</v>
      </c>
      <c r="E7" s="391" t="s">
        <v>33</v>
      </c>
      <c r="F7" s="391" t="s">
        <v>34</v>
      </c>
      <c r="G7" s="391" t="s">
        <v>18</v>
      </c>
      <c r="H7" s="391" t="s">
        <v>9</v>
      </c>
      <c r="I7" s="411" t="s">
        <v>233</v>
      </c>
      <c r="J7" s="411">
        <v>0</v>
      </c>
      <c r="K7" s="402" t="s">
        <v>119</v>
      </c>
      <c r="L7" s="411" t="s">
        <v>105</v>
      </c>
      <c r="M7" s="411" t="s">
        <v>64</v>
      </c>
      <c r="N7" s="417" t="s">
        <v>66</v>
      </c>
      <c r="O7" s="161"/>
      <c r="P7" s="164"/>
      <c r="Q7" s="164"/>
      <c r="AE7" s="148"/>
    </row>
    <row r="8" spans="1:36" ht="37.5" hidden="1" customHeight="1" x14ac:dyDescent="0.25">
      <c r="A8" s="317" t="s">
        <v>91</v>
      </c>
      <c r="B8" s="329" t="str">
        <f>IFERROR(VLOOKUP(A8,'Impact Indicators - Section B'!$A$9:$R$27,18,FALSE),"")</f>
        <v/>
      </c>
      <c r="C8" s="418" t="str">
        <f>IFERROR(IF(VLOOKUP(K8,'Disaggregation Records'!$D$3:$E$56,2,FALSE)=0,"",VLOOKUP(K8,'Disaggregation Records'!$D$3:$E$56,2,FALSE)),"")</f>
        <v/>
      </c>
      <c r="D8" s="418" t="str">
        <f>IFERROR(IF(VLOOKUP(K8,'Disaggregation Records'!$D$3:$F$56,3,FALSE)=0,"",VLOOKUP(K8,'Disaggregation Records'!$D$3:$F$56,3,FALSE)),"")</f>
        <v/>
      </c>
      <c r="E8" s="320" t="s">
        <v>54</v>
      </c>
      <c r="F8" s="320" t="s">
        <v>55</v>
      </c>
      <c r="G8" s="320" t="s">
        <v>56</v>
      </c>
      <c r="H8" s="319" t="s">
        <v>100</v>
      </c>
      <c r="I8" s="345" t="str">
        <f>IFERROR(IF(VLOOKUP(K8,'Disaggregation Records'!$D$3:$G$56,4,FALSE)=0,"",VLOOKUP(K8,'Disaggregation Records'!$D$3:$G$56,4,FALSE)),"")</f>
        <v/>
      </c>
      <c r="J8" s="415">
        <f t="shared" ref="J8:J39" si="0">IF(B8=B7,J7+1,0)</f>
        <v>0</v>
      </c>
      <c r="K8" s="415" t="str">
        <f t="shared" ref="K8:K39" si="1">IF(B8&lt;&gt;"",B8&amp;"-"&amp;J8,"")</f>
        <v/>
      </c>
      <c r="L8" s="415" t="b">
        <f>IFERROR(TRUE,FALSE)</f>
        <v>1</v>
      </c>
      <c r="M8" s="415" t="b">
        <f t="shared" ref="M8:M39" si="2">IFERROR(IF(B8&lt;&gt;"",TRUE,FALSE),"")</f>
        <v>0</v>
      </c>
      <c r="N8" s="419" t="s">
        <v>65</v>
      </c>
      <c r="O8" s="161"/>
      <c r="P8" s="164"/>
      <c r="Q8" s="164"/>
    </row>
    <row r="9" spans="1:36" s="302" customFormat="1" ht="37.5" customHeight="1" x14ac:dyDescent="0.25">
      <c r="A9" s="317">
        <v>1</v>
      </c>
      <c r="B9" s="329" t="str">
        <f>IFERROR(VLOOKUP(A9,'Impact Indicators - Section B'!$A$9:$R$27,18,FALSE),"")</f>
        <v>HIV I-14: Number of new HIV infections per 1000 uninfected population</v>
      </c>
      <c r="C9" s="418" t="str">
        <f>IFERROR(IF(VLOOKUP(K9,'Disaggregation Records'!$D$3:$E$56,2,FALSE)=0,"",VLOOKUP(K9,'Disaggregation Records'!$D$3:$E$56,2,FALSE)),"")</f>
        <v>Age</v>
      </c>
      <c r="D9" s="418" t="str">
        <f>IFERROR(IF(VLOOKUP(K9,'Disaggregation Records'!$D$3:$F$56,3,FALSE)=0,"",VLOOKUP(K9,'Disaggregation Records'!$D$3:$F$56,3,FALSE)),"")</f>
        <v>U15</v>
      </c>
      <c r="E9" s="320"/>
      <c r="F9" s="320"/>
      <c r="G9" s="320"/>
      <c r="H9" s="319" t="s">
        <v>4381</v>
      </c>
      <c r="I9" s="345" t="str">
        <f>IFERROR(IF(VLOOKUP(K9,'Disaggregation Records'!$D$3:$G$56,4,FALSE)=0,"",VLOOKUP(K9,'Disaggregation Records'!$D$3:$G$56,4,FALSE)),"")</f>
        <v>a1L36000002NziwEAC</v>
      </c>
      <c r="J9" s="415">
        <f t="shared" si="0"/>
        <v>0</v>
      </c>
      <c r="K9" s="415" t="str">
        <f t="shared" si="1"/>
        <v>HIV I-14: Number of new HIV infections per 1000 uninfected population-0</v>
      </c>
      <c r="L9" s="415" t="b">
        <f t="shared" ref="L9:L72" si="3">IFERROR(TRUE,FALSE)</f>
        <v>1</v>
      </c>
      <c r="M9" s="415" t="b">
        <f t="shared" si="2"/>
        <v>1</v>
      </c>
      <c r="N9" s="419" t="s">
        <v>1227</v>
      </c>
      <c r="O9" s="161"/>
      <c r="P9" s="164"/>
      <c r="Q9" s="164"/>
      <c r="AD9" s="9"/>
      <c r="AE9" s="9"/>
      <c r="AF9" s="9"/>
      <c r="AG9" s="9"/>
      <c r="AH9" s="9"/>
      <c r="AI9" s="9"/>
      <c r="AJ9" s="9"/>
    </row>
    <row r="10" spans="1:36" s="302" customFormat="1" ht="37.5" customHeight="1" x14ac:dyDescent="0.25">
      <c r="A10" s="317">
        <v>1</v>
      </c>
      <c r="B10" s="329" t="str">
        <f>IFERROR(VLOOKUP(A10,'Impact Indicators - Section B'!$A$9:$R$27,18,FALSE),"")</f>
        <v>HIV I-14: Number of new HIV infections per 1000 uninfected population</v>
      </c>
      <c r="C10" s="418" t="str">
        <f>IFERROR(IF(VLOOKUP(K10,'Disaggregation Records'!$D$3:$E$56,2,FALSE)=0,"",VLOOKUP(K10,'Disaggregation Records'!$D$3:$E$56,2,FALSE)),"")</f>
        <v>Age</v>
      </c>
      <c r="D10" s="418" t="str">
        <f>IFERROR(IF(VLOOKUP(K10,'Disaggregation Records'!$D$3:$F$56,3,FALSE)=0,"",VLOOKUP(K10,'Disaggregation Records'!$D$3:$F$56,3,FALSE)),"")</f>
        <v>15+</v>
      </c>
      <c r="E10" s="320"/>
      <c r="F10" s="320"/>
      <c r="G10" s="320"/>
      <c r="H10" s="319" t="s">
        <v>4381</v>
      </c>
      <c r="I10" s="345" t="str">
        <f>IFERROR(IF(VLOOKUP(K10,'Disaggregation Records'!$D$3:$G$56,4,FALSE)=0,"",VLOOKUP(K10,'Disaggregation Records'!$D$3:$G$56,4,FALSE)),"")</f>
        <v>a1L36000002NzixEAC</v>
      </c>
      <c r="J10" s="415">
        <f t="shared" si="0"/>
        <v>1</v>
      </c>
      <c r="K10" s="415" t="str">
        <f t="shared" si="1"/>
        <v>HIV I-14: Number of new HIV infections per 1000 uninfected population-1</v>
      </c>
      <c r="L10" s="415" t="b">
        <f t="shared" si="3"/>
        <v>1</v>
      </c>
      <c r="M10" s="415" t="b">
        <f t="shared" si="2"/>
        <v>1</v>
      </c>
      <c r="N10" s="419" t="s">
        <v>1228</v>
      </c>
      <c r="O10" s="161"/>
      <c r="P10" s="164"/>
      <c r="Q10" s="164"/>
      <c r="AD10" s="9"/>
      <c r="AE10" s="9"/>
      <c r="AF10" s="9"/>
      <c r="AG10" s="9"/>
      <c r="AH10" s="9"/>
      <c r="AI10" s="9"/>
      <c r="AJ10" s="9"/>
    </row>
    <row r="11" spans="1:36" s="302" customFormat="1" ht="37.5" customHeight="1" x14ac:dyDescent="0.25">
      <c r="A11" s="317">
        <v>1</v>
      </c>
      <c r="B11" s="329" t="str">
        <f>IFERROR(VLOOKUP(A11,'Impact Indicators - Section B'!$A$9:$R$27,18,FALSE),"")</f>
        <v>HIV I-14: Number of new HIV infections per 1000 uninfected population</v>
      </c>
      <c r="C11" s="418" t="str">
        <f>IFERROR(IF(VLOOKUP(K11,'Disaggregation Records'!$D$3:$E$56,2,FALSE)=0,"",VLOOKUP(K11,'Disaggregation Records'!$D$3:$E$56,2,FALSE)),"")</f>
        <v>Age | Gender</v>
      </c>
      <c r="D11" s="418" t="str">
        <f>IFERROR(IF(VLOOKUP(K11,'Disaggregation Records'!$D$3:$F$56,3,FALSE)=0,"",VLOOKUP(K11,'Disaggregation Records'!$D$3:$F$56,3,FALSE)),"")</f>
        <v>15-19 male</v>
      </c>
      <c r="E11" s="320"/>
      <c r="F11" s="320"/>
      <c r="G11" s="320"/>
      <c r="H11" s="319" t="s">
        <v>4381</v>
      </c>
      <c r="I11" s="345" t="str">
        <f>IFERROR(IF(VLOOKUP(K11,'Disaggregation Records'!$D$3:$G$56,4,FALSE)=0,"",VLOOKUP(K11,'Disaggregation Records'!$D$3:$G$56,4,FALSE)),"")</f>
        <v>a1L36000002NziyEAC</v>
      </c>
      <c r="J11" s="415">
        <f t="shared" si="0"/>
        <v>2</v>
      </c>
      <c r="K11" s="415" t="str">
        <f t="shared" si="1"/>
        <v>HIV I-14: Number of new HIV infections per 1000 uninfected population-2</v>
      </c>
      <c r="L11" s="415" t="b">
        <f t="shared" si="3"/>
        <v>1</v>
      </c>
      <c r="M11" s="415" t="b">
        <f t="shared" si="2"/>
        <v>1</v>
      </c>
      <c r="N11" s="419" t="s">
        <v>1229</v>
      </c>
      <c r="O11" s="161"/>
      <c r="P11" s="164"/>
      <c r="Q11" s="164"/>
      <c r="AD11" s="9"/>
      <c r="AE11" s="9"/>
      <c r="AF11" s="9"/>
      <c r="AG11" s="9"/>
      <c r="AH11" s="9"/>
      <c r="AI11" s="9"/>
      <c r="AJ11" s="9"/>
    </row>
    <row r="12" spans="1:36" s="302" customFormat="1" ht="37.5" customHeight="1" x14ac:dyDescent="0.25">
      <c r="A12" s="317">
        <v>1</v>
      </c>
      <c r="B12" s="329" t="str">
        <f>IFERROR(VLOOKUP(A12,'Impact Indicators - Section B'!$A$9:$R$27,18,FALSE),"")</f>
        <v>HIV I-14: Number of new HIV infections per 1000 uninfected population</v>
      </c>
      <c r="C12" s="418" t="str">
        <f>IFERROR(IF(VLOOKUP(K12,'Disaggregation Records'!$D$3:$E$56,2,FALSE)=0,"",VLOOKUP(K12,'Disaggregation Records'!$D$3:$E$56,2,FALSE)),"")</f>
        <v>Age | Gender</v>
      </c>
      <c r="D12" s="418" t="str">
        <f>IFERROR(IF(VLOOKUP(K12,'Disaggregation Records'!$D$3:$F$56,3,FALSE)=0,"",VLOOKUP(K12,'Disaggregation Records'!$D$3:$F$56,3,FALSE)),"")</f>
        <v>20-24 male</v>
      </c>
      <c r="E12" s="320"/>
      <c r="F12" s="320"/>
      <c r="G12" s="320"/>
      <c r="H12" s="319" t="s">
        <v>4381</v>
      </c>
      <c r="I12" s="345" t="str">
        <f>IFERROR(IF(VLOOKUP(K12,'Disaggregation Records'!$D$3:$G$56,4,FALSE)=0,"",VLOOKUP(K12,'Disaggregation Records'!$D$3:$G$56,4,FALSE)),"")</f>
        <v>a1L36000002NzizEAC</v>
      </c>
      <c r="J12" s="415">
        <f t="shared" si="0"/>
        <v>3</v>
      </c>
      <c r="K12" s="415" t="str">
        <f t="shared" si="1"/>
        <v>HIV I-14: Number of new HIV infections per 1000 uninfected population-3</v>
      </c>
      <c r="L12" s="415" t="b">
        <f t="shared" si="3"/>
        <v>1</v>
      </c>
      <c r="M12" s="415" t="b">
        <f t="shared" si="2"/>
        <v>1</v>
      </c>
      <c r="N12" s="419" t="s">
        <v>1230</v>
      </c>
      <c r="O12" s="161"/>
      <c r="P12" s="164"/>
      <c r="Q12" s="164"/>
      <c r="AD12" s="9"/>
      <c r="AE12" s="9"/>
      <c r="AF12" s="9"/>
      <c r="AG12" s="9"/>
      <c r="AH12" s="9"/>
      <c r="AI12" s="9"/>
      <c r="AJ12" s="9"/>
    </row>
    <row r="13" spans="1:36" s="302" customFormat="1" ht="37.5" customHeight="1" x14ac:dyDescent="0.25">
      <c r="A13" s="317">
        <v>1</v>
      </c>
      <c r="B13" s="329" t="str">
        <f>IFERROR(VLOOKUP(A13,'Impact Indicators - Section B'!$A$9:$R$27,18,FALSE),"")</f>
        <v>HIV I-14: Number of new HIV infections per 1000 uninfected population</v>
      </c>
      <c r="C13" s="418" t="str">
        <f>IFERROR(IF(VLOOKUP(K13,'Disaggregation Records'!$D$3:$E$56,2,FALSE)=0,"",VLOOKUP(K13,'Disaggregation Records'!$D$3:$E$56,2,FALSE)),"")</f>
        <v>Age | Gender</v>
      </c>
      <c r="D13" s="418" t="str">
        <f>IFERROR(IF(VLOOKUP(K13,'Disaggregation Records'!$D$3:$F$56,3,FALSE)=0,"",VLOOKUP(K13,'Disaggregation Records'!$D$3:$F$56,3,FALSE)),"")</f>
        <v>15-19 female</v>
      </c>
      <c r="E13" s="320"/>
      <c r="F13" s="320"/>
      <c r="G13" s="320"/>
      <c r="H13" s="319" t="s">
        <v>4381</v>
      </c>
      <c r="I13" s="345" t="str">
        <f>IFERROR(IF(VLOOKUP(K13,'Disaggregation Records'!$D$3:$G$56,4,FALSE)=0,"",VLOOKUP(K13,'Disaggregation Records'!$D$3:$G$56,4,FALSE)),"")</f>
        <v>a1L36000002NzjJEAS</v>
      </c>
      <c r="J13" s="415">
        <f t="shared" si="0"/>
        <v>4</v>
      </c>
      <c r="K13" s="415" t="str">
        <f t="shared" si="1"/>
        <v>HIV I-14: Number of new HIV infections per 1000 uninfected population-4</v>
      </c>
      <c r="L13" s="415" t="b">
        <f t="shared" si="3"/>
        <v>1</v>
      </c>
      <c r="M13" s="415" t="b">
        <f t="shared" si="2"/>
        <v>1</v>
      </c>
      <c r="N13" s="419" t="s">
        <v>1231</v>
      </c>
      <c r="O13" s="161"/>
      <c r="P13" s="164"/>
      <c r="Q13" s="164"/>
      <c r="AD13" s="9"/>
      <c r="AE13" s="9"/>
      <c r="AF13" s="9"/>
      <c r="AG13" s="9"/>
      <c r="AH13" s="9"/>
      <c r="AI13" s="9"/>
      <c r="AJ13" s="9"/>
    </row>
    <row r="14" spans="1:36" s="302" customFormat="1" ht="37.5" customHeight="1" x14ac:dyDescent="0.25">
      <c r="A14" s="317">
        <v>1</v>
      </c>
      <c r="B14" s="329" t="str">
        <f>IFERROR(VLOOKUP(A14,'Impact Indicators - Section B'!$A$9:$R$27,18,FALSE),"")</f>
        <v>HIV I-14: Number of new HIV infections per 1000 uninfected population</v>
      </c>
      <c r="C14" s="418" t="str">
        <f>IFERROR(IF(VLOOKUP(K14,'Disaggregation Records'!$D$3:$E$56,2,FALSE)=0,"",VLOOKUP(K14,'Disaggregation Records'!$D$3:$E$56,2,FALSE)),"")</f>
        <v>Age | Gender</v>
      </c>
      <c r="D14" s="418" t="str">
        <f>IFERROR(IF(VLOOKUP(K14,'Disaggregation Records'!$D$3:$F$56,3,FALSE)=0,"",VLOOKUP(K14,'Disaggregation Records'!$D$3:$F$56,3,FALSE)),"")</f>
        <v>20-24 female</v>
      </c>
      <c r="E14" s="320"/>
      <c r="F14" s="320"/>
      <c r="G14" s="320"/>
      <c r="H14" s="319" t="s">
        <v>4381</v>
      </c>
      <c r="I14" s="345" t="str">
        <f>IFERROR(IF(VLOOKUP(K14,'Disaggregation Records'!$D$3:$G$56,4,FALSE)=0,"",VLOOKUP(K14,'Disaggregation Records'!$D$3:$G$56,4,FALSE)),"")</f>
        <v>a1L36000002NzjKEAS</v>
      </c>
      <c r="J14" s="415">
        <f t="shared" si="0"/>
        <v>5</v>
      </c>
      <c r="K14" s="415" t="str">
        <f t="shared" si="1"/>
        <v>HIV I-14: Number of new HIV infections per 1000 uninfected population-5</v>
      </c>
      <c r="L14" s="415" t="b">
        <f t="shared" si="3"/>
        <v>1</v>
      </c>
      <c r="M14" s="415" t="b">
        <f t="shared" si="2"/>
        <v>1</v>
      </c>
      <c r="N14" s="419" t="s">
        <v>1232</v>
      </c>
      <c r="O14" s="161"/>
      <c r="P14" s="164"/>
      <c r="Q14" s="164"/>
      <c r="AD14" s="9"/>
      <c r="AE14" s="9"/>
      <c r="AF14" s="9"/>
      <c r="AG14" s="9"/>
      <c r="AH14" s="9"/>
      <c r="AI14" s="9"/>
      <c r="AJ14" s="9"/>
    </row>
    <row r="15" spans="1:36" s="302" customFormat="1" ht="37.5" customHeight="1" x14ac:dyDescent="0.25">
      <c r="A15" s="317">
        <v>1</v>
      </c>
      <c r="B15" s="329" t="str">
        <f>IFERROR(VLOOKUP(A15,'Impact Indicators - Section B'!$A$9:$R$27,18,FALSE),"")</f>
        <v>HIV I-14: Number of new HIV infections per 1000 uninfected population</v>
      </c>
      <c r="C15" s="418" t="str">
        <f>IFERROR(IF(VLOOKUP(K15,'Disaggregation Records'!$D$3:$E$56,2,FALSE)=0,"",VLOOKUP(K15,'Disaggregation Records'!$D$3:$E$56,2,FALSE)),"")</f>
        <v>Gender</v>
      </c>
      <c r="D15" s="418" t="str">
        <f>IFERROR(IF(VLOOKUP(K15,'Disaggregation Records'!$D$3:$F$56,3,FALSE)=0,"",VLOOKUP(K15,'Disaggregation Records'!$D$3:$F$56,3,FALSE)),"")</f>
        <v>Male</v>
      </c>
      <c r="E15" s="441" t="s">
        <v>4441</v>
      </c>
      <c r="F15" s="320" t="s">
        <v>259</v>
      </c>
      <c r="G15" s="320" t="s">
        <v>4371</v>
      </c>
      <c r="H15" s="319" t="s">
        <v>4444</v>
      </c>
      <c r="I15" s="345" t="str">
        <f>IFERROR(IF(VLOOKUP(K15,'Disaggregation Records'!$D$3:$G$56,4,FALSE)=0,"",VLOOKUP(K15,'Disaggregation Records'!$D$3:$G$56,4,FALSE)),"")</f>
        <v>a1L36000002NziuEAC</v>
      </c>
      <c r="J15" s="415">
        <f t="shared" si="0"/>
        <v>6</v>
      </c>
      <c r="K15" s="415" t="str">
        <f t="shared" si="1"/>
        <v>HIV I-14: Number of new HIV infections per 1000 uninfected population-6</v>
      </c>
      <c r="L15" s="415" t="b">
        <f t="shared" si="3"/>
        <v>1</v>
      </c>
      <c r="M15" s="415" t="b">
        <f t="shared" si="2"/>
        <v>1</v>
      </c>
      <c r="N15" s="419" t="s">
        <v>1233</v>
      </c>
      <c r="O15" s="161"/>
      <c r="P15" s="164"/>
      <c r="Q15" s="164"/>
      <c r="AD15" s="9"/>
      <c r="AE15" s="9"/>
      <c r="AF15" s="9"/>
      <c r="AG15" s="9"/>
      <c r="AH15" s="9"/>
      <c r="AI15" s="9"/>
      <c r="AJ15" s="9"/>
    </row>
    <row r="16" spans="1:36" s="302" customFormat="1" ht="37.5" customHeight="1" x14ac:dyDescent="0.25">
      <c r="A16" s="317">
        <v>1</v>
      </c>
      <c r="B16" s="329" t="str">
        <f>IFERROR(VLOOKUP(A16,'Impact Indicators - Section B'!$A$9:$R$27,18,FALSE),"")</f>
        <v>HIV I-14: Number of new HIV infections per 1000 uninfected population</v>
      </c>
      <c r="C16" s="418" t="str">
        <f>IFERROR(IF(VLOOKUP(K16,'Disaggregation Records'!$D$3:$E$56,2,FALSE)=0,"",VLOOKUP(K16,'Disaggregation Records'!$D$3:$E$56,2,FALSE)),"")</f>
        <v>Gender</v>
      </c>
      <c r="D16" s="418" t="str">
        <f>IFERROR(IF(VLOOKUP(K16,'Disaggregation Records'!$D$3:$F$56,3,FALSE)=0,"",VLOOKUP(K16,'Disaggregation Records'!$D$3:$F$56,3,FALSE)),"")</f>
        <v>Female</v>
      </c>
      <c r="E16" s="441" t="s">
        <v>4436</v>
      </c>
      <c r="F16" s="320" t="s">
        <v>259</v>
      </c>
      <c r="G16" s="320" t="s">
        <v>4371</v>
      </c>
      <c r="H16" s="319" t="s">
        <v>4444</v>
      </c>
      <c r="I16" s="345" t="str">
        <f>IFERROR(IF(VLOOKUP(K16,'Disaggregation Records'!$D$3:$G$56,4,FALSE)=0,"",VLOOKUP(K16,'Disaggregation Records'!$D$3:$G$56,4,FALSE)),"")</f>
        <v>a1L36000002NzivEAC</v>
      </c>
      <c r="J16" s="415">
        <f t="shared" si="0"/>
        <v>7</v>
      </c>
      <c r="K16" s="415" t="str">
        <f t="shared" si="1"/>
        <v>HIV I-14: Number of new HIV infections per 1000 uninfected population-7</v>
      </c>
      <c r="L16" s="415" t="b">
        <f t="shared" si="3"/>
        <v>1</v>
      </c>
      <c r="M16" s="415" t="b">
        <f t="shared" si="2"/>
        <v>1</v>
      </c>
      <c r="N16" s="419" t="s">
        <v>1234</v>
      </c>
      <c r="O16" s="161"/>
      <c r="P16" s="164"/>
      <c r="Q16" s="164"/>
      <c r="AD16" s="9"/>
      <c r="AE16" s="9"/>
      <c r="AF16" s="9"/>
      <c r="AG16" s="9"/>
      <c r="AH16" s="9"/>
      <c r="AI16" s="9"/>
      <c r="AJ16" s="9"/>
    </row>
    <row r="17" spans="1:36" s="302" customFormat="1" ht="37.5" customHeight="1" x14ac:dyDescent="0.25">
      <c r="A17" s="317">
        <v>1</v>
      </c>
      <c r="B17" s="329" t="str">
        <f>IFERROR(VLOOKUP(A17,'Impact Indicators - Section B'!$A$9:$R$27,18,FALSE),"")</f>
        <v>HIV I-14: Number of new HIV infections per 1000 uninfected population</v>
      </c>
      <c r="C17" s="418" t="str">
        <f>IFERROR(IF(VLOOKUP(K17,'Disaggregation Records'!$D$3:$E$56,2,FALSE)=0,"",VLOOKUP(K17,'Disaggregation Records'!$D$3:$E$56,2,FALSE)),"")</f>
        <v/>
      </c>
      <c r="D17" s="418" t="str">
        <f>IFERROR(IF(VLOOKUP(K17,'Disaggregation Records'!$D$3:$F$56,3,FALSE)=0,"",VLOOKUP(K17,'Disaggregation Records'!$D$3:$F$56,3,FALSE)),"")</f>
        <v/>
      </c>
      <c r="E17" s="320"/>
      <c r="F17" s="320"/>
      <c r="G17" s="320"/>
      <c r="H17" s="319"/>
      <c r="I17" s="345" t="str">
        <f>IFERROR(IF(VLOOKUP(K17,'Disaggregation Records'!$D$3:$G$56,4,FALSE)=0,"",VLOOKUP(K17,'Disaggregation Records'!$D$3:$G$56,4,FALSE)),"")</f>
        <v/>
      </c>
      <c r="J17" s="415">
        <f t="shared" si="0"/>
        <v>8</v>
      </c>
      <c r="K17" s="415" t="str">
        <f t="shared" si="1"/>
        <v>HIV I-14: Number of new HIV infections per 1000 uninfected population-8</v>
      </c>
      <c r="L17" s="415" t="b">
        <f t="shared" si="3"/>
        <v>1</v>
      </c>
      <c r="M17" s="415" t="b">
        <f t="shared" si="2"/>
        <v>1</v>
      </c>
      <c r="N17" s="419" t="s">
        <v>1235</v>
      </c>
      <c r="O17" s="161"/>
      <c r="P17" s="164"/>
      <c r="Q17" s="164"/>
      <c r="AD17" s="9"/>
      <c r="AE17" s="9"/>
      <c r="AF17" s="9"/>
      <c r="AG17" s="9"/>
      <c r="AH17" s="9"/>
      <c r="AI17" s="9"/>
      <c r="AJ17" s="9"/>
    </row>
    <row r="18" spans="1:36" s="302" customFormat="1" ht="37.5" customHeight="1" x14ac:dyDescent="0.25">
      <c r="A18" s="317">
        <v>1</v>
      </c>
      <c r="B18" s="329" t="str">
        <f>IFERROR(VLOOKUP(A18,'Impact Indicators - Section B'!$A$9:$R$27,18,FALSE),"")</f>
        <v>HIV I-14: Number of new HIV infections per 1000 uninfected population</v>
      </c>
      <c r="C18" s="418" t="str">
        <f>IFERROR(IF(VLOOKUP(K18,'Disaggregation Records'!$D$3:$E$56,2,FALSE)=0,"",VLOOKUP(K18,'Disaggregation Records'!$D$3:$E$56,2,FALSE)),"")</f>
        <v/>
      </c>
      <c r="D18" s="418" t="str">
        <f>IFERROR(IF(VLOOKUP(K18,'Disaggregation Records'!$D$3:$F$56,3,FALSE)=0,"",VLOOKUP(K18,'Disaggregation Records'!$D$3:$F$56,3,FALSE)),"")</f>
        <v/>
      </c>
      <c r="E18" s="320"/>
      <c r="F18" s="320"/>
      <c r="G18" s="320"/>
      <c r="H18" s="319"/>
      <c r="I18" s="345" t="str">
        <f>IFERROR(IF(VLOOKUP(K18,'Disaggregation Records'!$D$3:$G$56,4,FALSE)=0,"",VLOOKUP(K18,'Disaggregation Records'!$D$3:$G$56,4,FALSE)),"")</f>
        <v/>
      </c>
      <c r="J18" s="415">
        <f t="shared" si="0"/>
        <v>9</v>
      </c>
      <c r="K18" s="415" t="str">
        <f t="shared" si="1"/>
        <v>HIV I-14: Number of new HIV infections per 1000 uninfected population-9</v>
      </c>
      <c r="L18" s="415" t="b">
        <f t="shared" si="3"/>
        <v>1</v>
      </c>
      <c r="M18" s="415" t="b">
        <f t="shared" si="2"/>
        <v>1</v>
      </c>
      <c r="N18" s="419" t="s">
        <v>1236</v>
      </c>
      <c r="O18" s="161"/>
      <c r="P18" s="164"/>
      <c r="Q18" s="164"/>
      <c r="AD18" s="9"/>
      <c r="AE18" s="9"/>
      <c r="AF18" s="9"/>
      <c r="AG18" s="9"/>
      <c r="AH18" s="9"/>
      <c r="AI18" s="9"/>
      <c r="AJ18" s="9"/>
    </row>
    <row r="19" spans="1:36" s="302" customFormat="1" ht="37.5" customHeight="1" x14ac:dyDescent="0.25">
      <c r="A19" s="317">
        <v>2</v>
      </c>
      <c r="B19" s="329" t="str">
        <f>IFERROR(VLOOKUP(A19,'Impact Indicators - Section B'!$A$9:$R$27,18,FALSE),"")</f>
        <v>HIV I-4: Number of AIDS-related deaths per 100,000 population</v>
      </c>
      <c r="C19" s="418" t="str">
        <f>IFERROR(IF(VLOOKUP(K19,'Disaggregation Records'!$D$3:$E$56,2,FALSE)=0,"",VLOOKUP(K19,'Disaggregation Records'!$D$3:$E$56,2,FALSE)),"")</f>
        <v>Age</v>
      </c>
      <c r="D19" s="418" t="str">
        <f>IFERROR(IF(VLOOKUP(K19,'Disaggregation Records'!$D$3:$F$56,3,FALSE)=0,"",VLOOKUP(K19,'Disaggregation Records'!$D$3:$F$56,3,FALSE)),"")</f>
        <v>U15</v>
      </c>
      <c r="E19" s="320"/>
      <c r="F19" s="320"/>
      <c r="G19" s="320"/>
      <c r="H19" s="319" t="s">
        <v>4381</v>
      </c>
      <c r="I19" s="345" t="str">
        <f>IFERROR(IF(VLOOKUP(K19,'Disaggregation Records'!$D$3:$G$56,4,FALSE)=0,"",VLOOKUP(K19,'Disaggregation Records'!$D$3:$G$56,4,FALSE)),"")</f>
        <v>a1L36000000zoLaEAI</v>
      </c>
      <c r="J19" s="415">
        <f t="shared" si="0"/>
        <v>0</v>
      </c>
      <c r="K19" s="415" t="str">
        <f t="shared" si="1"/>
        <v>HIV I-4: Number of AIDS-related deaths per 100,000 population-0</v>
      </c>
      <c r="L19" s="415" t="b">
        <f t="shared" si="3"/>
        <v>1</v>
      </c>
      <c r="M19" s="415" t="b">
        <f t="shared" si="2"/>
        <v>1</v>
      </c>
      <c r="N19" s="419" t="s">
        <v>1237</v>
      </c>
      <c r="O19" s="161"/>
      <c r="P19" s="164"/>
      <c r="Q19" s="164"/>
      <c r="AD19" s="9"/>
      <c r="AE19" s="9"/>
      <c r="AF19" s="9"/>
      <c r="AG19" s="9"/>
      <c r="AH19" s="9"/>
      <c r="AI19" s="9"/>
      <c r="AJ19" s="9"/>
    </row>
    <row r="20" spans="1:36" s="302" customFormat="1" ht="37.5" customHeight="1" x14ac:dyDescent="0.25">
      <c r="A20" s="317">
        <v>2</v>
      </c>
      <c r="B20" s="329" t="str">
        <f>IFERROR(VLOOKUP(A20,'Impact Indicators - Section B'!$A$9:$R$27,18,FALSE),"")</f>
        <v>HIV I-4: Number of AIDS-related deaths per 100,000 population</v>
      </c>
      <c r="C20" s="418" t="str">
        <f>IFERROR(IF(VLOOKUP(K20,'Disaggregation Records'!$D$3:$E$56,2,FALSE)=0,"",VLOOKUP(K20,'Disaggregation Records'!$D$3:$E$56,2,FALSE)),"")</f>
        <v>Age</v>
      </c>
      <c r="D20" s="418" t="str">
        <f>IFERROR(IF(VLOOKUP(K20,'Disaggregation Records'!$D$3:$F$56,3,FALSE)=0,"",VLOOKUP(K20,'Disaggregation Records'!$D$3:$F$56,3,FALSE)),"")</f>
        <v>15+</v>
      </c>
      <c r="E20" s="320"/>
      <c r="F20" s="320"/>
      <c r="G20" s="320"/>
      <c r="H20" s="319" t="s">
        <v>4381</v>
      </c>
      <c r="I20" s="345" t="str">
        <f>IFERROR(IF(VLOOKUP(K20,'Disaggregation Records'!$D$3:$G$56,4,FALSE)=0,"",VLOOKUP(K20,'Disaggregation Records'!$D$3:$G$56,4,FALSE)),"")</f>
        <v>a1L36000000zoLbEAI</v>
      </c>
      <c r="J20" s="415">
        <f t="shared" si="0"/>
        <v>1</v>
      </c>
      <c r="K20" s="415" t="str">
        <f t="shared" si="1"/>
        <v>HIV I-4: Number of AIDS-related deaths per 100,000 population-1</v>
      </c>
      <c r="L20" s="415" t="b">
        <f t="shared" si="3"/>
        <v>1</v>
      </c>
      <c r="M20" s="415" t="b">
        <f t="shared" si="2"/>
        <v>1</v>
      </c>
      <c r="N20" s="419" t="s">
        <v>1238</v>
      </c>
      <c r="O20" s="161"/>
      <c r="P20" s="164"/>
      <c r="Q20" s="164"/>
      <c r="AD20" s="9"/>
      <c r="AE20" s="9"/>
      <c r="AF20" s="9"/>
      <c r="AG20" s="9"/>
      <c r="AH20" s="9"/>
      <c r="AI20" s="9"/>
      <c r="AJ20" s="9"/>
    </row>
    <row r="21" spans="1:36" s="302" customFormat="1" ht="37.5" customHeight="1" x14ac:dyDescent="0.25">
      <c r="A21" s="317">
        <v>2</v>
      </c>
      <c r="B21" s="329" t="str">
        <f>IFERROR(VLOOKUP(A21,'Impact Indicators - Section B'!$A$9:$R$27,18,FALSE),"")</f>
        <v>HIV I-4: Number of AIDS-related deaths per 100,000 population</v>
      </c>
      <c r="C21" s="418" t="str">
        <f>IFERROR(IF(VLOOKUP(K21,'Disaggregation Records'!$D$3:$E$56,2,FALSE)=0,"",VLOOKUP(K21,'Disaggregation Records'!$D$3:$E$56,2,FALSE)),"")</f>
        <v>Age | Gender</v>
      </c>
      <c r="D21" s="418" t="str">
        <f>IFERROR(IF(VLOOKUP(K21,'Disaggregation Records'!$D$3:$F$56,3,FALSE)=0,"",VLOOKUP(K21,'Disaggregation Records'!$D$3:$F$56,3,FALSE)),"")</f>
        <v>15-19 male</v>
      </c>
      <c r="E21" s="320"/>
      <c r="F21" s="320"/>
      <c r="G21" s="320"/>
      <c r="H21" s="319" t="s">
        <v>4381</v>
      </c>
      <c r="I21" s="345" t="str">
        <f>IFERROR(IF(VLOOKUP(K21,'Disaggregation Records'!$D$3:$G$56,4,FALSE)=0,"",VLOOKUP(K21,'Disaggregation Records'!$D$3:$G$56,4,FALSE)),"")</f>
        <v>a1L36000002Nzj0EAC</v>
      </c>
      <c r="J21" s="415">
        <f t="shared" si="0"/>
        <v>2</v>
      </c>
      <c r="K21" s="415" t="str">
        <f t="shared" si="1"/>
        <v>HIV I-4: Number of AIDS-related deaths per 100,000 population-2</v>
      </c>
      <c r="L21" s="415" t="b">
        <f t="shared" si="3"/>
        <v>1</v>
      </c>
      <c r="M21" s="415" t="b">
        <f t="shared" si="2"/>
        <v>1</v>
      </c>
      <c r="N21" s="419" t="s">
        <v>1239</v>
      </c>
      <c r="O21" s="161"/>
      <c r="P21" s="164"/>
      <c r="Q21" s="164"/>
      <c r="AD21" s="9"/>
      <c r="AE21" s="9"/>
      <c r="AF21" s="9"/>
      <c r="AG21" s="9"/>
      <c r="AH21" s="9"/>
      <c r="AI21" s="9"/>
      <c r="AJ21" s="9"/>
    </row>
    <row r="22" spans="1:36" s="302" customFormat="1" ht="37.5" customHeight="1" x14ac:dyDescent="0.25">
      <c r="A22" s="317">
        <v>2</v>
      </c>
      <c r="B22" s="329" t="str">
        <f>IFERROR(VLOOKUP(A22,'Impact Indicators - Section B'!$A$9:$R$27,18,FALSE),"")</f>
        <v>HIV I-4: Number of AIDS-related deaths per 100,000 population</v>
      </c>
      <c r="C22" s="418" t="str">
        <f>IFERROR(IF(VLOOKUP(K22,'Disaggregation Records'!$D$3:$E$56,2,FALSE)=0,"",VLOOKUP(K22,'Disaggregation Records'!$D$3:$E$56,2,FALSE)),"")</f>
        <v>Age | Gender</v>
      </c>
      <c r="D22" s="418" t="str">
        <f>IFERROR(IF(VLOOKUP(K22,'Disaggregation Records'!$D$3:$F$56,3,FALSE)=0,"",VLOOKUP(K22,'Disaggregation Records'!$D$3:$F$56,3,FALSE)),"")</f>
        <v>20-24 male</v>
      </c>
      <c r="E22" s="320"/>
      <c r="F22" s="320"/>
      <c r="G22" s="320"/>
      <c r="H22" s="319" t="s">
        <v>4381</v>
      </c>
      <c r="I22" s="345" t="str">
        <f>IFERROR(IF(VLOOKUP(K22,'Disaggregation Records'!$D$3:$G$56,4,FALSE)=0,"",VLOOKUP(K22,'Disaggregation Records'!$D$3:$G$56,4,FALSE)),"")</f>
        <v>a1L36000002Nzj1EAC</v>
      </c>
      <c r="J22" s="415">
        <f t="shared" si="0"/>
        <v>3</v>
      </c>
      <c r="K22" s="415" t="str">
        <f t="shared" si="1"/>
        <v>HIV I-4: Number of AIDS-related deaths per 100,000 population-3</v>
      </c>
      <c r="L22" s="415" t="b">
        <f t="shared" si="3"/>
        <v>1</v>
      </c>
      <c r="M22" s="415" t="b">
        <f t="shared" si="2"/>
        <v>1</v>
      </c>
      <c r="N22" s="419" t="s">
        <v>1240</v>
      </c>
      <c r="O22" s="161"/>
      <c r="P22" s="164"/>
      <c r="Q22" s="164"/>
      <c r="AD22" s="9"/>
      <c r="AE22" s="9"/>
      <c r="AF22" s="9"/>
      <c r="AG22" s="9"/>
      <c r="AH22" s="9"/>
      <c r="AI22" s="9"/>
      <c r="AJ22" s="9"/>
    </row>
    <row r="23" spans="1:36" s="302" customFormat="1" ht="37.5" customHeight="1" x14ac:dyDescent="0.25">
      <c r="A23" s="317">
        <v>2</v>
      </c>
      <c r="B23" s="329" t="str">
        <f>IFERROR(VLOOKUP(A23,'Impact Indicators - Section B'!$A$9:$R$27,18,FALSE),"")</f>
        <v>HIV I-4: Number of AIDS-related deaths per 100,000 population</v>
      </c>
      <c r="C23" s="418" t="str">
        <f>IFERROR(IF(VLOOKUP(K23,'Disaggregation Records'!$D$3:$E$56,2,FALSE)=0,"",VLOOKUP(K23,'Disaggregation Records'!$D$3:$E$56,2,FALSE)),"")</f>
        <v>Age | Gender</v>
      </c>
      <c r="D23" s="418" t="str">
        <f>IFERROR(IF(VLOOKUP(K23,'Disaggregation Records'!$D$3:$F$56,3,FALSE)=0,"",VLOOKUP(K23,'Disaggregation Records'!$D$3:$F$56,3,FALSE)),"")</f>
        <v>15-19 female</v>
      </c>
      <c r="E23" s="320"/>
      <c r="F23" s="320"/>
      <c r="G23" s="320"/>
      <c r="H23" s="319" t="s">
        <v>4381</v>
      </c>
      <c r="I23" s="345" t="str">
        <f>IFERROR(IF(VLOOKUP(K23,'Disaggregation Records'!$D$3:$G$56,4,FALSE)=0,"",VLOOKUP(K23,'Disaggregation Records'!$D$3:$G$56,4,FALSE)),"")</f>
        <v>a1L36000002NzjFEAS</v>
      </c>
      <c r="J23" s="415">
        <f t="shared" si="0"/>
        <v>4</v>
      </c>
      <c r="K23" s="415" t="str">
        <f t="shared" si="1"/>
        <v>HIV I-4: Number of AIDS-related deaths per 100,000 population-4</v>
      </c>
      <c r="L23" s="415" t="b">
        <f t="shared" si="3"/>
        <v>1</v>
      </c>
      <c r="M23" s="415" t="b">
        <f t="shared" si="2"/>
        <v>1</v>
      </c>
      <c r="N23" s="419" t="s">
        <v>1241</v>
      </c>
      <c r="O23" s="161"/>
      <c r="P23" s="164"/>
      <c r="Q23" s="164"/>
      <c r="AD23" s="9"/>
      <c r="AE23" s="9"/>
      <c r="AF23" s="9"/>
      <c r="AG23" s="9"/>
      <c r="AH23" s="9"/>
      <c r="AI23" s="9"/>
      <c r="AJ23" s="9"/>
    </row>
    <row r="24" spans="1:36" s="302" customFormat="1" ht="37.5" customHeight="1" x14ac:dyDescent="0.25">
      <c r="A24" s="317">
        <v>2</v>
      </c>
      <c r="B24" s="329" t="str">
        <f>IFERROR(VLOOKUP(A24,'Impact Indicators - Section B'!$A$9:$R$27,18,FALSE),"")</f>
        <v>HIV I-4: Number of AIDS-related deaths per 100,000 population</v>
      </c>
      <c r="C24" s="418" t="str">
        <f>IFERROR(IF(VLOOKUP(K24,'Disaggregation Records'!$D$3:$E$56,2,FALSE)=0,"",VLOOKUP(K24,'Disaggregation Records'!$D$3:$E$56,2,FALSE)),"")</f>
        <v>Age | Gender</v>
      </c>
      <c r="D24" s="418" t="str">
        <f>IFERROR(IF(VLOOKUP(K24,'Disaggregation Records'!$D$3:$F$56,3,FALSE)=0,"",VLOOKUP(K24,'Disaggregation Records'!$D$3:$F$56,3,FALSE)),"")</f>
        <v>20-24 female</v>
      </c>
      <c r="E24" s="320"/>
      <c r="F24" s="320"/>
      <c r="G24" s="320"/>
      <c r="H24" s="319" t="s">
        <v>4381</v>
      </c>
      <c r="I24" s="345" t="str">
        <f>IFERROR(IF(VLOOKUP(K24,'Disaggregation Records'!$D$3:$G$56,4,FALSE)=0,"",VLOOKUP(K24,'Disaggregation Records'!$D$3:$G$56,4,FALSE)),"")</f>
        <v>a1L36000002NzjGEAS</v>
      </c>
      <c r="J24" s="415">
        <f t="shared" si="0"/>
        <v>5</v>
      </c>
      <c r="K24" s="415" t="str">
        <f t="shared" si="1"/>
        <v>HIV I-4: Number of AIDS-related deaths per 100,000 population-5</v>
      </c>
      <c r="L24" s="415" t="b">
        <f t="shared" si="3"/>
        <v>1</v>
      </c>
      <c r="M24" s="415" t="b">
        <f t="shared" si="2"/>
        <v>1</v>
      </c>
      <c r="N24" s="419" t="s">
        <v>1242</v>
      </c>
      <c r="O24" s="161"/>
      <c r="P24" s="164"/>
      <c r="Q24" s="164"/>
      <c r="AD24" s="9"/>
      <c r="AE24" s="9"/>
      <c r="AF24" s="9"/>
      <c r="AG24" s="9"/>
      <c r="AH24" s="9"/>
      <c r="AI24" s="9"/>
      <c r="AJ24" s="9"/>
    </row>
    <row r="25" spans="1:36" s="302" customFormat="1" ht="37.5" customHeight="1" x14ac:dyDescent="0.25">
      <c r="A25" s="317">
        <v>2</v>
      </c>
      <c r="B25" s="329" t="str">
        <f>IFERROR(VLOOKUP(A25,'Impact Indicators - Section B'!$A$9:$R$27,18,FALSE),"")</f>
        <v>HIV I-4: Number of AIDS-related deaths per 100,000 population</v>
      </c>
      <c r="C25" s="418" t="str">
        <f>IFERROR(IF(VLOOKUP(K25,'Disaggregation Records'!$D$3:$E$56,2,FALSE)=0,"",VLOOKUP(K25,'Disaggregation Records'!$D$3:$E$56,2,FALSE)),"")</f>
        <v>Gender</v>
      </c>
      <c r="D25" s="418" t="str">
        <f>IFERROR(IF(VLOOKUP(K25,'Disaggregation Records'!$D$3:$F$56,3,FALSE)=0,"",VLOOKUP(K25,'Disaggregation Records'!$D$3:$F$56,3,FALSE)),"")</f>
        <v>Male</v>
      </c>
      <c r="E25" s="320" t="s">
        <v>4442</v>
      </c>
      <c r="F25" s="320" t="s">
        <v>259</v>
      </c>
      <c r="G25" s="320" t="s">
        <v>4371</v>
      </c>
      <c r="H25" s="319" t="s">
        <v>4444</v>
      </c>
      <c r="I25" s="345" t="str">
        <f>IFERROR(IF(VLOOKUP(K25,'Disaggregation Records'!$D$3:$G$56,4,FALSE)=0,"",VLOOKUP(K25,'Disaggregation Records'!$D$3:$G$56,4,FALSE)),"")</f>
        <v>a1L36000000zoLXEAY</v>
      </c>
      <c r="J25" s="415">
        <f t="shared" si="0"/>
        <v>6</v>
      </c>
      <c r="K25" s="415" t="str">
        <f t="shared" si="1"/>
        <v>HIV I-4: Number of AIDS-related deaths per 100,000 population-6</v>
      </c>
      <c r="L25" s="415" t="b">
        <f t="shared" si="3"/>
        <v>1</v>
      </c>
      <c r="M25" s="415" t="b">
        <f t="shared" si="2"/>
        <v>1</v>
      </c>
      <c r="N25" s="419" t="s">
        <v>1243</v>
      </c>
      <c r="O25" s="161"/>
      <c r="P25" s="164"/>
      <c r="Q25" s="164"/>
      <c r="AD25" s="9"/>
      <c r="AE25" s="9"/>
      <c r="AF25" s="9"/>
      <c r="AG25" s="9"/>
      <c r="AH25" s="9"/>
      <c r="AI25" s="9"/>
      <c r="AJ25" s="9"/>
    </row>
    <row r="26" spans="1:36" s="302" customFormat="1" ht="37.5" customHeight="1" x14ac:dyDescent="0.25">
      <c r="A26" s="317">
        <v>2</v>
      </c>
      <c r="B26" s="329" t="str">
        <f>IFERROR(VLOOKUP(A26,'Impact Indicators - Section B'!$A$9:$R$27,18,FALSE),"")</f>
        <v>HIV I-4: Number of AIDS-related deaths per 100,000 population</v>
      </c>
      <c r="C26" s="418" t="str">
        <f>IFERROR(IF(VLOOKUP(K26,'Disaggregation Records'!$D$3:$E$56,2,FALSE)=0,"",VLOOKUP(K26,'Disaggregation Records'!$D$3:$E$56,2,FALSE)),"")</f>
        <v>Gender</v>
      </c>
      <c r="D26" s="418" t="str">
        <f>IFERROR(IF(VLOOKUP(K26,'Disaggregation Records'!$D$3:$F$56,3,FALSE)=0,"",VLOOKUP(K26,'Disaggregation Records'!$D$3:$F$56,3,FALSE)),"")</f>
        <v>Female</v>
      </c>
      <c r="E26" s="320" t="s">
        <v>4437</v>
      </c>
      <c r="F26" s="320" t="s">
        <v>259</v>
      </c>
      <c r="G26" s="320" t="s">
        <v>4371</v>
      </c>
      <c r="H26" s="319" t="s">
        <v>4444</v>
      </c>
      <c r="I26" s="345" t="str">
        <f>IFERROR(IF(VLOOKUP(K26,'Disaggregation Records'!$D$3:$G$56,4,FALSE)=0,"",VLOOKUP(K26,'Disaggregation Records'!$D$3:$G$56,4,FALSE)),"")</f>
        <v>a1L36000000zoLYEAY</v>
      </c>
      <c r="J26" s="415">
        <f t="shared" si="0"/>
        <v>7</v>
      </c>
      <c r="K26" s="415" t="str">
        <f t="shared" si="1"/>
        <v>HIV I-4: Number of AIDS-related deaths per 100,000 population-7</v>
      </c>
      <c r="L26" s="415" t="b">
        <f t="shared" si="3"/>
        <v>1</v>
      </c>
      <c r="M26" s="415" t="b">
        <f t="shared" si="2"/>
        <v>1</v>
      </c>
      <c r="N26" s="419" t="s">
        <v>1244</v>
      </c>
      <c r="O26" s="161"/>
      <c r="P26" s="164"/>
      <c r="Q26" s="164"/>
      <c r="AD26" s="9"/>
      <c r="AE26" s="9"/>
      <c r="AF26" s="9"/>
      <c r="AG26" s="9"/>
      <c r="AH26" s="9"/>
      <c r="AI26" s="9"/>
      <c r="AJ26" s="9"/>
    </row>
    <row r="27" spans="1:36" s="302" customFormat="1" ht="37.5" customHeight="1" x14ac:dyDescent="0.25">
      <c r="A27" s="317">
        <v>2</v>
      </c>
      <c r="B27" s="329" t="str">
        <f>IFERROR(VLOOKUP(A27,'Impact Indicators - Section B'!$A$9:$R$27,18,FALSE),"")</f>
        <v>HIV I-4: Number of AIDS-related deaths per 100,000 population</v>
      </c>
      <c r="C27" s="418" t="str">
        <f>IFERROR(IF(VLOOKUP(K27,'Disaggregation Records'!$D$3:$E$56,2,FALSE)=0,"",VLOOKUP(K27,'Disaggregation Records'!$D$3:$E$56,2,FALSE)),"")</f>
        <v/>
      </c>
      <c r="D27" s="418" t="str">
        <f>IFERROR(IF(VLOOKUP(K27,'Disaggregation Records'!$D$3:$F$56,3,FALSE)=0,"",VLOOKUP(K27,'Disaggregation Records'!$D$3:$F$56,3,FALSE)),"")</f>
        <v/>
      </c>
      <c r="E27" s="320"/>
      <c r="F27" s="320"/>
      <c r="G27" s="320"/>
      <c r="H27" s="319"/>
      <c r="I27" s="345" t="str">
        <f>IFERROR(IF(VLOOKUP(K27,'Disaggregation Records'!$D$3:$G$56,4,FALSE)=0,"",VLOOKUP(K27,'Disaggregation Records'!$D$3:$G$56,4,FALSE)),"")</f>
        <v/>
      </c>
      <c r="J27" s="415">
        <f t="shared" si="0"/>
        <v>8</v>
      </c>
      <c r="K27" s="415" t="str">
        <f t="shared" si="1"/>
        <v>HIV I-4: Number of AIDS-related deaths per 100,000 population-8</v>
      </c>
      <c r="L27" s="415" t="b">
        <f t="shared" si="3"/>
        <v>1</v>
      </c>
      <c r="M27" s="415" t="b">
        <f t="shared" si="2"/>
        <v>1</v>
      </c>
      <c r="N27" s="419" t="s">
        <v>1245</v>
      </c>
      <c r="O27" s="161"/>
      <c r="P27" s="164"/>
      <c r="Q27" s="164"/>
      <c r="AD27" s="9"/>
      <c r="AE27" s="9"/>
      <c r="AF27" s="9"/>
      <c r="AG27" s="9"/>
      <c r="AH27" s="9"/>
      <c r="AI27" s="9"/>
      <c r="AJ27" s="9"/>
    </row>
    <row r="28" spans="1:36" s="302" customFormat="1" ht="37.5" customHeight="1" x14ac:dyDescent="0.25">
      <c r="A28" s="317">
        <v>2</v>
      </c>
      <c r="B28" s="329" t="str">
        <f>IFERROR(VLOOKUP(A28,'Impact Indicators - Section B'!$A$9:$R$27,18,FALSE),"")</f>
        <v>HIV I-4: Number of AIDS-related deaths per 100,000 population</v>
      </c>
      <c r="C28" s="418" t="str">
        <f>IFERROR(IF(VLOOKUP(K28,'Disaggregation Records'!$D$3:$E$56,2,FALSE)=0,"",VLOOKUP(K28,'Disaggregation Records'!$D$3:$E$56,2,FALSE)),"")</f>
        <v/>
      </c>
      <c r="D28" s="418" t="str">
        <f>IFERROR(IF(VLOOKUP(K28,'Disaggregation Records'!$D$3:$F$56,3,FALSE)=0,"",VLOOKUP(K28,'Disaggregation Records'!$D$3:$F$56,3,FALSE)),"")</f>
        <v/>
      </c>
      <c r="E28" s="320"/>
      <c r="F28" s="320"/>
      <c r="G28" s="320"/>
      <c r="H28" s="319"/>
      <c r="I28" s="345" t="str">
        <f>IFERROR(IF(VLOOKUP(K28,'Disaggregation Records'!$D$3:$G$56,4,FALSE)=0,"",VLOOKUP(K28,'Disaggregation Records'!$D$3:$G$56,4,FALSE)),"")</f>
        <v/>
      </c>
      <c r="J28" s="415">
        <f t="shared" si="0"/>
        <v>9</v>
      </c>
      <c r="K28" s="415" t="str">
        <f t="shared" si="1"/>
        <v>HIV I-4: Number of AIDS-related deaths per 100,000 population-9</v>
      </c>
      <c r="L28" s="415" t="b">
        <f t="shared" si="3"/>
        <v>1</v>
      </c>
      <c r="M28" s="415" t="b">
        <f t="shared" si="2"/>
        <v>1</v>
      </c>
      <c r="N28" s="419" t="s">
        <v>1246</v>
      </c>
      <c r="O28" s="161"/>
      <c r="P28" s="164"/>
      <c r="Q28" s="164"/>
      <c r="AD28" s="9"/>
      <c r="AE28" s="9"/>
      <c r="AF28" s="9"/>
      <c r="AG28" s="9"/>
      <c r="AH28" s="9"/>
      <c r="AI28" s="9"/>
      <c r="AJ28" s="9"/>
    </row>
    <row r="29" spans="1:36" s="302" customFormat="1" ht="37.5" customHeight="1" x14ac:dyDescent="0.25">
      <c r="A29" s="317">
        <v>3</v>
      </c>
      <c r="B29" s="329" t="str">
        <f>IFERROR(VLOOKUP(A29,'Impact Indicators - Section B'!$A$9:$R$27,18,FALSE),"")</f>
        <v/>
      </c>
      <c r="C29" s="418" t="str">
        <f>IFERROR(IF(VLOOKUP(K29,'Disaggregation Records'!$D$3:$E$56,2,FALSE)=0,"",VLOOKUP(K29,'Disaggregation Records'!$D$3:$E$56,2,FALSE)),"")</f>
        <v/>
      </c>
      <c r="D29" s="418" t="str">
        <f>IFERROR(IF(VLOOKUP(K29,'Disaggregation Records'!$D$3:$F$56,3,FALSE)=0,"",VLOOKUP(K29,'Disaggregation Records'!$D$3:$F$56,3,FALSE)),"")</f>
        <v/>
      </c>
      <c r="E29" s="320"/>
      <c r="F29" s="320"/>
      <c r="G29" s="320"/>
      <c r="H29" s="319"/>
      <c r="I29" s="345" t="str">
        <f>IFERROR(IF(VLOOKUP(K29,'Disaggregation Records'!$D$3:$G$56,4,FALSE)=0,"",VLOOKUP(K29,'Disaggregation Records'!$D$3:$G$56,4,FALSE)),"")</f>
        <v/>
      </c>
      <c r="J29" s="415">
        <f t="shared" si="0"/>
        <v>0</v>
      </c>
      <c r="K29" s="415" t="str">
        <f t="shared" si="1"/>
        <v/>
      </c>
      <c r="L29" s="415" t="b">
        <f t="shared" si="3"/>
        <v>1</v>
      </c>
      <c r="M29" s="415" t="b">
        <f t="shared" si="2"/>
        <v>0</v>
      </c>
      <c r="N29" s="419" t="s">
        <v>1247</v>
      </c>
      <c r="O29" s="161"/>
      <c r="P29" s="164"/>
      <c r="Q29" s="164"/>
      <c r="AD29" s="9"/>
      <c r="AE29" s="9"/>
      <c r="AF29" s="9"/>
      <c r="AG29" s="9"/>
      <c r="AH29" s="9"/>
      <c r="AI29" s="9"/>
      <c r="AJ29" s="9"/>
    </row>
    <row r="30" spans="1:36" s="302" customFormat="1" ht="37.5" customHeight="1" x14ac:dyDescent="0.25">
      <c r="A30" s="317">
        <v>3</v>
      </c>
      <c r="B30" s="329" t="str">
        <f>IFERROR(VLOOKUP(A30,'Impact Indicators - Section B'!$A$9:$R$27,18,FALSE),"")</f>
        <v/>
      </c>
      <c r="C30" s="418" t="str">
        <f>IFERROR(IF(VLOOKUP(K30,'Disaggregation Records'!$D$3:$E$56,2,FALSE)=0,"",VLOOKUP(K30,'Disaggregation Records'!$D$3:$E$56,2,FALSE)),"")</f>
        <v/>
      </c>
      <c r="D30" s="418" t="str">
        <f>IFERROR(IF(VLOOKUP(K30,'Disaggregation Records'!$D$3:$F$56,3,FALSE)=0,"",VLOOKUP(K30,'Disaggregation Records'!$D$3:$F$56,3,FALSE)),"")</f>
        <v/>
      </c>
      <c r="E30" s="320"/>
      <c r="F30" s="320"/>
      <c r="G30" s="320"/>
      <c r="H30" s="319"/>
      <c r="I30" s="345" t="str">
        <f>IFERROR(IF(VLOOKUP(K30,'Disaggregation Records'!$D$3:$G$56,4,FALSE)=0,"",VLOOKUP(K30,'Disaggregation Records'!$D$3:$G$56,4,FALSE)),"")</f>
        <v/>
      </c>
      <c r="J30" s="415">
        <f t="shared" si="0"/>
        <v>1</v>
      </c>
      <c r="K30" s="415" t="str">
        <f t="shared" si="1"/>
        <v/>
      </c>
      <c r="L30" s="415" t="b">
        <f t="shared" si="3"/>
        <v>1</v>
      </c>
      <c r="M30" s="415" t="b">
        <f t="shared" si="2"/>
        <v>0</v>
      </c>
      <c r="N30" s="419" t="s">
        <v>1248</v>
      </c>
      <c r="O30" s="161"/>
      <c r="P30" s="164"/>
      <c r="Q30" s="164"/>
      <c r="AD30" s="9"/>
      <c r="AE30" s="9"/>
      <c r="AF30" s="9"/>
      <c r="AG30" s="9"/>
      <c r="AH30" s="9"/>
      <c r="AI30" s="9"/>
      <c r="AJ30" s="9"/>
    </row>
    <row r="31" spans="1:36" s="302" customFormat="1" ht="37.5" customHeight="1" x14ac:dyDescent="0.25">
      <c r="A31" s="317">
        <v>3</v>
      </c>
      <c r="B31" s="329" t="str">
        <f>IFERROR(VLOOKUP(A31,'Impact Indicators - Section B'!$A$9:$R$27,18,FALSE),"")</f>
        <v/>
      </c>
      <c r="C31" s="418" t="str">
        <f>IFERROR(IF(VLOOKUP(K31,'Disaggregation Records'!$D$3:$E$56,2,FALSE)=0,"",VLOOKUP(K31,'Disaggregation Records'!$D$3:$E$56,2,FALSE)),"")</f>
        <v/>
      </c>
      <c r="D31" s="418" t="str">
        <f>IFERROR(IF(VLOOKUP(K31,'Disaggregation Records'!$D$3:$F$56,3,FALSE)=0,"",VLOOKUP(K31,'Disaggregation Records'!$D$3:$F$56,3,FALSE)),"")</f>
        <v/>
      </c>
      <c r="E31" s="320"/>
      <c r="F31" s="320"/>
      <c r="G31" s="320"/>
      <c r="H31" s="319"/>
      <c r="I31" s="345" t="str">
        <f>IFERROR(IF(VLOOKUP(K31,'Disaggregation Records'!$D$3:$G$56,4,FALSE)=0,"",VLOOKUP(K31,'Disaggregation Records'!$D$3:$G$56,4,FALSE)),"")</f>
        <v/>
      </c>
      <c r="J31" s="415">
        <f t="shared" si="0"/>
        <v>2</v>
      </c>
      <c r="K31" s="415" t="str">
        <f t="shared" si="1"/>
        <v/>
      </c>
      <c r="L31" s="415" t="b">
        <f t="shared" si="3"/>
        <v>1</v>
      </c>
      <c r="M31" s="415" t="b">
        <f t="shared" si="2"/>
        <v>0</v>
      </c>
      <c r="N31" s="419" t="s">
        <v>1249</v>
      </c>
      <c r="O31" s="161"/>
      <c r="P31" s="164"/>
      <c r="Q31" s="164"/>
      <c r="AD31" s="9"/>
      <c r="AE31" s="9"/>
      <c r="AF31" s="9"/>
      <c r="AG31" s="9"/>
      <c r="AH31" s="9"/>
      <c r="AI31" s="9"/>
      <c r="AJ31" s="9"/>
    </row>
    <row r="32" spans="1:36" s="302" customFormat="1" ht="37.5" customHeight="1" x14ac:dyDescent="0.25">
      <c r="A32" s="317">
        <v>3</v>
      </c>
      <c r="B32" s="329" t="str">
        <f>IFERROR(VLOOKUP(A32,'Impact Indicators - Section B'!$A$9:$R$27,18,FALSE),"")</f>
        <v/>
      </c>
      <c r="C32" s="418" t="str">
        <f>IFERROR(IF(VLOOKUP(K32,'Disaggregation Records'!$D$3:$E$56,2,FALSE)=0,"",VLOOKUP(K32,'Disaggregation Records'!$D$3:$E$56,2,FALSE)),"")</f>
        <v/>
      </c>
      <c r="D32" s="418" t="str">
        <f>IFERROR(IF(VLOOKUP(K32,'Disaggregation Records'!$D$3:$F$56,3,FALSE)=0,"",VLOOKUP(K32,'Disaggregation Records'!$D$3:$F$56,3,FALSE)),"")</f>
        <v/>
      </c>
      <c r="E32" s="320"/>
      <c r="F32" s="320"/>
      <c r="G32" s="320"/>
      <c r="H32" s="319"/>
      <c r="I32" s="345" t="str">
        <f>IFERROR(IF(VLOOKUP(K32,'Disaggregation Records'!$D$3:$G$56,4,FALSE)=0,"",VLOOKUP(K32,'Disaggregation Records'!$D$3:$G$56,4,FALSE)),"")</f>
        <v/>
      </c>
      <c r="J32" s="415">
        <f t="shared" si="0"/>
        <v>3</v>
      </c>
      <c r="K32" s="415" t="str">
        <f t="shared" si="1"/>
        <v/>
      </c>
      <c r="L32" s="415" t="b">
        <f t="shared" si="3"/>
        <v>1</v>
      </c>
      <c r="M32" s="415" t="b">
        <f t="shared" si="2"/>
        <v>0</v>
      </c>
      <c r="N32" s="419" t="s">
        <v>1250</v>
      </c>
      <c r="O32" s="161"/>
      <c r="P32" s="164"/>
      <c r="Q32" s="164"/>
      <c r="AD32" s="9"/>
      <c r="AE32" s="9"/>
      <c r="AF32" s="9"/>
      <c r="AG32" s="9"/>
      <c r="AH32" s="9"/>
      <c r="AI32" s="9"/>
      <c r="AJ32" s="9"/>
    </row>
    <row r="33" spans="1:36" s="302" customFormat="1" ht="37.5" customHeight="1" x14ac:dyDescent="0.25">
      <c r="A33" s="317">
        <v>3</v>
      </c>
      <c r="B33" s="329" t="str">
        <f>IFERROR(VLOOKUP(A33,'Impact Indicators - Section B'!$A$9:$R$27,18,FALSE),"")</f>
        <v/>
      </c>
      <c r="C33" s="418" t="str">
        <f>IFERROR(IF(VLOOKUP(K33,'Disaggregation Records'!$D$3:$E$56,2,FALSE)=0,"",VLOOKUP(K33,'Disaggregation Records'!$D$3:$E$56,2,FALSE)),"")</f>
        <v/>
      </c>
      <c r="D33" s="418" t="str">
        <f>IFERROR(IF(VLOOKUP(K33,'Disaggregation Records'!$D$3:$F$56,3,FALSE)=0,"",VLOOKUP(K33,'Disaggregation Records'!$D$3:$F$56,3,FALSE)),"")</f>
        <v/>
      </c>
      <c r="E33" s="320"/>
      <c r="F33" s="320"/>
      <c r="G33" s="320"/>
      <c r="H33" s="319"/>
      <c r="I33" s="345" t="str">
        <f>IFERROR(IF(VLOOKUP(K33,'Disaggregation Records'!$D$3:$G$56,4,FALSE)=0,"",VLOOKUP(K33,'Disaggregation Records'!$D$3:$G$56,4,FALSE)),"")</f>
        <v/>
      </c>
      <c r="J33" s="415">
        <f t="shared" si="0"/>
        <v>4</v>
      </c>
      <c r="K33" s="415" t="str">
        <f t="shared" si="1"/>
        <v/>
      </c>
      <c r="L33" s="415" t="b">
        <f t="shared" si="3"/>
        <v>1</v>
      </c>
      <c r="M33" s="415" t="b">
        <f t="shared" si="2"/>
        <v>0</v>
      </c>
      <c r="N33" s="419" t="s">
        <v>1251</v>
      </c>
      <c r="O33" s="161"/>
      <c r="P33" s="164"/>
      <c r="Q33" s="164"/>
      <c r="AD33" s="9"/>
      <c r="AE33" s="9"/>
      <c r="AF33" s="9"/>
      <c r="AG33" s="9"/>
      <c r="AH33" s="9"/>
      <c r="AI33" s="9"/>
      <c r="AJ33" s="9"/>
    </row>
    <row r="34" spans="1:36" s="302" customFormat="1" ht="37.5" customHeight="1" x14ac:dyDescent="0.25">
      <c r="A34" s="317">
        <v>3</v>
      </c>
      <c r="B34" s="329" t="str">
        <f>IFERROR(VLOOKUP(A34,'Impact Indicators - Section B'!$A$9:$R$27,18,FALSE),"")</f>
        <v/>
      </c>
      <c r="C34" s="418" t="str">
        <f>IFERROR(IF(VLOOKUP(K34,'Disaggregation Records'!$D$3:$E$56,2,FALSE)=0,"",VLOOKUP(K34,'Disaggregation Records'!$D$3:$E$56,2,FALSE)),"")</f>
        <v/>
      </c>
      <c r="D34" s="418" t="str">
        <f>IFERROR(IF(VLOOKUP(K34,'Disaggregation Records'!$D$3:$F$56,3,FALSE)=0,"",VLOOKUP(K34,'Disaggregation Records'!$D$3:$F$56,3,FALSE)),"")</f>
        <v/>
      </c>
      <c r="E34" s="320"/>
      <c r="F34" s="320"/>
      <c r="G34" s="320"/>
      <c r="H34" s="319"/>
      <c r="I34" s="345" t="str">
        <f>IFERROR(IF(VLOOKUP(K34,'Disaggregation Records'!$D$3:$G$56,4,FALSE)=0,"",VLOOKUP(K34,'Disaggregation Records'!$D$3:$G$56,4,FALSE)),"")</f>
        <v/>
      </c>
      <c r="J34" s="415">
        <f t="shared" si="0"/>
        <v>5</v>
      </c>
      <c r="K34" s="415" t="str">
        <f t="shared" si="1"/>
        <v/>
      </c>
      <c r="L34" s="415" t="b">
        <f t="shared" si="3"/>
        <v>1</v>
      </c>
      <c r="M34" s="415" t="b">
        <f t="shared" si="2"/>
        <v>0</v>
      </c>
      <c r="N34" s="419" t="s">
        <v>1252</v>
      </c>
      <c r="O34" s="161"/>
      <c r="P34" s="164"/>
      <c r="Q34" s="164"/>
      <c r="AD34" s="9"/>
      <c r="AE34" s="9"/>
      <c r="AF34" s="9"/>
      <c r="AG34" s="9"/>
      <c r="AH34" s="9"/>
      <c r="AI34" s="9"/>
      <c r="AJ34" s="9"/>
    </row>
    <row r="35" spans="1:36" s="302" customFormat="1" ht="37.5" customHeight="1" x14ac:dyDescent="0.25">
      <c r="A35" s="317">
        <v>3</v>
      </c>
      <c r="B35" s="329" t="str">
        <f>IFERROR(VLOOKUP(A35,'Impact Indicators - Section B'!$A$9:$R$27,18,FALSE),"")</f>
        <v/>
      </c>
      <c r="C35" s="418" t="str">
        <f>IFERROR(IF(VLOOKUP(K35,'Disaggregation Records'!$D$3:$E$56,2,FALSE)=0,"",VLOOKUP(K35,'Disaggregation Records'!$D$3:$E$56,2,FALSE)),"")</f>
        <v/>
      </c>
      <c r="D35" s="418" t="str">
        <f>IFERROR(IF(VLOOKUP(K35,'Disaggregation Records'!$D$3:$F$56,3,FALSE)=0,"",VLOOKUP(K35,'Disaggregation Records'!$D$3:$F$56,3,FALSE)),"")</f>
        <v/>
      </c>
      <c r="E35" s="320"/>
      <c r="F35" s="320"/>
      <c r="G35" s="320"/>
      <c r="H35" s="319"/>
      <c r="I35" s="345" t="str">
        <f>IFERROR(IF(VLOOKUP(K35,'Disaggregation Records'!$D$3:$G$56,4,FALSE)=0,"",VLOOKUP(K35,'Disaggregation Records'!$D$3:$G$56,4,FALSE)),"")</f>
        <v/>
      </c>
      <c r="J35" s="415">
        <f t="shared" si="0"/>
        <v>6</v>
      </c>
      <c r="K35" s="415" t="str">
        <f t="shared" si="1"/>
        <v/>
      </c>
      <c r="L35" s="415" t="b">
        <f t="shared" si="3"/>
        <v>1</v>
      </c>
      <c r="M35" s="415" t="b">
        <f t="shared" si="2"/>
        <v>0</v>
      </c>
      <c r="N35" s="419" t="s">
        <v>1253</v>
      </c>
      <c r="O35" s="161"/>
      <c r="P35" s="164"/>
      <c r="Q35" s="164"/>
      <c r="AD35" s="9"/>
      <c r="AE35" s="9"/>
      <c r="AF35" s="9"/>
      <c r="AG35" s="9"/>
      <c r="AH35" s="9"/>
      <c r="AI35" s="9"/>
      <c r="AJ35" s="9"/>
    </row>
    <row r="36" spans="1:36" s="302" customFormat="1" ht="37.5" customHeight="1" x14ac:dyDescent="0.25">
      <c r="A36" s="317">
        <v>3</v>
      </c>
      <c r="B36" s="329" t="str">
        <f>IFERROR(VLOOKUP(A36,'Impact Indicators - Section B'!$A$9:$R$27,18,FALSE),"")</f>
        <v/>
      </c>
      <c r="C36" s="418" t="str">
        <f>IFERROR(IF(VLOOKUP(K36,'Disaggregation Records'!$D$3:$E$56,2,FALSE)=0,"",VLOOKUP(K36,'Disaggregation Records'!$D$3:$E$56,2,FALSE)),"")</f>
        <v/>
      </c>
      <c r="D36" s="418" t="str">
        <f>IFERROR(IF(VLOOKUP(K36,'Disaggregation Records'!$D$3:$F$56,3,FALSE)=0,"",VLOOKUP(K36,'Disaggregation Records'!$D$3:$F$56,3,FALSE)),"")</f>
        <v/>
      </c>
      <c r="E36" s="320"/>
      <c r="F36" s="320"/>
      <c r="G36" s="320"/>
      <c r="H36" s="319"/>
      <c r="I36" s="345" t="str">
        <f>IFERROR(IF(VLOOKUP(K36,'Disaggregation Records'!$D$3:$G$56,4,FALSE)=0,"",VLOOKUP(K36,'Disaggregation Records'!$D$3:$G$56,4,FALSE)),"")</f>
        <v/>
      </c>
      <c r="J36" s="415">
        <f t="shared" si="0"/>
        <v>7</v>
      </c>
      <c r="K36" s="415" t="str">
        <f t="shared" si="1"/>
        <v/>
      </c>
      <c r="L36" s="415" t="b">
        <f t="shared" si="3"/>
        <v>1</v>
      </c>
      <c r="M36" s="415" t="b">
        <f t="shared" si="2"/>
        <v>0</v>
      </c>
      <c r="N36" s="419" t="s">
        <v>1254</v>
      </c>
      <c r="O36" s="161"/>
      <c r="P36" s="164"/>
      <c r="Q36" s="164"/>
      <c r="AD36" s="9"/>
      <c r="AE36" s="9"/>
      <c r="AF36" s="9"/>
      <c r="AG36" s="9"/>
      <c r="AH36" s="9"/>
      <c r="AI36" s="9"/>
      <c r="AJ36" s="9"/>
    </row>
    <row r="37" spans="1:36" s="302" customFormat="1" ht="37.5" customHeight="1" x14ac:dyDescent="0.25">
      <c r="A37" s="317">
        <v>3</v>
      </c>
      <c r="B37" s="329" t="str">
        <f>IFERROR(VLOOKUP(A37,'Impact Indicators - Section B'!$A$9:$R$27,18,FALSE),"")</f>
        <v/>
      </c>
      <c r="C37" s="418" t="str">
        <f>IFERROR(IF(VLOOKUP(K37,'Disaggregation Records'!$D$3:$E$56,2,FALSE)=0,"",VLOOKUP(K37,'Disaggregation Records'!$D$3:$E$56,2,FALSE)),"")</f>
        <v/>
      </c>
      <c r="D37" s="418" t="str">
        <f>IFERROR(IF(VLOOKUP(K37,'Disaggregation Records'!$D$3:$F$56,3,FALSE)=0,"",VLOOKUP(K37,'Disaggregation Records'!$D$3:$F$56,3,FALSE)),"")</f>
        <v/>
      </c>
      <c r="E37" s="320"/>
      <c r="F37" s="320"/>
      <c r="G37" s="320"/>
      <c r="H37" s="319"/>
      <c r="I37" s="345" t="str">
        <f>IFERROR(IF(VLOOKUP(K37,'Disaggregation Records'!$D$3:$G$56,4,FALSE)=0,"",VLOOKUP(K37,'Disaggregation Records'!$D$3:$G$56,4,FALSE)),"")</f>
        <v/>
      </c>
      <c r="J37" s="415">
        <f t="shared" si="0"/>
        <v>8</v>
      </c>
      <c r="K37" s="415" t="str">
        <f t="shared" si="1"/>
        <v/>
      </c>
      <c r="L37" s="415" t="b">
        <f t="shared" si="3"/>
        <v>1</v>
      </c>
      <c r="M37" s="415" t="b">
        <f t="shared" si="2"/>
        <v>0</v>
      </c>
      <c r="N37" s="419" t="s">
        <v>1255</v>
      </c>
      <c r="O37" s="161"/>
      <c r="P37" s="164"/>
      <c r="Q37" s="164"/>
      <c r="AD37" s="9"/>
      <c r="AE37" s="9"/>
      <c r="AF37" s="9"/>
      <c r="AG37" s="9"/>
      <c r="AH37" s="9"/>
      <c r="AI37" s="9"/>
      <c r="AJ37" s="9"/>
    </row>
    <row r="38" spans="1:36" s="302" customFormat="1" ht="37.5" customHeight="1" x14ac:dyDescent="0.25">
      <c r="A38" s="317">
        <v>3</v>
      </c>
      <c r="B38" s="329" t="str">
        <f>IFERROR(VLOOKUP(A38,'Impact Indicators - Section B'!$A$9:$R$27,18,FALSE),"")</f>
        <v/>
      </c>
      <c r="C38" s="418" t="str">
        <f>IFERROR(IF(VLOOKUP(K38,'Disaggregation Records'!$D$3:$E$56,2,FALSE)=0,"",VLOOKUP(K38,'Disaggregation Records'!$D$3:$E$56,2,FALSE)),"")</f>
        <v/>
      </c>
      <c r="D38" s="418" t="str">
        <f>IFERROR(IF(VLOOKUP(K38,'Disaggregation Records'!$D$3:$F$56,3,FALSE)=0,"",VLOOKUP(K38,'Disaggregation Records'!$D$3:$F$56,3,FALSE)),"")</f>
        <v/>
      </c>
      <c r="E38" s="320"/>
      <c r="F38" s="320"/>
      <c r="G38" s="320"/>
      <c r="H38" s="319"/>
      <c r="I38" s="345" t="str">
        <f>IFERROR(IF(VLOOKUP(K38,'Disaggregation Records'!$D$3:$G$56,4,FALSE)=0,"",VLOOKUP(K38,'Disaggregation Records'!$D$3:$G$56,4,FALSE)),"")</f>
        <v/>
      </c>
      <c r="J38" s="415">
        <f t="shared" si="0"/>
        <v>9</v>
      </c>
      <c r="K38" s="415" t="str">
        <f t="shared" si="1"/>
        <v/>
      </c>
      <c r="L38" s="415" t="b">
        <f t="shared" si="3"/>
        <v>1</v>
      </c>
      <c r="M38" s="415" t="b">
        <f t="shared" si="2"/>
        <v>0</v>
      </c>
      <c r="N38" s="419" t="s">
        <v>1256</v>
      </c>
      <c r="O38" s="161"/>
      <c r="P38" s="164"/>
      <c r="Q38" s="164"/>
      <c r="AD38" s="9"/>
      <c r="AE38" s="9"/>
      <c r="AF38" s="9"/>
      <c r="AG38" s="9"/>
      <c r="AH38" s="9"/>
      <c r="AI38" s="9"/>
      <c r="AJ38" s="9"/>
    </row>
    <row r="39" spans="1:36" s="302" customFormat="1" ht="37.5" customHeight="1" x14ac:dyDescent="0.25">
      <c r="A39" s="317">
        <v>4</v>
      </c>
      <c r="B39" s="329" t="str">
        <f>IFERROR(VLOOKUP(A39,'Impact Indicators - Section B'!$A$9:$R$27,18,FALSE),"")</f>
        <v/>
      </c>
      <c r="C39" s="418" t="str">
        <f>IFERROR(IF(VLOOKUP(K39,'Disaggregation Records'!$D$3:$E$56,2,FALSE)=0,"",VLOOKUP(K39,'Disaggregation Records'!$D$3:$E$56,2,FALSE)),"")</f>
        <v/>
      </c>
      <c r="D39" s="418" t="str">
        <f>IFERROR(IF(VLOOKUP(K39,'Disaggregation Records'!$D$3:$F$56,3,FALSE)=0,"",VLOOKUP(K39,'Disaggregation Records'!$D$3:$F$56,3,FALSE)),"")</f>
        <v/>
      </c>
      <c r="E39" s="320"/>
      <c r="F39" s="320"/>
      <c r="G39" s="320"/>
      <c r="H39" s="319"/>
      <c r="I39" s="345" t="str">
        <f>IFERROR(IF(VLOOKUP(K39,'Disaggregation Records'!$D$3:$G$56,4,FALSE)=0,"",VLOOKUP(K39,'Disaggregation Records'!$D$3:$G$56,4,FALSE)),"")</f>
        <v/>
      </c>
      <c r="J39" s="415">
        <f t="shared" si="0"/>
        <v>10</v>
      </c>
      <c r="K39" s="415" t="str">
        <f t="shared" si="1"/>
        <v/>
      </c>
      <c r="L39" s="415" t="b">
        <f t="shared" si="3"/>
        <v>1</v>
      </c>
      <c r="M39" s="415" t="b">
        <f t="shared" si="2"/>
        <v>0</v>
      </c>
      <c r="N39" s="419" t="s">
        <v>1257</v>
      </c>
      <c r="O39" s="161"/>
      <c r="P39" s="164"/>
      <c r="Q39" s="164"/>
      <c r="AD39" s="9"/>
      <c r="AE39" s="9"/>
      <c r="AF39" s="9"/>
      <c r="AG39" s="9"/>
      <c r="AH39" s="9"/>
      <c r="AI39" s="9"/>
      <c r="AJ39" s="9"/>
    </row>
    <row r="40" spans="1:36" s="302" customFormat="1" ht="37.5" customHeight="1" x14ac:dyDescent="0.25">
      <c r="A40" s="317">
        <v>4</v>
      </c>
      <c r="B40" s="329" t="str">
        <f>IFERROR(VLOOKUP(A40,'Impact Indicators - Section B'!$A$9:$R$27,18,FALSE),"")</f>
        <v/>
      </c>
      <c r="C40" s="418" t="str">
        <f>IFERROR(IF(VLOOKUP(K40,'Disaggregation Records'!$D$3:$E$56,2,FALSE)=0,"",VLOOKUP(K40,'Disaggregation Records'!$D$3:$E$56,2,FALSE)),"")</f>
        <v/>
      </c>
      <c r="D40" s="418" t="str">
        <f>IFERROR(IF(VLOOKUP(K40,'Disaggregation Records'!$D$3:$F$56,3,FALSE)=0,"",VLOOKUP(K40,'Disaggregation Records'!$D$3:$F$56,3,FALSE)),"")</f>
        <v/>
      </c>
      <c r="E40" s="320"/>
      <c r="F40" s="320"/>
      <c r="G40" s="320"/>
      <c r="H40" s="319"/>
      <c r="I40" s="345" t="str">
        <f>IFERROR(IF(VLOOKUP(K40,'Disaggregation Records'!$D$3:$G$56,4,FALSE)=0,"",VLOOKUP(K40,'Disaggregation Records'!$D$3:$G$56,4,FALSE)),"")</f>
        <v/>
      </c>
      <c r="J40" s="415">
        <f t="shared" ref="J40:J71" si="4">IF(B40=B39,J39+1,0)</f>
        <v>11</v>
      </c>
      <c r="K40" s="415" t="str">
        <f t="shared" ref="K40:K71" si="5">IF(B40&lt;&gt;"",B40&amp;"-"&amp;J40,"")</f>
        <v/>
      </c>
      <c r="L40" s="415" t="b">
        <f t="shared" si="3"/>
        <v>1</v>
      </c>
      <c r="M40" s="415" t="b">
        <f t="shared" ref="M40:M71" si="6">IFERROR(IF(B40&lt;&gt;"",TRUE,FALSE),"")</f>
        <v>0</v>
      </c>
      <c r="N40" s="419" t="s">
        <v>1258</v>
      </c>
      <c r="O40" s="161"/>
      <c r="P40" s="164"/>
      <c r="Q40" s="164"/>
      <c r="AD40" s="9"/>
      <c r="AE40" s="9"/>
      <c r="AF40" s="9"/>
      <c r="AG40" s="9"/>
      <c r="AH40" s="9"/>
      <c r="AI40" s="9"/>
      <c r="AJ40" s="9"/>
    </row>
    <row r="41" spans="1:36" s="302" customFormat="1" ht="37.5" customHeight="1" x14ac:dyDescent="0.25">
      <c r="A41" s="317">
        <v>4</v>
      </c>
      <c r="B41" s="329" t="str">
        <f>IFERROR(VLOOKUP(A41,'Impact Indicators - Section B'!$A$9:$R$27,18,FALSE),"")</f>
        <v/>
      </c>
      <c r="C41" s="418" t="str">
        <f>IFERROR(IF(VLOOKUP(K41,'Disaggregation Records'!$D$3:$E$56,2,FALSE)=0,"",VLOOKUP(K41,'Disaggregation Records'!$D$3:$E$56,2,FALSE)),"")</f>
        <v/>
      </c>
      <c r="D41" s="418" t="str">
        <f>IFERROR(IF(VLOOKUP(K41,'Disaggregation Records'!$D$3:$F$56,3,FALSE)=0,"",VLOOKUP(K41,'Disaggregation Records'!$D$3:$F$56,3,FALSE)),"")</f>
        <v/>
      </c>
      <c r="E41" s="320"/>
      <c r="F41" s="320"/>
      <c r="G41" s="320"/>
      <c r="H41" s="319"/>
      <c r="I41" s="345" t="str">
        <f>IFERROR(IF(VLOOKUP(K41,'Disaggregation Records'!$D$3:$G$56,4,FALSE)=0,"",VLOOKUP(K41,'Disaggregation Records'!$D$3:$G$56,4,FALSE)),"")</f>
        <v/>
      </c>
      <c r="J41" s="415">
        <f t="shared" si="4"/>
        <v>12</v>
      </c>
      <c r="K41" s="415" t="str">
        <f t="shared" si="5"/>
        <v/>
      </c>
      <c r="L41" s="415" t="b">
        <f t="shared" si="3"/>
        <v>1</v>
      </c>
      <c r="M41" s="415" t="b">
        <f t="shared" si="6"/>
        <v>0</v>
      </c>
      <c r="N41" s="419" t="s">
        <v>1259</v>
      </c>
      <c r="O41" s="161"/>
      <c r="P41" s="164"/>
      <c r="Q41" s="164"/>
      <c r="AD41" s="9"/>
      <c r="AE41" s="9"/>
      <c r="AF41" s="9"/>
      <c r="AG41" s="9"/>
      <c r="AH41" s="9"/>
      <c r="AI41" s="9"/>
      <c r="AJ41" s="9"/>
    </row>
    <row r="42" spans="1:36" s="302" customFormat="1" ht="37.5" customHeight="1" x14ac:dyDescent="0.25">
      <c r="A42" s="317">
        <v>4</v>
      </c>
      <c r="B42" s="329" t="str">
        <f>IFERROR(VLOOKUP(A42,'Impact Indicators - Section B'!$A$9:$R$27,18,FALSE),"")</f>
        <v/>
      </c>
      <c r="C42" s="418" t="str">
        <f>IFERROR(IF(VLOOKUP(K42,'Disaggregation Records'!$D$3:$E$56,2,FALSE)=0,"",VLOOKUP(K42,'Disaggregation Records'!$D$3:$E$56,2,FALSE)),"")</f>
        <v/>
      </c>
      <c r="D42" s="418" t="str">
        <f>IFERROR(IF(VLOOKUP(K42,'Disaggregation Records'!$D$3:$F$56,3,FALSE)=0,"",VLOOKUP(K42,'Disaggregation Records'!$D$3:$F$56,3,FALSE)),"")</f>
        <v/>
      </c>
      <c r="E42" s="320"/>
      <c r="F42" s="320"/>
      <c r="G42" s="320"/>
      <c r="H42" s="319"/>
      <c r="I42" s="345" t="str">
        <f>IFERROR(IF(VLOOKUP(K42,'Disaggregation Records'!$D$3:$G$56,4,FALSE)=0,"",VLOOKUP(K42,'Disaggregation Records'!$D$3:$G$56,4,FALSE)),"")</f>
        <v/>
      </c>
      <c r="J42" s="415">
        <f t="shared" si="4"/>
        <v>13</v>
      </c>
      <c r="K42" s="415" t="str">
        <f t="shared" si="5"/>
        <v/>
      </c>
      <c r="L42" s="415" t="b">
        <f t="shared" si="3"/>
        <v>1</v>
      </c>
      <c r="M42" s="415" t="b">
        <f t="shared" si="6"/>
        <v>0</v>
      </c>
      <c r="N42" s="419" t="s">
        <v>1260</v>
      </c>
      <c r="O42" s="161"/>
      <c r="P42" s="164"/>
      <c r="Q42" s="164"/>
      <c r="AD42" s="9"/>
      <c r="AE42" s="9"/>
      <c r="AF42" s="9"/>
      <c r="AG42" s="9"/>
      <c r="AH42" s="9"/>
      <c r="AI42" s="9"/>
      <c r="AJ42" s="9"/>
    </row>
    <row r="43" spans="1:36" s="302" customFormat="1" ht="37.5" customHeight="1" x14ac:dyDescent="0.25">
      <c r="A43" s="317">
        <v>4</v>
      </c>
      <c r="B43" s="329" t="str">
        <f>IFERROR(VLOOKUP(A43,'Impact Indicators - Section B'!$A$9:$R$27,18,FALSE),"")</f>
        <v/>
      </c>
      <c r="C43" s="418" t="str">
        <f>IFERROR(IF(VLOOKUP(K43,'Disaggregation Records'!$D$3:$E$56,2,FALSE)=0,"",VLOOKUP(K43,'Disaggregation Records'!$D$3:$E$56,2,FALSE)),"")</f>
        <v/>
      </c>
      <c r="D43" s="418" t="str">
        <f>IFERROR(IF(VLOOKUP(K43,'Disaggregation Records'!$D$3:$F$56,3,FALSE)=0,"",VLOOKUP(K43,'Disaggregation Records'!$D$3:$F$56,3,FALSE)),"")</f>
        <v/>
      </c>
      <c r="E43" s="320"/>
      <c r="F43" s="320"/>
      <c r="G43" s="320"/>
      <c r="H43" s="319"/>
      <c r="I43" s="345" t="str">
        <f>IFERROR(IF(VLOOKUP(K43,'Disaggregation Records'!$D$3:$G$56,4,FALSE)=0,"",VLOOKUP(K43,'Disaggregation Records'!$D$3:$G$56,4,FALSE)),"")</f>
        <v/>
      </c>
      <c r="J43" s="415">
        <f t="shared" si="4"/>
        <v>14</v>
      </c>
      <c r="K43" s="415" t="str">
        <f t="shared" si="5"/>
        <v/>
      </c>
      <c r="L43" s="415" t="b">
        <f t="shared" si="3"/>
        <v>1</v>
      </c>
      <c r="M43" s="415" t="b">
        <f t="shared" si="6"/>
        <v>0</v>
      </c>
      <c r="N43" s="419" t="s">
        <v>1261</v>
      </c>
      <c r="O43" s="161"/>
      <c r="P43" s="164"/>
      <c r="Q43" s="164"/>
      <c r="AD43" s="9"/>
      <c r="AE43" s="9"/>
      <c r="AF43" s="9"/>
      <c r="AG43" s="9"/>
      <c r="AH43" s="9"/>
      <c r="AI43" s="9"/>
      <c r="AJ43" s="9"/>
    </row>
    <row r="44" spans="1:36" s="302" customFormat="1" ht="37.5" customHeight="1" x14ac:dyDescent="0.25">
      <c r="A44" s="317">
        <v>4</v>
      </c>
      <c r="B44" s="329" t="str">
        <f>IFERROR(VLOOKUP(A44,'Impact Indicators - Section B'!$A$9:$R$27,18,FALSE),"")</f>
        <v/>
      </c>
      <c r="C44" s="418" t="str">
        <f>IFERROR(IF(VLOOKUP(K44,'Disaggregation Records'!$D$3:$E$56,2,FALSE)=0,"",VLOOKUP(K44,'Disaggregation Records'!$D$3:$E$56,2,FALSE)),"")</f>
        <v/>
      </c>
      <c r="D44" s="418" t="str">
        <f>IFERROR(IF(VLOOKUP(K44,'Disaggregation Records'!$D$3:$F$56,3,FALSE)=0,"",VLOOKUP(K44,'Disaggregation Records'!$D$3:$F$56,3,FALSE)),"")</f>
        <v/>
      </c>
      <c r="E44" s="320"/>
      <c r="F44" s="320"/>
      <c r="G44" s="320"/>
      <c r="H44" s="319"/>
      <c r="I44" s="345" t="str">
        <f>IFERROR(IF(VLOOKUP(K44,'Disaggregation Records'!$D$3:$G$56,4,FALSE)=0,"",VLOOKUP(K44,'Disaggregation Records'!$D$3:$G$56,4,FALSE)),"")</f>
        <v/>
      </c>
      <c r="J44" s="415">
        <f t="shared" si="4"/>
        <v>15</v>
      </c>
      <c r="K44" s="415" t="str">
        <f t="shared" si="5"/>
        <v/>
      </c>
      <c r="L44" s="415" t="b">
        <f t="shared" si="3"/>
        <v>1</v>
      </c>
      <c r="M44" s="415" t="b">
        <f t="shared" si="6"/>
        <v>0</v>
      </c>
      <c r="N44" s="419" t="s">
        <v>1262</v>
      </c>
      <c r="O44" s="161"/>
      <c r="P44" s="164"/>
      <c r="Q44" s="164"/>
      <c r="AD44" s="9"/>
      <c r="AE44" s="9"/>
      <c r="AF44" s="9"/>
      <c r="AG44" s="9"/>
      <c r="AH44" s="9"/>
      <c r="AI44" s="9"/>
      <c r="AJ44" s="9"/>
    </row>
    <row r="45" spans="1:36" s="302" customFormat="1" ht="37.5" customHeight="1" x14ac:dyDescent="0.25">
      <c r="A45" s="317">
        <v>4</v>
      </c>
      <c r="B45" s="329" t="str">
        <f>IFERROR(VLOOKUP(A45,'Impact Indicators - Section B'!$A$9:$R$27,18,FALSE),"")</f>
        <v/>
      </c>
      <c r="C45" s="418" t="str">
        <f>IFERROR(IF(VLOOKUP(K45,'Disaggregation Records'!$D$3:$E$56,2,FALSE)=0,"",VLOOKUP(K45,'Disaggregation Records'!$D$3:$E$56,2,FALSE)),"")</f>
        <v/>
      </c>
      <c r="D45" s="418" t="str">
        <f>IFERROR(IF(VLOOKUP(K45,'Disaggregation Records'!$D$3:$F$56,3,FALSE)=0,"",VLOOKUP(K45,'Disaggregation Records'!$D$3:$F$56,3,FALSE)),"")</f>
        <v/>
      </c>
      <c r="E45" s="320"/>
      <c r="F45" s="320"/>
      <c r="G45" s="320"/>
      <c r="H45" s="319"/>
      <c r="I45" s="345" t="str">
        <f>IFERROR(IF(VLOOKUP(K45,'Disaggregation Records'!$D$3:$G$56,4,FALSE)=0,"",VLOOKUP(K45,'Disaggregation Records'!$D$3:$G$56,4,FALSE)),"")</f>
        <v/>
      </c>
      <c r="J45" s="415">
        <f t="shared" si="4"/>
        <v>16</v>
      </c>
      <c r="K45" s="415" t="str">
        <f t="shared" si="5"/>
        <v/>
      </c>
      <c r="L45" s="415" t="b">
        <f t="shared" si="3"/>
        <v>1</v>
      </c>
      <c r="M45" s="415" t="b">
        <f t="shared" si="6"/>
        <v>0</v>
      </c>
      <c r="N45" s="419" t="s">
        <v>1263</v>
      </c>
      <c r="O45" s="161"/>
      <c r="P45" s="164"/>
      <c r="Q45" s="164"/>
      <c r="AD45" s="9"/>
      <c r="AE45" s="9"/>
      <c r="AF45" s="9"/>
      <c r="AG45" s="9"/>
      <c r="AH45" s="9"/>
      <c r="AI45" s="9"/>
      <c r="AJ45" s="9"/>
    </row>
    <row r="46" spans="1:36" s="302" customFormat="1" ht="37.5" customHeight="1" x14ac:dyDescent="0.25">
      <c r="A46" s="317">
        <v>4</v>
      </c>
      <c r="B46" s="329" t="str">
        <f>IFERROR(VLOOKUP(A46,'Impact Indicators - Section B'!$A$9:$R$27,18,FALSE),"")</f>
        <v/>
      </c>
      <c r="C46" s="418" t="str">
        <f>IFERROR(IF(VLOOKUP(K46,'Disaggregation Records'!$D$3:$E$56,2,FALSE)=0,"",VLOOKUP(K46,'Disaggregation Records'!$D$3:$E$56,2,FALSE)),"")</f>
        <v/>
      </c>
      <c r="D46" s="418" t="str">
        <f>IFERROR(IF(VLOOKUP(K46,'Disaggregation Records'!$D$3:$F$56,3,FALSE)=0,"",VLOOKUP(K46,'Disaggregation Records'!$D$3:$F$56,3,FALSE)),"")</f>
        <v/>
      </c>
      <c r="E46" s="320"/>
      <c r="F46" s="320"/>
      <c r="G46" s="320"/>
      <c r="H46" s="319"/>
      <c r="I46" s="345" t="str">
        <f>IFERROR(IF(VLOOKUP(K46,'Disaggregation Records'!$D$3:$G$56,4,FALSE)=0,"",VLOOKUP(K46,'Disaggregation Records'!$D$3:$G$56,4,FALSE)),"")</f>
        <v/>
      </c>
      <c r="J46" s="415">
        <f t="shared" si="4"/>
        <v>17</v>
      </c>
      <c r="K46" s="415" t="str">
        <f t="shared" si="5"/>
        <v/>
      </c>
      <c r="L46" s="415" t="b">
        <f t="shared" si="3"/>
        <v>1</v>
      </c>
      <c r="M46" s="415" t="b">
        <f t="shared" si="6"/>
        <v>0</v>
      </c>
      <c r="N46" s="419" t="s">
        <v>1264</v>
      </c>
      <c r="O46" s="161"/>
      <c r="P46" s="164"/>
      <c r="Q46" s="164"/>
      <c r="AD46" s="9"/>
      <c r="AE46" s="9"/>
      <c r="AF46" s="9"/>
      <c r="AG46" s="9"/>
      <c r="AH46" s="9"/>
      <c r="AI46" s="9"/>
      <c r="AJ46" s="9"/>
    </row>
    <row r="47" spans="1:36" s="302" customFormat="1" ht="37.5" customHeight="1" x14ac:dyDescent="0.25">
      <c r="A47" s="317">
        <v>4</v>
      </c>
      <c r="B47" s="329" t="str">
        <f>IFERROR(VLOOKUP(A47,'Impact Indicators - Section B'!$A$9:$R$27,18,FALSE),"")</f>
        <v/>
      </c>
      <c r="C47" s="418" t="str">
        <f>IFERROR(IF(VLOOKUP(K47,'Disaggregation Records'!$D$3:$E$56,2,FALSE)=0,"",VLOOKUP(K47,'Disaggregation Records'!$D$3:$E$56,2,FALSE)),"")</f>
        <v/>
      </c>
      <c r="D47" s="418" t="str">
        <f>IFERROR(IF(VLOOKUP(K47,'Disaggregation Records'!$D$3:$F$56,3,FALSE)=0,"",VLOOKUP(K47,'Disaggregation Records'!$D$3:$F$56,3,FALSE)),"")</f>
        <v/>
      </c>
      <c r="E47" s="320"/>
      <c r="F47" s="320"/>
      <c r="G47" s="320"/>
      <c r="H47" s="319"/>
      <c r="I47" s="345" t="str">
        <f>IFERROR(IF(VLOOKUP(K47,'Disaggregation Records'!$D$3:$G$56,4,FALSE)=0,"",VLOOKUP(K47,'Disaggregation Records'!$D$3:$G$56,4,FALSE)),"")</f>
        <v/>
      </c>
      <c r="J47" s="415">
        <f t="shared" si="4"/>
        <v>18</v>
      </c>
      <c r="K47" s="415" t="str">
        <f t="shared" si="5"/>
        <v/>
      </c>
      <c r="L47" s="415" t="b">
        <f t="shared" si="3"/>
        <v>1</v>
      </c>
      <c r="M47" s="415" t="b">
        <f t="shared" si="6"/>
        <v>0</v>
      </c>
      <c r="N47" s="419" t="s">
        <v>1265</v>
      </c>
      <c r="O47" s="161"/>
      <c r="P47" s="164"/>
      <c r="Q47" s="164"/>
      <c r="AD47" s="9"/>
      <c r="AE47" s="9"/>
      <c r="AF47" s="9"/>
      <c r="AG47" s="9"/>
      <c r="AH47" s="9"/>
      <c r="AI47" s="9"/>
      <c r="AJ47" s="9"/>
    </row>
    <row r="48" spans="1:36" s="302" customFormat="1" ht="37.5" customHeight="1" x14ac:dyDescent="0.25">
      <c r="A48" s="317">
        <v>4</v>
      </c>
      <c r="B48" s="329" t="str">
        <f>IFERROR(VLOOKUP(A48,'Impact Indicators - Section B'!$A$9:$R$27,18,FALSE),"")</f>
        <v/>
      </c>
      <c r="C48" s="418" t="str">
        <f>IFERROR(IF(VLOOKUP(K48,'Disaggregation Records'!$D$3:$E$56,2,FALSE)=0,"",VLOOKUP(K48,'Disaggregation Records'!$D$3:$E$56,2,FALSE)),"")</f>
        <v/>
      </c>
      <c r="D48" s="418" t="str">
        <f>IFERROR(IF(VLOOKUP(K48,'Disaggregation Records'!$D$3:$F$56,3,FALSE)=0,"",VLOOKUP(K48,'Disaggregation Records'!$D$3:$F$56,3,FALSE)),"")</f>
        <v/>
      </c>
      <c r="E48" s="320"/>
      <c r="F48" s="320"/>
      <c r="G48" s="320"/>
      <c r="H48" s="319"/>
      <c r="I48" s="345" t="str">
        <f>IFERROR(IF(VLOOKUP(K48,'Disaggregation Records'!$D$3:$G$56,4,FALSE)=0,"",VLOOKUP(K48,'Disaggregation Records'!$D$3:$G$56,4,FALSE)),"")</f>
        <v/>
      </c>
      <c r="J48" s="415">
        <f t="shared" si="4"/>
        <v>19</v>
      </c>
      <c r="K48" s="415" t="str">
        <f t="shared" si="5"/>
        <v/>
      </c>
      <c r="L48" s="415" t="b">
        <f t="shared" si="3"/>
        <v>1</v>
      </c>
      <c r="M48" s="415" t="b">
        <f t="shared" si="6"/>
        <v>0</v>
      </c>
      <c r="N48" s="419" t="s">
        <v>1266</v>
      </c>
      <c r="O48" s="161"/>
      <c r="P48" s="164"/>
      <c r="Q48" s="164"/>
      <c r="AD48" s="9"/>
      <c r="AE48" s="9"/>
      <c r="AF48" s="9"/>
      <c r="AG48" s="9"/>
      <c r="AH48" s="9"/>
      <c r="AI48" s="9"/>
      <c r="AJ48" s="9"/>
    </row>
    <row r="49" spans="1:36" s="302" customFormat="1" ht="37.5" customHeight="1" x14ac:dyDescent="0.25">
      <c r="A49" s="317">
        <v>5</v>
      </c>
      <c r="B49" s="329" t="str">
        <f>IFERROR(VLOOKUP(A49,'Impact Indicators - Section B'!$A$9:$R$27,18,FALSE),"")</f>
        <v/>
      </c>
      <c r="C49" s="418" t="str">
        <f>IFERROR(IF(VLOOKUP(K49,'Disaggregation Records'!$D$3:$E$56,2,FALSE)=0,"",VLOOKUP(K49,'Disaggregation Records'!$D$3:$E$56,2,FALSE)),"")</f>
        <v/>
      </c>
      <c r="D49" s="418" t="str">
        <f>IFERROR(IF(VLOOKUP(K49,'Disaggregation Records'!$D$3:$F$56,3,FALSE)=0,"",VLOOKUP(K49,'Disaggregation Records'!$D$3:$F$56,3,FALSE)),"")</f>
        <v/>
      </c>
      <c r="E49" s="320"/>
      <c r="F49" s="320"/>
      <c r="G49" s="320"/>
      <c r="H49" s="319"/>
      <c r="I49" s="345" t="str">
        <f>IFERROR(IF(VLOOKUP(K49,'Disaggregation Records'!$D$3:$G$56,4,FALSE)=0,"",VLOOKUP(K49,'Disaggregation Records'!$D$3:$G$56,4,FALSE)),"")</f>
        <v/>
      </c>
      <c r="J49" s="415">
        <f t="shared" si="4"/>
        <v>20</v>
      </c>
      <c r="K49" s="415" t="str">
        <f t="shared" si="5"/>
        <v/>
      </c>
      <c r="L49" s="415" t="b">
        <f t="shared" si="3"/>
        <v>1</v>
      </c>
      <c r="M49" s="415" t="b">
        <f t="shared" si="6"/>
        <v>0</v>
      </c>
      <c r="N49" s="419" t="s">
        <v>1267</v>
      </c>
      <c r="O49" s="161"/>
      <c r="P49" s="164"/>
      <c r="Q49" s="164"/>
      <c r="AD49" s="9"/>
      <c r="AE49" s="9"/>
      <c r="AF49" s="9"/>
      <c r="AG49" s="9"/>
      <c r="AH49" s="9"/>
      <c r="AI49" s="9"/>
      <c r="AJ49" s="9"/>
    </row>
    <row r="50" spans="1:36" s="302" customFormat="1" ht="37.5" customHeight="1" x14ac:dyDescent="0.25">
      <c r="A50" s="317">
        <v>5</v>
      </c>
      <c r="B50" s="329" t="str">
        <f>IFERROR(VLOOKUP(A50,'Impact Indicators - Section B'!$A$9:$R$27,18,FALSE),"")</f>
        <v/>
      </c>
      <c r="C50" s="418" t="str">
        <f>IFERROR(IF(VLOOKUP(K50,'Disaggregation Records'!$D$3:$E$56,2,FALSE)=0,"",VLOOKUP(K50,'Disaggregation Records'!$D$3:$E$56,2,FALSE)),"")</f>
        <v/>
      </c>
      <c r="D50" s="418" t="str">
        <f>IFERROR(IF(VLOOKUP(K50,'Disaggregation Records'!$D$3:$F$56,3,FALSE)=0,"",VLOOKUP(K50,'Disaggregation Records'!$D$3:$F$56,3,FALSE)),"")</f>
        <v/>
      </c>
      <c r="E50" s="320"/>
      <c r="F50" s="320"/>
      <c r="G50" s="320"/>
      <c r="H50" s="319"/>
      <c r="I50" s="345" t="str">
        <f>IFERROR(IF(VLOOKUP(K50,'Disaggregation Records'!$D$3:$G$56,4,FALSE)=0,"",VLOOKUP(K50,'Disaggregation Records'!$D$3:$G$56,4,FALSE)),"")</f>
        <v/>
      </c>
      <c r="J50" s="415">
        <f t="shared" si="4"/>
        <v>21</v>
      </c>
      <c r="K50" s="415" t="str">
        <f t="shared" si="5"/>
        <v/>
      </c>
      <c r="L50" s="415" t="b">
        <f t="shared" si="3"/>
        <v>1</v>
      </c>
      <c r="M50" s="415" t="b">
        <f t="shared" si="6"/>
        <v>0</v>
      </c>
      <c r="N50" s="419" t="s">
        <v>1268</v>
      </c>
      <c r="O50" s="161"/>
      <c r="P50" s="164"/>
      <c r="Q50" s="164"/>
      <c r="AD50" s="9"/>
      <c r="AE50" s="9"/>
      <c r="AF50" s="9"/>
      <c r="AG50" s="9"/>
      <c r="AH50" s="9"/>
      <c r="AI50" s="9"/>
      <c r="AJ50" s="9"/>
    </row>
    <row r="51" spans="1:36" s="302" customFormat="1" ht="37.5" customHeight="1" x14ac:dyDescent="0.25">
      <c r="A51" s="317">
        <v>5</v>
      </c>
      <c r="B51" s="329" t="str">
        <f>IFERROR(VLOOKUP(A51,'Impact Indicators - Section B'!$A$9:$R$27,18,FALSE),"")</f>
        <v/>
      </c>
      <c r="C51" s="418" t="str">
        <f>IFERROR(IF(VLOOKUP(K51,'Disaggregation Records'!$D$3:$E$56,2,FALSE)=0,"",VLOOKUP(K51,'Disaggregation Records'!$D$3:$E$56,2,FALSE)),"")</f>
        <v/>
      </c>
      <c r="D51" s="418" t="str">
        <f>IFERROR(IF(VLOOKUP(K51,'Disaggregation Records'!$D$3:$F$56,3,FALSE)=0,"",VLOOKUP(K51,'Disaggregation Records'!$D$3:$F$56,3,FALSE)),"")</f>
        <v/>
      </c>
      <c r="E51" s="320"/>
      <c r="F51" s="320"/>
      <c r="G51" s="320"/>
      <c r="H51" s="319"/>
      <c r="I51" s="345" t="str">
        <f>IFERROR(IF(VLOOKUP(K51,'Disaggregation Records'!$D$3:$G$56,4,FALSE)=0,"",VLOOKUP(K51,'Disaggregation Records'!$D$3:$G$56,4,FALSE)),"")</f>
        <v/>
      </c>
      <c r="J51" s="415">
        <f t="shared" si="4"/>
        <v>22</v>
      </c>
      <c r="K51" s="415" t="str">
        <f t="shared" si="5"/>
        <v/>
      </c>
      <c r="L51" s="415" t="b">
        <f t="shared" si="3"/>
        <v>1</v>
      </c>
      <c r="M51" s="415" t="b">
        <f t="shared" si="6"/>
        <v>0</v>
      </c>
      <c r="N51" s="419" t="s">
        <v>1269</v>
      </c>
      <c r="O51" s="161"/>
      <c r="P51" s="164"/>
      <c r="Q51" s="164"/>
      <c r="AD51" s="9"/>
      <c r="AE51" s="9"/>
      <c r="AF51" s="9"/>
      <c r="AG51" s="9"/>
      <c r="AH51" s="9"/>
      <c r="AI51" s="9"/>
      <c r="AJ51" s="9"/>
    </row>
    <row r="52" spans="1:36" s="302" customFormat="1" ht="37.5" customHeight="1" x14ac:dyDescent="0.25">
      <c r="A52" s="317">
        <v>5</v>
      </c>
      <c r="B52" s="329" t="str">
        <f>IFERROR(VLOOKUP(A52,'Impact Indicators - Section B'!$A$9:$R$27,18,FALSE),"")</f>
        <v/>
      </c>
      <c r="C52" s="418" t="str">
        <f>IFERROR(IF(VLOOKUP(K52,'Disaggregation Records'!$D$3:$E$56,2,FALSE)=0,"",VLOOKUP(K52,'Disaggregation Records'!$D$3:$E$56,2,FALSE)),"")</f>
        <v/>
      </c>
      <c r="D52" s="418" t="str">
        <f>IFERROR(IF(VLOOKUP(K52,'Disaggregation Records'!$D$3:$F$56,3,FALSE)=0,"",VLOOKUP(K52,'Disaggregation Records'!$D$3:$F$56,3,FALSE)),"")</f>
        <v/>
      </c>
      <c r="E52" s="320"/>
      <c r="F52" s="320"/>
      <c r="G52" s="320"/>
      <c r="H52" s="319"/>
      <c r="I52" s="345" t="str">
        <f>IFERROR(IF(VLOOKUP(K52,'Disaggregation Records'!$D$3:$G$56,4,FALSE)=0,"",VLOOKUP(K52,'Disaggregation Records'!$D$3:$G$56,4,FALSE)),"")</f>
        <v/>
      </c>
      <c r="J52" s="415">
        <f t="shared" si="4"/>
        <v>23</v>
      </c>
      <c r="K52" s="415" t="str">
        <f t="shared" si="5"/>
        <v/>
      </c>
      <c r="L52" s="415" t="b">
        <f t="shared" si="3"/>
        <v>1</v>
      </c>
      <c r="M52" s="415" t="b">
        <f t="shared" si="6"/>
        <v>0</v>
      </c>
      <c r="N52" s="419" t="s">
        <v>1270</v>
      </c>
      <c r="O52" s="161"/>
      <c r="P52" s="164"/>
      <c r="Q52" s="164"/>
      <c r="AD52" s="9"/>
      <c r="AE52" s="9"/>
      <c r="AF52" s="9"/>
      <c r="AG52" s="9"/>
      <c r="AH52" s="9"/>
      <c r="AI52" s="9"/>
      <c r="AJ52" s="9"/>
    </row>
    <row r="53" spans="1:36" s="302" customFormat="1" ht="37.5" customHeight="1" x14ac:dyDescent="0.25">
      <c r="A53" s="317">
        <v>5</v>
      </c>
      <c r="B53" s="329" t="str">
        <f>IFERROR(VLOOKUP(A53,'Impact Indicators - Section B'!$A$9:$R$27,18,FALSE),"")</f>
        <v/>
      </c>
      <c r="C53" s="418" t="str">
        <f>IFERROR(IF(VLOOKUP(K53,'Disaggregation Records'!$D$3:$E$56,2,FALSE)=0,"",VLOOKUP(K53,'Disaggregation Records'!$D$3:$E$56,2,FALSE)),"")</f>
        <v/>
      </c>
      <c r="D53" s="418" t="str">
        <f>IFERROR(IF(VLOOKUP(K53,'Disaggregation Records'!$D$3:$F$56,3,FALSE)=0,"",VLOOKUP(K53,'Disaggregation Records'!$D$3:$F$56,3,FALSE)),"")</f>
        <v/>
      </c>
      <c r="E53" s="320"/>
      <c r="F53" s="320"/>
      <c r="G53" s="320"/>
      <c r="H53" s="319"/>
      <c r="I53" s="345" t="str">
        <f>IFERROR(IF(VLOOKUP(K53,'Disaggregation Records'!$D$3:$G$56,4,FALSE)=0,"",VLOOKUP(K53,'Disaggregation Records'!$D$3:$G$56,4,FALSE)),"")</f>
        <v/>
      </c>
      <c r="J53" s="415">
        <f t="shared" si="4"/>
        <v>24</v>
      </c>
      <c r="K53" s="415" t="str">
        <f t="shared" si="5"/>
        <v/>
      </c>
      <c r="L53" s="415" t="b">
        <f t="shared" si="3"/>
        <v>1</v>
      </c>
      <c r="M53" s="415" t="b">
        <f t="shared" si="6"/>
        <v>0</v>
      </c>
      <c r="N53" s="419" t="s">
        <v>1271</v>
      </c>
      <c r="O53" s="161"/>
      <c r="P53" s="164"/>
      <c r="Q53" s="164"/>
      <c r="AD53" s="9"/>
      <c r="AE53" s="9"/>
      <c r="AF53" s="9"/>
      <c r="AG53" s="9"/>
      <c r="AH53" s="9"/>
      <c r="AI53" s="9"/>
      <c r="AJ53" s="9"/>
    </row>
    <row r="54" spans="1:36" s="302" customFormat="1" ht="37.5" customHeight="1" x14ac:dyDescent="0.25">
      <c r="A54" s="317">
        <v>5</v>
      </c>
      <c r="B54" s="329" t="str">
        <f>IFERROR(VLOOKUP(A54,'Impact Indicators - Section B'!$A$9:$R$27,18,FALSE),"")</f>
        <v/>
      </c>
      <c r="C54" s="418" t="str">
        <f>IFERROR(IF(VLOOKUP(K54,'Disaggregation Records'!$D$3:$E$56,2,FALSE)=0,"",VLOOKUP(K54,'Disaggregation Records'!$D$3:$E$56,2,FALSE)),"")</f>
        <v/>
      </c>
      <c r="D54" s="418" t="str">
        <f>IFERROR(IF(VLOOKUP(K54,'Disaggregation Records'!$D$3:$F$56,3,FALSE)=0,"",VLOOKUP(K54,'Disaggregation Records'!$D$3:$F$56,3,FALSE)),"")</f>
        <v/>
      </c>
      <c r="E54" s="320"/>
      <c r="F54" s="320"/>
      <c r="G54" s="320"/>
      <c r="H54" s="319"/>
      <c r="I54" s="345" t="str">
        <f>IFERROR(IF(VLOOKUP(K54,'Disaggregation Records'!$D$3:$G$56,4,FALSE)=0,"",VLOOKUP(K54,'Disaggregation Records'!$D$3:$G$56,4,FALSE)),"")</f>
        <v/>
      </c>
      <c r="J54" s="415">
        <f t="shared" si="4"/>
        <v>25</v>
      </c>
      <c r="K54" s="415" t="str">
        <f t="shared" si="5"/>
        <v/>
      </c>
      <c r="L54" s="415" t="b">
        <f t="shared" si="3"/>
        <v>1</v>
      </c>
      <c r="M54" s="415" t="b">
        <f t="shared" si="6"/>
        <v>0</v>
      </c>
      <c r="N54" s="419" t="s">
        <v>1272</v>
      </c>
      <c r="O54" s="161"/>
      <c r="P54" s="164"/>
      <c r="Q54" s="164"/>
      <c r="AD54" s="9"/>
      <c r="AE54" s="9"/>
      <c r="AF54" s="9"/>
      <c r="AG54" s="9"/>
      <c r="AH54" s="9"/>
      <c r="AI54" s="9"/>
      <c r="AJ54" s="9"/>
    </row>
    <row r="55" spans="1:36" s="302" customFormat="1" ht="37.5" customHeight="1" x14ac:dyDescent="0.25">
      <c r="A55" s="317">
        <v>5</v>
      </c>
      <c r="B55" s="329" t="str">
        <f>IFERROR(VLOOKUP(A55,'Impact Indicators - Section B'!$A$9:$R$27,18,FALSE),"")</f>
        <v/>
      </c>
      <c r="C55" s="418" t="str">
        <f>IFERROR(IF(VLOOKUP(K55,'Disaggregation Records'!$D$3:$E$56,2,FALSE)=0,"",VLOOKUP(K55,'Disaggregation Records'!$D$3:$E$56,2,FALSE)),"")</f>
        <v/>
      </c>
      <c r="D55" s="418" t="str">
        <f>IFERROR(IF(VLOOKUP(K55,'Disaggregation Records'!$D$3:$F$56,3,FALSE)=0,"",VLOOKUP(K55,'Disaggregation Records'!$D$3:$F$56,3,FALSE)),"")</f>
        <v/>
      </c>
      <c r="E55" s="320"/>
      <c r="F55" s="320"/>
      <c r="G55" s="320"/>
      <c r="H55" s="319"/>
      <c r="I55" s="345" t="str">
        <f>IFERROR(IF(VLOOKUP(K55,'Disaggregation Records'!$D$3:$G$56,4,FALSE)=0,"",VLOOKUP(K55,'Disaggregation Records'!$D$3:$G$56,4,FALSE)),"")</f>
        <v/>
      </c>
      <c r="J55" s="415">
        <f t="shared" si="4"/>
        <v>26</v>
      </c>
      <c r="K55" s="415" t="str">
        <f t="shared" si="5"/>
        <v/>
      </c>
      <c r="L55" s="415" t="b">
        <f t="shared" si="3"/>
        <v>1</v>
      </c>
      <c r="M55" s="415" t="b">
        <f t="shared" si="6"/>
        <v>0</v>
      </c>
      <c r="N55" s="419" t="s">
        <v>1273</v>
      </c>
      <c r="O55" s="161"/>
      <c r="P55" s="164"/>
      <c r="Q55" s="164"/>
      <c r="AD55" s="9"/>
      <c r="AE55" s="9"/>
      <c r="AF55" s="9"/>
      <c r="AG55" s="9"/>
      <c r="AH55" s="9"/>
      <c r="AI55" s="9"/>
      <c r="AJ55" s="9"/>
    </row>
    <row r="56" spans="1:36" s="302" customFormat="1" ht="37.5" customHeight="1" x14ac:dyDescent="0.25">
      <c r="A56" s="317">
        <v>5</v>
      </c>
      <c r="B56" s="329" t="str">
        <f>IFERROR(VLOOKUP(A56,'Impact Indicators - Section B'!$A$9:$R$27,18,FALSE),"")</f>
        <v/>
      </c>
      <c r="C56" s="418" t="str">
        <f>IFERROR(IF(VLOOKUP(K56,'Disaggregation Records'!$D$3:$E$56,2,FALSE)=0,"",VLOOKUP(K56,'Disaggregation Records'!$D$3:$E$56,2,FALSE)),"")</f>
        <v/>
      </c>
      <c r="D56" s="418" t="str">
        <f>IFERROR(IF(VLOOKUP(K56,'Disaggregation Records'!$D$3:$F$56,3,FALSE)=0,"",VLOOKUP(K56,'Disaggregation Records'!$D$3:$F$56,3,FALSE)),"")</f>
        <v/>
      </c>
      <c r="E56" s="320"/>
      <c r="F56" s="320"/>
      <c r="G56" s="320"/>
      <c r="H56" s="319"/>
      <c r="I56" s="345" t="str">
        <f>IFERROR(IF(VLOOKUP(K56,'Disaggregation Records'!$D$3:$G$56,4,FALSE)=0,"",VLOOKUP(K56,'Disaggregation Records'!$D$3:$G$56,4,FALSE)),"")</f>
        <v/>
      </c>
      <c r="J56" s="415">
        <f t="shared" si="4"/>
        <v>27</v>
      </c>
      <c r="K56" s="415" t="str">
        <f t="shared" si="5"/>
        <v/>
      </c>
      <c r="L56" s="415" t="b">
        <f t="shared" si="3"/>
        <v>1</v>
      </c>
      <c r="M56" s="415" t="b">
        <f t="shared" si="6"/>
        <v>0</v>
      </c>
      <c r="N56" s="419" t="s">
        <v>1274</v>
      </c>
      <c r="O56" s="161"/>
      <c r="P56" s="164"/>
      <c r="Q56" s="164"/>
      <c r="AD56" s="9"/>
      <c r="AE56" s="9"/>
      <c r="AF56" s="9"/>
      <c r="AG56" s="9"/>
      <c r="AH56" s="9"/>
      <c r="AI56" s="9"/>
      <c r="AJ56" s="9"/>
    </row>
    <row r="57" spans="1:36" s="302" customFormat="1" ht="37.5" customHeight="1" x14ac:dyDescent="0.25">
      <c r="A57" s="317">
        <v>5</v>
      </c>
      <c r="B57" s="329" t="str">
        <f>IFERROR(VLOOKUP(A57,'Impact Indicators - Section B'!$A$9:$R$27,18,FALSE),"")</f>
        <v/>
      </c>
      <c r="C57" s="418" t="str">
        <f>IFERROR(IF(VLOOKUP(K57,'Disaggregation Records'!$D$3:$E$56,2,FALSE)=0,"",VLOOKUP(K57,'Disaggregation Records'!$D$3:$E$56,2,FALSE)),"")</f>
        <v/>
      </c>
      <c r="D57" s="418" t="str">
        <f>IFERROR(IF(VLOOKUP(K57,'Disaggregation Records'!$D$3:$F$56,3,FALSE)=0,"",VLOOKUP(K57,'Disaggregation Records'!$D$3:$F$56,3,FALSE)),"")</f>
        <v/>
      </c>
      <c r="E57" s="320"/>
      <c r="F57" s="320"/>
      <c r="G57" s="320"/>
      <c r="H57" s="319"/>
      <c r="I57" s="345" t="str">
        <f>IFERROR(IF(VLOOKUP(K57,'Disaggregation Records'!$D$3:$G$56,4,FALSE)=0,"",VLOOKUP(K57,'Disaggregation Records'!$D$3:$G$56,4,FALSE)),"")</f>
        <v/>
      </c>
      <c r="J57" s="415">
        <f t="shared" si="4"/>
        <v>28</v>
      </c>
      <c r="K57" s="415" t="str">
        <f t="shared" si="5"/>
        <v/>
      </c>
      <c r="L57" s="415" t="b">
        <f t="shared" si="3"/>
        <v>1</v>
      </c>
      <c r="M57" s="415" t="b">
        <f t="shared" si="6"/>
        <v>0</v>
      </c>
      <c r="N57" s="419" t="s">
        <v>1275</v>
      </c>
      <c r="O57" s="161"/>
      <c r="P57" s="164"/>
      <c r="Q57" s="164"/>
      <c r="AD57" s="9"/>
      <c r="AE57" s="9"/>
      <c r="AF57" s="9"/>
      <c r="AG57" s="9"/>
      <c r="AH57" s="9"/>
      <c r="AI57" s="9"/>
      <c r="AJ57" s="9"/>
    </row>
    <row r="58" spans="1:36" s="302" customFormat="1" ht="37.5" customHeight="1" x14ac:dyDescent="0.25">
      <c r="A58" s="317">
        <v>5</v>
      </c>
      <c r="B58" s="329" t="str">
        <f>IFERROR(VLOOKUP(A58,'Impact Indicators - Section B'!$A$9:$R$27,18,FALSE),"")</f>
        <v/>
      </c>
      <c r="C58" s="418" t="str">
        <f>IFERROR(IF(VLOOKUP(K58,'Disaggregation Records'!$D$3:$E$56,2,FALSE)=0,"",VLOOKUP(K58,'Disaggregation Records'!$D$3:$E$56,2,FALSE)),"")</f>
        <v/>
      </c>
      <c r="D58" s="418" t="str">
        <f>IFERROR(IF(VLOOKUP(K58,'Disaggregation Records'!$D$3:$F$56,3,FALSE)=0,"",VLOOKUP(K58,'Disaggregation Records'!$D$3:$F$56,3,FALSE)),"")</f>
        <v/>
      </c>
      <c r="E58" s="320"/>
      <c r="F58" s="320"/>
      <c r="G58" s="320"/>
      <c r="H58" s="319"/>
      <c r="I58" s="345" t="str">
        <f>IFERROR(IF(VLOOKUP(K58,'Disaggregation Records'!$D$3:$G$56,4,FALSE)=0,"",VLOOKUP(K58,'Disaggregation Records'!$D$3:$G$56,4,FALSE)),"")</f>
        <v/>
      </c>
      <c r="J58" s="415">
        <f t="shared" si="4"/>
        <v>29</v>
      </c>
      <c r="K58" s="415" t="str">
        <f t="shared" si="5"/>
        <v/>
      </c>
      <c r="L58" s="415" t="b">
        <f t="shared" si="3"/>
        <v>1</v>
      </c>
      <c r="M58" s="415" t="b">
        <f t="shared" si="6"/>
        <v>0</v>
      </c>
      <c r="N58" s="419" t="s">
        <v>1276</v>
      </c>
      <c r="O58" s="161"/>
      <c r="P58" s="164"/>
      <c r="Q58" s="164"/>
      <c r="AD58" s="9"/>
      <c r="AE58" s="9"/>
      <c r="AF58" s="9"/>
      <c r="AG58" s="9"/>
      <c r="AH58" s="9"/>
      <c r="AI58" s="9"/>
      <c r="AJ58" s="9"/>
    </row>
    <row r="59" spans="1:36" s="302" customFormat="1" ht="37.5" customHeight="1" x14ac:dyDescent="0.25">
      <c r="A59" s="317">
        <v>6</v>
      </c>
      <c r="B59" s="329" t="str">
        <f>IFERROR(VLOOKUP(A59,'Impact Indicators - Section B'!$A$9:$R$27,18,FALSE),"")</f>
        <v/>
      </c>
      <c r="C59" s="418" t="str">
        <f>IFERROR(IF(VLOOKUP(K59,'Disaggregation Records'!$D$3:$E$56,2,FALSE)=0,"",VLOOKUP(K59,'Disaggregation Records'!$D$3:$E$56,2,FALSE)),"")</f>
        <v/>
      </c>
      <c r="D59" s="418" t="str">
        <f>IFERROR(IF(VLOOKUP(K59,'Disaggregation Records'!$D$3:$F$56,3,FALSE)=0,"",VLOOKUP(K59,'Disaggregation Records'!$D$3:$F$56,3,FALSE)),"")</f>
        <v/>
      </c>
      <c r="E59" s="320"/>
      <c r="F59" s="320"/>
      <c r="G59" s="320"/>
      <c r="H59" s="319"/>
      <c r="I59" s="345" t="str">
        <f>IFERROR(IF(VLOOKUP(K59,'Disaggregation Records'!$D$3:$G$56,4,FALSE)=0,"",VLOOKUP(K59,'Disaggregation Records'!$D$3:$G$56,4,FALSE)),"")</f>
        <v/>
      </c>
      <c r="J59" s="415">
        <f t="shared" si="4"/>
        <v>30</v>
      </c>
      <c r="K59" s="415" t="str">
        <f t="shared" si="5"/>
        <v/>
      </c>
      <c r="L59" s="415" t="b">
        <f t="shared" si="3"/>
        <v>1</v>
      </c>
      <c r="M59" s="415" t="b">
        <f t="shared" si="6"/>
        <v>0</v>
      </c>
      <c r="N59" s="419" t="s">
        <v>1277</v>
      </c>
      <c r="O59" s="161"/>
      <c r="P59" s="164"/>
      <c r="Q59" s="164"/>
      <c r="AD59" s="9"/>
      <c r="AE59" s="9"/>
      <c r="AF59" s="9"/>
      <c r="AG59" s="9"/>
      <c r="AH59" s="9"/>
      <c r="AI59" s="9"/>
      <c r="AJ59" s="9"/>
    </row>
    <row r="60" spans="1:36" s="302" customFormat="1" ht="37.5" customHeight="1" x14ac:dyDescent="0.25">
      <c r="A60" s="317">
        <v>6</v>
      </c>
      <c r="B60" s="329" t="str">
        <f>IFERROR(VLOOKUP(A60,'Impact Indicators - Section B'!$A$9:$R$27,18,FALSE),"")</f>
        <v/>
      </c>
      <c r="C60" s="418" t="str">
        <f>IFERROR(IF(VLOOKUP(K60,'Disaggregation Records'!$D$3:$E$56,2,FALSE)=0,"",VLOOKUP(K60,'Disaggregation Records'!$D$3:$E$56,2,FALSE)),"")</f>
        <v/>
      </c>
      <c r="D60" s="418" t="str">
        <f>IFERROR(IF(VLOOKUP(K60,'Disaggregation Records'!$D$3:$F$56,3,FALSE)=0,"",VLOOKUP(K60,'Disaggregation Records'!$D$3:$F$56,3,FALSE)),"")</f>
        <v/>
      </c>
      <c r="E60" s="320"/>
      <c r="F60" s="320"/>
      <c r="G60" s="320"/>
      <c r="H60" s="319"/>
      <c r="I60" s="345" t="str">
        <f>IFERROR(IF(VLOOKUP(K60,'Disaggregation Records'!$D$3:$G$56,4,FALSE)=0,"",VLOOKUP(K60,'Disaggregation Records'!$D$3:$G$56,4,FALSE)),"")</f>
        <v/>
      </c>
      <c r="J60" s="415">
        <f t="shared" si="4"/>
        <v>31</v>
      </c>
      <c r="K60" s="415" t="str">
        <f t="shared" si="5"/>
        <v/>
      </c>
      <c r="L60" s="415" t="b">
        <f t="shared" si="3"/>
        <v>1</v>
      </c>
      <c r="M60" s="415" t="b">
        <f t="shared" si="6"/>
        <v>0</v>
      </c>
      <c r="N60" s="419" t="s">
        <v>1278</v>
      </c>
      <c r="O60" s="161"/>
      <c r="P60" s="164"/>
      <c r="Q60" s="164"/>
      <c r="AD60" s="9"/>
      <c r="AE60" s="9"/>
      <c r="AF60" s="9"/>
      <c r="AG60" s="9"/>
      <c r="AH60" s="9"/>
      <c r="AI60" s="9"/>
      <c r="AJ60" s="9"/>
    </row>
    <row r="61" spans="1:36" s="302" customFormat="1" ht="37.5" customHeight="1" x14ac:dyDescent="0.25">
      <c r="A61" s="317">
        <v>6</v>
      </c>
      <c r="B61" s="329" t="str">
        <f>IFERROR(VLOOKUP(A61,'Impact Indicators - Section B'!$A$9:$R$27,18,FALSE),"")</f>
        <v/>
      </c>
      <c r="C61" s="418" t="str">
        <f>IFERROR(IF(VLOOKUP(K61,'Disaggregation Records'!$D$3:$E$56,2,FALSE)=0,"",VLOOKUP(K61,'Disaggregation Records'!$D$3:$E$56,2,FALSE)),"")</f>
        <v/>
      </c>
      <c r="D61" s="418" t="str">
        <f>IFERROR(IF(VLOOKUP(K61,'Disaggregation Records'!$D$3:$F$56,3,FALSE)=0,"",VLOOKUP(K61,'Disaggregation Records'!$D$3:$F$56,3,FALSE)),"")</f>
        <v/>
      </c>
      <c r="E61" s="320"/>
      <c r="F61" s="320"/>
      <c r="G61" s="320"/>
      <c r="H61" s="319"/>
      <c r="I61" s="345" t="str">
        <f>IFERROR(IF(VLOOKUP(K61,'Disaggregation Records'!$D$3:$G$56,4,FALSE)=0,"",VLOOKUP(K61,'Disaggregation Records'!$D$3:$G$56,4,FALSE)),"")</f>
        <v/>
      </c>
      <c r="J61" s="415">
        <f t="shared" si="4"/>
        <v>32</v>
      </c>
      <c r="K61" s="415" t="str">
        <f t="shared" si="5"/>
        <v/>
      </c>
      <c r="L61" s="415" t="b">
        <f t="shared" si="3"/>
        <v>1</v>
      </c>
      <c r="M61" s="415" t="b">
        <f t="shared" si="6"/>
        <v>0</v>
      </c>
      <c r="N61" s="419" t="s">
        <v>1279</v>
      </c>
      <c r="O61" s="161"/>
      <c r="P61" s="164"/>
      <c r="Q61" s="164"/>
      <c r="AD61" s="9"/>
      <c r="AE61" s="9"/>
      <c r="AF61" s="9"/>
      <c r="AG61" s="9"/>
      <c r="AH61" s="9"/>
      <c r="AI61" s="9"/>
      <c r="AJ61" s="9"/>
    </row>
    <row r="62" spans="1:36" s="302" customFormat="1" ht="37.5" customHeight="1" x14ac:dyDescent="0.25">
      <c r="A62" s="317">
        <v>6</v>
      </c>
      <c r="B62" s="329" t="str">
        <f>IFERROR(VLOOKUP(A62,'Impact Indicators - Section B'!$A$9:$R$27,18,FALSE),"")</f>
        <v/>
      </c>
      <c r="C62" s="418" t="str">
        <f>IFERROR(IF(VLOOKUP(K62,'Disaggregation Records'!$D$3:$E$56,2,FALSE)=0,"",VLOOKUP(K62,'Disaggregation Records'!$D$3:$E$56,2,FALSE)),"")</f>
        <v/>
      </c>
      <c r="D62" s="418" t="str">
        <f>IFERROR(IF(VLOOKUP(K62,'Disaggregation Records'!$D$3:$F$56,3,FALSE)=0,"",VLOOKUP(K62,'Disaggregation Records'!$D$3:$F$56,3,FALSE)),"")</f>
        <v/>
      </c>
      <c r="E62" s="320"/>
      <c r="F62" s="320"/>
      <c r="G62" s="320"/>
      <c r="H62" s="319"/>
      <c r="I62" s="345" t="str">
        <f>IFERROR(IF(VLOOKUP(K62,'Disaggregation Records'!$D$3:$G$56,4,FALSE)=0,"",VLOOKUP(K62,'Disaggregation Records'!$D$3:$G$56,4,FALSE)),"")</f>
        <v/>
      </c>
      <c r="J62" s="415">
        <f t="shared" si="4"/>
        <v>33</v>
      </c>
      <c r="K62" s="415" t="str">
        <f t="shared" si="5"/>
        <v/>
      </c>
      <c r="L62" s="415" t="b">
        <f t="shared" si="3"/>
        <v>1</v>
      </c>
      <c r="M62" s="415" t="b">
        <f t="shared" si="6"/>
        <v>0</v>
      </c>
      <c r="N62" s="419" t="s">
        <v>1280</v>
      </c>
      <c r="O62" s="161"/>
      <c r="P62" s="164"/>
      <c r="Q62" s="164"/>
      <c r="AD62" s="9"/>
      <c r="AE62" s="9"/>
      <c r="AF62" s="9"/>
      <c r="AG62" s="9"/>
      <c r="AH62" s="9"/>
      <c r="AI62" s="9"/>
      <c r="AJ62" s="9"/>
    </row>
    <row r="63" spans="1:36" s="302" customFormat="1" ht="37.5" customHeight="1" x14ac:dyDescent="0.25">
      <c r="A63" s="317">
        <v>6</v>
      </c>
      <c r="B63" s="329" t="str">
        <f>IFERROR(VLOOKUP(A63,'Impact Indicators - Section B'!$A$9:$R$27,18,FALSE),"")</f>
        <v/>
      </c>
      <c r="C63" s="418" t="str">
        <f>IFERROR(IF(VLOOKUP(K63,'Disaggregation Records'!$D$3:$E$56,2,FALSE)=0,"",VLOOKUP(K63,'Disaggregation Records'!$D$3:$E$56,2,FALSE)),"")</f>
        <v/>
      </c>
      <c r="D63" s="418" t="str">
        <f>IFERROR(IF(VLOOKUP(K63,'Disaggregation Records'!$D$3:$F$56,3,FALSE)=0,"",VLOOKUP(K63,'Disaggregation Records'!$D$3:$F$56,3,FALSE)),"")</f>
        <v/>
      </c>
      <c r="E63" s="320"/>
      <c r="F63" s="320"/>
      <c r="G63" s="320"/>
      <c r="H63" s="319"/>
      <c r="I63" s="345" t="str">
        <f>IFERROR(IF(VLOOKUP(K63,'Disaggregation Records'!$D$3:$G$56,4,FALSE)=0,"",VLOOKUP(K63,'Disaggregation Records'!$D$3:$G$56,4,FALSE)),"")</f>
        <v/>
      </c>
      <c r="J63" s="415">
        <f t="shared" si="4"/>
        <v>34</v>
      </c>
      <c r="K63" s="415" t="str">
        <f t="shared" si="5"/>
        <v/>
      </c>
      <c r="L63" s="415" t="b">
        <f t="shared" si="3"/>
        <v>1</v>
      </c>
      <c r="M63" s="415" t="b">
        <f t="shared" si="6"/>
        <v>0</v>
      </c>
      <c r="N63" s="419" t="s">
        <v>1281</v>
      </c>
      <c r="O63" s="161"/>
      <c r="P63" s="164"/>
      <c r="Q63" s="164"/>
      <c r="AD63" s="9"/>
      <c r="AE63" s="9"/>
      <c r="AF63" s="9"/>
      <c r="AG63" s="9"/>
      <c r="AH63" s="9"/>
      <c r="AI63" s="9"/>
      <c r="AJ63" s="9"/>
    </row>
    <row r="64" spans="1:36" s="302" customFormat="1" ht="37.5" customHeight="1" x14ac:dyDescent="0.25">
      <c r="A64" s="317">
        <v>6</v>
      </c>
      <c r="B64" s="329" t="str">
        <f>IFERROR(VLOOKUP(A64,'Impact Indicators - Section B'!$A$9:$R$27,18,FALSE),"")</f>
        <v/>
      </c>
      <c r="C64" s="418" t="str">
        <f>IFERROR(IF(VLOOKUP(K64,'Disaggregation Records'!$D$3:$E$56,2,FALSE)=0,"",VLOOKUP(K64,'Disaggregation Records'!$D$3:$E$56,2,FALSE)),"")</f>
        <v/>
      </c>
      <c r="D64" s="418" t="str">
        <f>IFERROR(IF(VLOOKUP(K64,'Disaggregation Records'!$D$3:$F$56,3,FALSE)=0,"",VLOOKUP(K64,'Disaggregation Records'!$D$3:$F$56,3,FALSE)),"")</f>
        <v/>
      </c>
      <c r="E64" s="320"/>
      <c r="F64" s="320"/>
      <c r="G64" s="320"/>
      <c r="H64" s="319"/>
      <c r="I64" s="345" t="str">
        <f>IFERROR(IF(VLOOKUP(K64,'Disaggregation Records'!$D$3:$G$56,4,FALSE)=0,"",VLOOKUP(K64,'Disaggregation Records'!$D$3:$G$56,4,FALSE)),"")</f>
        <v/>
      </c>
      <c r="J64" s="415">
        <f t="shared" si="4"/>
        <v>35</v>
      </c>
      <c r="K64" s="415" t="str">
        <f t="shared" si="5"/>
        <v/>
      </c>
      <c r="L64" s="415" t="b">
        <f t="shared" si="3"/>
        <v>1</v>
      </c>
      <c r="M64" s="415" t="b">
        <f t="shared" si="6"/>
        <v>0</v>
      </c>
      <c r="N64" s="419" t="s">
        <v>1282</v>
      </c>
      <c r="O64" s="161"/>
      <c r="P64" s="164"/>
      <c r="Q64" s="164"/>
      <c r="AD64" s="9"/>
      <c r="AE64" s="9"/>
      <c r="AF64" s="9"/>
      <c r="AG64" s="9"/>
      <c r="AH64" s="9"/>
      <c r="AI64" s="9"/>
      <c r="AJ64" s="9"/>
    </row>
    <row r="65" spans="1:36" s="302" customFormat="1" ht="37.5" customHeight="1" x14ac:dyDescent="0.25">
      <c r="A65" s="317">
        <v>6</v>
      </c>
      <c r="B65" s="329" t="str">
        <f>IFERROR(VLOOKUP(A65,'Impact Indicators - Section B'!$A$9:$R$27,18,FALSE),"")</f>
        <v/>
      </c>
      <c r="C65" s="418" t="str">
        <f>IFERROR(IF(VLOOKUP(K65,'Disaggregation Records'!$D$3:$E$56,2,FALSE)=0,"",VLOOKUP(K65,'Disaggregation Records'!$D$3:$E$56,2,FALSE)),"")</f>
        <v/>
      </c>
      <c r="D65" s="418" t="str">
        <f>IFERROR(IF(VLOOKUP(K65,'Disaggregation Records'!$D$3:$F$56,3,FALSE)=0,"",VLOOKUP(K65,'Disaggregation Records'!$D$3:$F$56,3,FALSE)),"")</f>
        <v/>
      </c>
      <c r="E65" s="320"/>
      <c r="F65" s="320"/>
      <c r="G65" s="320"/>
      <c r="H65" s="319"/>
      <c r="I65" s="345" t="str">
        <f>IFERROR(IF(VLOOKUP(K65,'Disaggregation Records'!$D$3:$G$56,4,FALSE)=0,"",VLOOKUP(K65,'Disaggregation Records'!$D$3:$G$56,4,FALSE)),"")</f>
        <v/>
      </c>
      <c r="J65" s="415">
        <f t="shared" si="4"/>
        <v>36</v>
      </c>
      <c r="K65" s="415" t="str">
        <f t="shared" si="5"/>
        <v/>
      </c>
      <c r="L65" s="415" t="b">
        <f t="shared" si="3"/>
        <v>1</v>
      </c>
      <c r="M65" s="415" t="b">
        <f t="shared" si="6"/>
        <v>0</v>
      </c>
      <c r="N65" s="419" t="s">
        <v>1283</v>
      </c>
      <c r="O65" s="161"/>
      <c r="P65" s="164"/>
      <c r="Q65" s="164"/>
      <c r="AD65" s="9"/>
      <c r="AE65" s="9"/>
      <c r="AF65" s="9"/>
      <c r="AG65" s="9"/>
      <c r="AH65" s="9"/>
      <c r="AI65" s="9"/>
      <c r="AJ65" s="9"/>
    </row>
    <row r="66" spans="1:36" s="302" customFormat="1" ht="37.5" customHeight="1" x14ac:dyDescent="0.25">
      <c r="A66" s="317">
        <v>6</v>
      </c>
      <c r="B66" s="329" t="str">
        <f>IFERROR(VLOOKUP(A66,'Impact Indicators - Section B'!$A$9:$R$27,18,FALSE),"")</f>
        <v/>
      </c>
      <c r="C66" s="418" t="str">
        <f>IFERROR(IF(VLOOKUP(K66,'Disaggregation Records'!$D$3:$E$56,2,FALSE)=0,"",VLOOKUP(K66,'Disaggregation Records'!$D$3:$E$56,2,FALSE)),"")</f>
        <v/>
      </c>
      <c r="D66" s="418" t="str">
        <f>IFERROR(IF(VLOOKUP(K66,'Disaggregation Records'!$D$3:$F$56,3,FALSE)=0,"",VLOOKUP(K66,'Disaggregation Records'!$D$3:$F$56,3,FALSE)),"")</f>
        <v/>
      </c>
      <c r="E66" s="320"/>
      <c r="F66" s="320"/>
      <c r="G66" s="320"/>
      <c r="H66" s="319"/>
      <c r="I66" s="345" t="str">
        <f>IFERROR(IF(VLOOKUP(K66,'Disaggregation Records'!$D$3:$G$56,4,FALSE)=0,"",VLOOKUP(K66,'Disaggregation Records'!$D$3:$G$56,4,FALSE)),"")</f>
        <v/>
      </c>
      <c r="J66" s="415">
        <f t="shared" si="4"/>
        <v>37</v>
      </c>
      <c r="K66" s="415" t="str">
        <f t="shared" si="5"/>
        <v/>
      </c>
      <c r="L66" s="415" t="b">
        <f t="shared" si="3"/>
        <v>1</v>
      </c>
      <c r="M66" s="415" t="b">
        <f t="shared" si="6"/>
        <v>0</v>
      </c>
      <c r="N66" s="419" t="s">
        <v>1284</v>
      </c>
      <c r="O66" s="161"/>
      <c r="P66" s="164"/>
      <c r="Q66" s="164"/>
      <c r="AD66" s="9"/>
      <c r="AE66" s="9"/>
      <c r="AF66" s="9"/>
      <c r="AG66" s="9"/>
      <c r="AH66" s="9"/>
      <c r="AI66" s="9"/>
      <c r="AJ66" s="9"/>
    </row>
    <row r="67" spans="1:36" s="302" customFormat="1" ht="37.5" customHeight="1" x14ac:dyDescent="0.25">
      <c r="A67" s="317">
        <v>6</v>
      </c>
      <c r="B67" s="329" t="str">
        <f>IFERROR(VLOOKUP(A67,'Impact Indicators - Section B'!$A$9:$R$27,18,FALSE),"")</f>
        <v/>
      </c>
      <c r="C67" s="418" t="str">
        <f>IFERROR(IF(VLOOKUP(K67,'Disaggregation Records'!$D$3:$E$56,2,FALSE)=0,"",VLOOKUP(K67,'Disaggregation Records'!$D$3:$E$56,2,FALSE)),"")</f>
        <v/>
      </c>
      <c r="D67" s="418" t="str">
        <f>IFERROR(IF(VLOOKUP(K67,'Disaggregation Records'!$D$3:$F$56,3,FALSE)=0,"",VLOOKUP(K67,'Disaggregation Records'!$D$3:$F$56,3,FALSE)),"")</f>
        <v/>
      </c>
      <c r="E67" s="320"/>
      <c r="F67" s="320"/>
      <c r="G67" s="320"/>
      <c r="H67" s="319"/>
      <c r="I67" s="345" t="str">
        <f>IFERROR(IF(VLOOKUP(K67,'Disaggregation Records'!$D$3:$G$56,4,FALSE)=0,"",VLOOKUP(K67,'Disaggregation Records'!$D$3:$G$56,4,FALSE)),"")</f>
        <v/>
      </c>
      <c r="J67" s="415">
        <f t="shared" si="4"/>
        <v>38</v>
      </c>
      <c r="K67" s="415" t="str">
        <f t="shared" si="5"/>
        <v/>
      </c>
      <c r="L67" s="415" t="b">
        <f t="shared" si="3"/>
        <v>1</v>
      </c>
      <c r="M67" s="415" t="b">
        <f t="shared" si="6"/>
        <v>0</v>
      </c>
      <c r="N67" s="419" t="s">
        <v>1285</v>
      </c>
      <c r="O67" s="161"/>
      <c r="P67" s="164"/>
      <c r="Q67" s="164"/>
      <c r="AD67" s="9"/>
      <c r="AE67" s="9"/>
      <c r="AF67" s="9"/>
      <c r="AG67" s="9"/>
      <c r="AH67" s="9"/>
      <c r="AI67" s="9"/>
      <c r="AJ67" s="9"/>
    </row>
    <row r="68" spans="1:36" s="302" customFormat="1" ht="37.5" customHeight="1" x14ac:dyDescent="0.25">
      <c r="A68" s="317">
        <v>6</v>
      </c>
      <c r="B68" s="329" t="str">
        <f>IFERROR(VLOOKUP(A68,'Impact Indicators - Section B'!$A$9:$R$27,18,FALSE),"")</f>
        <v/>
      </c>
      <c r="C68" s="418" t="str">
        <f>IFERROR(IF(VLOOKUP(K68,'Disaggregation Records'!$D$3:$E$56,2,FALSE)=0,"",VLOOKUP(K68,'Disaggregation Records'!$D$3:$E$56,2,FALSE)),"")</f>
        <v/>
      </c>
      <c r="D68" s="418" t="str">
        <f>IFERROR(IF(VLOOKUP(K68,'Disaggregation Records'!$D$3:$F$56,3,FALSE)=0,"",VLOOKUP(K68,'Disaggregation Records'!$D$3:$F$56,3,FALSE)),"")</f>
        <v/>
      </c>
      <c r="E68" s="320"/>
      <c r="F68" s="320"/>
      <c r="G68" s="320"/>
      <c r="H68" s="319"/>
      <c r="I68" s="345" t="str">
        <f>IFERROR(IF(VLOOKUP(K68,'Disaggregation Records'!$D$3:$G$56,4,FALSE)=0,"",VLOOKUP(K68,'Disaggregation Records'!$D$3:$G$56,4,FALSE)),"")</f>
        <v/>
      </c>
      <c r="J68" s="415">
        <f t="shared" si="4"/>
        <v>39</v>
      </c>
      <c r="K68" s="415" t="str">
        <f t="shared" si="5"/>
        <v/>
      </c>
      <c r="L68" s="415" t="b">
        <f t="shared" si="3"/>
        <v>1</v>
      </c>
      <c r="M68" s="415" t="b">
        <f t="shared" si="6"/>
        <v>0</v>
      </c>
      <c r="N68" s="419" t="s">
        <v>1286</v>
      </c>
      <c r="O68" s="161"/>
      <c r="P68" s="164"/>
      <c r="Q68" s="164"/>
      <c r="AD68" s="9"/>
      <c r="AE68" s="9"/>
      <c r="AF68" s="9"/>
      <c r="AG68" s="9"/>
      <c r="AH68" s="9"/>
      <c r="AI68" s="9"/>
      <c r="AJ68" s="9"/>
    </row>
    <row r="69" spans="1:36" s="302" customFormat="1" ht="37.5" customHeight="1" x14ac:dyDescent="0.25">
      <c r="A69" s="317">
        <v>7</v>
      </c>
      <c r="B69" s="329" t="str">
        <f>IFERROR(VLOOKUP(A69,'Impact Indicators - Section B'!$A$9:$R$27,18,FALSE),"")</f>
        <v/>
      </c>
      <c r="C69" s="418" t="str">
        <f>IFERROR(IF(VLOOKUP(K69,'Disaggregation Records'!$D$3:$E$56,2,FALSE)=0,"",VLOOKUP(K69,'Disaggregation Records'!$D$3:$E$56,2,FALSE)),"")</f>
        <v/>
      </c>
      <c r="D69" s="418" t="str">
        <f>IFERROR(IF(VLOOKUP(K69,'Disaggregation Records'!$D$3:$F$56,3,FALSE)=0,"",VLOOKUP(K69,'Disaggregation Records'!$D$3:$F$56,3,FALSE)),"")</f>
        <v/>
      </c>
      <c r="E69" s="320"/>
      <c r="F69" s="320"/>
      <c r="G69" s="320"/>
      <c r="H69" s="319"/>
      <c r="I69" s="345" t="str">
        <f>IFERROR(IF(VLOOKUP(K69,'Disaggregation Records'!$D$3:$G$56,4,FALSE)=0,"",VLOOKUP(K69,'Disaggregation Records'!$D$3:$G$56,4,FALSE)),"")</f>
        <v/>
      </c>
      <c r="J69" s="415">
        <f t="shared" si="4"/>
        <v>40</v>
      </c>
      <c r="K69" s="415" t="str">
        <f t="shared" si="5"/>
        <v/>
      </c>
      <c r="L69" s="415" t="b">
        <f t="shared" si="3"/>
        <v>1</v>
      </c>
      <c r="M69" s="415" t="b">
        <f t="shared" si="6"/>
        <v>0</v>
      </c>
      <c r="N69" s="419" t="s">
        <v>1287</v>
      </c>
      <c r="O69" s="161"/>
      <c r="P69" s="164"/>
      <c r="Q69" s="164"/>
      <c r="AD69" s="9"/>
      <c r="AE69" s="9"/>
      <c r="AF69" s="9"/>
      <c r="AG69" s="9"/>
      <c r="AH69" s="9"/>
      <c r="AI69" s="9"/>
      <c r="AJ69" s="9"/>
    </row>
    <row r="70" spans="1:36" s="302" customFormat="1" ht="37.5" customHeight="1" x14ac:dyDescent="0.25">
      <c r="A70" s="317">
        <v>7</v>
      </c>
      <c r="B70" s="329" t="str">
        <f>IFERROR(VLOOKUP(A70,'Impact Indicators - Section B'!$A$9:$R$27,18,FALSE),"")</f>
        <v/>
      </c>
      <c r="C70" s="418" t="str">
        <f>IFERROR(IF(VLOOKUP(K70,'Disaggregation Records'!$D$3:$E$56,2,FALSE)=0,"",VLOOKUP(K70,'Disaggregation Records'!$D$3:$E$56,2,FALSE)),"")</f>
        <v/>
      </c>
      <c r="D70" s="418" t="str">
        <f>IFERROR(IF(VLOOKUP(K70,'Disaggregation Records'!$D$3:$F$56,3,FALSE)=0,"",VLOOKUP(K70,'Disaggregation Records'!$D$3:$F$56,3,FALSE)),"")</f>
        <v/>
      </c>
      <c r="E70" s="320"/>
      <c r="F70" s="320"/>
      <c r="G70" s="320"/>
      <c r="H70" s="319"/>
      <c r="I70" s="345" t="str">
        <f>IFERROR(IF(VLOOKUP(K70,'Disaggregation Records'!$D$3:$G$56,4,FALSE)=0,"",VLOOKUP(K70,'Disaggregation Records'!$D$3:$G$56,4,FALSE)),"")</f>
        <v/>
      </c>
      <c r="J70" s="415">
        <f t="shared" si="4"/>
        <v>41</v>
      </c>
      <c r="K70" s="415" t="str">
        <f t="shared" si="5"/>
        <v/>
      </c>
      <c r="L70" s="415" t="b">
        <f t="shared" si="3"/>
        <v>1</v>
      </c>
      <c r="M70" s="415" t="b">
        <f t="shared" si="6"/>
        <v>0</v>
      </c>
      <c r="N70" s="419" t="s">
        <v>1288</v>
      </c>
      <c r="O70" s="161"/>
      <c r="P70" s="164"/>
      <c r="Q70" s="164"/>
      <c r="AD70" s="9"/>
      <c r="AE70" s="9"/>
      <c r="AF70" s="9"/>
      <c r="AG70" s="9"/>
      <c r="AH70" s="9"/>
      <c r="AI70" s="9"/>
      <c r="AJ70" s="9"/>
    </row>
    <row r="71" spans="1:36" s="302" customFormat="1" ht="37.5" customHeight="1" x14ac:dyDescent="0.25">
      <c r="A71" s="317">
        <v>7</v>
      </c>
      <c r="B71" s="329" t="str">
        <f>IFERROR(VLOOKUP(A71,'Impact Indicators - Section B'!$A$9:$R$27,18,FALSE),"")</f>
        <v/>
      </c>
      <c r="C71" s="418" t="str">
        <f>IFERROR(IF(VLOOKUP(K71,'Disaggregation Records'!$D$3:$E$56,2,FALSE)=0,"",VLOOKUP(K71,'Disaggregation Records'!$D$3:$E$56,2,FALSE)),"")</f>
        <v/>
      </c>
      <c r="D71" s="418" t="str">
        <f>IFERROR(IF(VLOOKUP(K71,'Disaggregation Records'!$D$3:$F$56,3,FALSE)=0,"",VLOOKUP(K71,'Disaggregation Records'!$D$3:$F$56,3,FALSE)),"")</f>
        <v/>
      </c>
      <c r="E71" s="320"/>
      <c r="F71" s="320"/>
      <c r="G71" s="320"/>
      <c r="H71" s="319"/>
      <c r="I71" s="345" t="str">
        <f>IFERROR(IF(VLOOKUP(K71,'Disaggregation Records'!$D$3:$G$56,4,FALSE)=0,"",VLOOKUP(K71,'Disaggregation Records'!$D$3:$G$56,4,FALSE)),"")</f>
        <v/>
      </c>
      <c r="J71" s="415">
        <f t="shared" si="4"/>
        <v>42</v>
      </c>
      <c r="K71" s="415" t="str">
        <f t="shared" si="5"/>
        <v/>
      </c>
      <c r="L71" s="415" t="b">
        <f t="shared" si="3"/>
        <v>1</v>
      </c>
      <c r="M71" s="415" t="b">
        <f t="shared" si="6"/>
        <v>0</v>
      </c>
      <c r="N71" s="419" t="s">
        <v>1289</v>
      </c>
      <c r="O71" s="161"/>
      <c r="P71" s="164"/>
      <c r="Q71" s="164"/>
      <c r="AD71" s="9"/>
      <c r="AE71" s="9"/>
      <c r="AF71" s="9"/>
      <c r="AG71" s="9"/>
      <c r="AH71" s="9"/>
      <c r="AI71" s="9"/>
      <c r="AJ71" s="9"/>
    </row>
    <row r="72" spans="1:36" s="302" customFormat="1" ht="37.5" customHeight="1" x14ac:dyDescent="0.25">
      <c r="A72" s="317">
        <v>7</v>
      </c>
      <c r="B72" s="329" t="str">
        <f>IFERROR(VLOOKUP(A72,'Impact Indicators - Section B'!$A$9:$R$27,18,FALSE),"")</f>
        <v/>
      </c>
      <c r="C72" s="418" t="str">
        <f>IFERROR(IF(VLOOKUP(K72,'Disaggregation Records'!$D$3:$E$56,2,FALSE)=0,"",VLOOKUP(K72,'Disaggregation Records'!$D$3:$E$56,2,FALSE)),"")</f>
        <v/>
      </c>
      <c r="D72" s="418" t="str">
        <f>IFERROR(IF(VLOOKUP(K72,'Disaggregation Records'!$D$3:$F$56,3,FALSE)=0,"",VLOOKUP(K72,'Disaggregation Records'!$D$3:$F$56,3,FALSE)),"")</f>
        <v/>
      </c>
      <c r="E72" s="320"/>
      <c r="F72" s="320"/>
      <c r="G72" s="320"/>
      <c r="H72" s="319"/>
      <c r="I72" s="345" t="str">
        <f>IFERROR(IF(VLOOKUP(K72,'Disaggregation Records'!$D$3:$G$56,4,FALSE)=0,"",VLOOKUP(K72,'Disaggregation Records'!$D$3:$G$56,4,FALSE)),"")</f>
        <v/>
      </c>
      <c r="J72" s="415">
        <f t="shared" ref="J72:J103" si="7">IF(B72=B71,J71+1,0)</f>
        <v>43</v>
      </c>
      <c r="K72" s="415" t="str">
        <f t="shared" ref="K72:K103" si="8">IF(B72&lt;&gt;"",B72&amp;"-"&amp;J72,"")</f>
        <v/>
      </c>
      <c r="L72" s="415" t="b">
        <f t="shared" si="3"/>
        <v>1</v>
      </c>
      <c r="M72" s="415" t="b">
        <f t="shared" ref="M72:M103" si="9">IFERROR(IF(B72&lt;&gt;"",TRUE,FALSE),"")</f>
        <v>0</v>
      </c>
      <c r="N72" s="419" t="s">
        <v>1290</v>
      </c>
      <c r="O72" s="161"/>
      <c r="P72" s="164"/>
      <c r="Q72" s="164"/>
      <c r="AD72" s="9"/>
      <c r="AE72" s="9"/>
      <c r="AF72" s="9"/>
      <c r="AG72" s="9"/>
      <c r="AH72" s="9"/>
      <c r="AI72" s="9"/>
      <c r="AJ72" s="9"/>
    </row>
    <row r="73" spans="1:36" s="302" customFormat="1" ht="37.5" customHeight="1" x14ac:dyDescent="0.25">
      <c r="A73" s="317">
        <v>7</v>
      </c>
      <c r="B73" s="329" t="str">
        <f>IFERROR(VLOOKUP(A73,'Impact Indicators - Section B'!$A$9:$R$27,18,FALSE),"")</f>
        <v/>
      </c>
      <c r="C73" s="418" t="str">
        <f>IFERROR(IF(VLOOKUP(K73,'Disaggregation Records'!$D$3:$E$56,2,FALSE)=0,"",VLOOKUP(K73,'Disaggregation Records'!$D$3:$E$56,2,FALSE)),"")</f>
        <v/>
      </c>
      <c r="D73" s="418" t="str">
        <f>IFERROR(IF(VLOOKUP(K73,'Disaggregation Records'!$D$3:$F$56,3,FALSE)=0,"",VLOOKUP(K73,'Disaggregation Records'!$D$3:$F$56,3,FALSE)),"")</f>
        <v/>
      </c>
      <c r="E73" s="320"/>
      <c r="F73" s="320"/>
      <c r="G73" s="320"/>
      <c r="H73" s="319"/>
      <c r="I73" s="345" t="str">
        <f>IFERROR(IF(VLOOKUP(K73,'Disaggregation Records'!$D$3:$G$56,4,FALSE)=0,"",VLOOKUP(K73,'Disaggregation Records'!$D$3:$G$56,4,FALSE)),"")</f>
        <v/>
      </c>
      <c r="J73" s="415">
        <f t="shared" si="7"/>
        <v>44</v>
      </c>
      <c r="K73" s="415" t="str">
        <f t="shared" si="8"/>
        <v/>
      </c>
      <c r="L73" s="415" t="b">
        <f t="shared" ref="L73:L136" si="10">IFERROR(TRUE,FALSE)</f>
        <v>1</v>
      </c>
      <c r="M73" s="415" t="b">
        <f t="shared" si="9"/>
        <v>0</v>
      </c>
      <c r="N73" s="419" t="s">
        <v>1291</v>
      </c>
      <c r="O73" s="161"/>
      <c r="P73" s="164"/>
      <c r="Q73" s="164"/>
      <c r="AD73" s="9"/>
      <c r="AE73" s="9"/>
      <c r="AF73" s="9"/>
      <c r="AG73" s="9"/>
      <c r="AH73" s="9"/>
      <c r="AI73" s="9"/>
      <c r="AJ73" s="9"/>
    </row>
    <row r="74" spans="1:36" s="302" customFormat="1" ht="37.5" customHeight="1" x14ac:dyDescent="0.25">
      <c r="A74" s="317">
        <v>7</v>
      </c>
      <c r="B74" s="329" t="str">
        <f>IFERROR(VLOOKUP(A74,'Impact Indicators - Section B'!$A$9:$R$27,18,FALSE),"")</f>
        <v/>
      </c>
      <c r="C74" s="418" t="str">
        <f>IFERROR(IF(VLOOKUP(K74,'Disaggregation Records'!$D$3:$E$56,2,FALSE)=0,"",VLOOKUP(K74,'Disaggregation Records'!$D$3:$E$56,2,FALSE)),"")</f>
        <v/>
      </c>
      <c r="D74" s="418" t="str">
        <f>IFERROR(IF(VLOOKUP(K74,'Disaggregation Records'!$D$3:$F$56,3,FALSE)=0,"",VLOOKUP(K74,'Disaggregation Records'!$D$3:$F$56,3,FALSE)),"")</f>
        <v/>
      </c>
      <c r="E74" s="320"/>
      <c r="F74" s="320"/>
      <c r="G74" s="320"/>
      <c r="H74" s="319"/>
      <c r="I74" s="345" t="str">
        <f>IFERROR(IF(VLOOKUP(K74,'Disaggregation Records'!$D$3:$G$56,4,FALSE)=0,"",VLOOKUP(K74,'Disaggregation Records'!$D$3:$G$56,4,FALSE)),"")</f>
        <v/>
      </c>
      <c r="J74" s="415">
        <f t="shared" si="7"/>
        <v>45</v>
      </c>
      <c r="K74" s="415" t="str">
        <f t="shared" si="8"/>
        <v/>
      </c>
      <c r="L74" s="415" t="b">
        <f t="shared" si="10"/>
        <v>1</v>
      </c>
      <c r="M74" s="415" t="b">
        <f t="shared" si="9"/>
        <v>0</v>
      </c>
      <c r="N74" s="419" t="s">
        <v>1292</v>
      </c>
      <c r="O74" s="161"/>
      <c r="P74" s="164"/>
      <c r="Q74" s="164"/>
      <c r="AD74" s="9"/>
      <c r="AE74" s="9"/>
      <c r="AF74" s="9"/>
      <c r="AG74" s="9"/>
      <c r="AH74" s="9"/>
      <c r="AI74" s="9"/>
      <c r="AJ74" s="9"/>
    </row>
    <row r="75" spans="1:36" s="302" customFormat="1" ht="37.5" customHeight="1" x14ac:dyDescent="0.25">
      <c r="A75" s="317">
        <v>7</v>
      </c>
      <c r="B75" s="329" t="str">
        <f>IFERROR(VLOOKUP(A75,'Impact Indicators - Section B'!$A$9:$R$27,18,FALSE),"")</f>
        <v/>
      </c>
      <c r="C75" s="418" t="str">
        <f>IFERROR(IF(VLOOKUP(K75,'Disaggregation Records'!$D$3:$E$56,2,FALSE)=0,"",VLOOKUP(K75,'Disaggregation Records'!$D$3:$E$56,2,FALSE)),"")</f>
        <v/>
      </c>
      <c r="D75" s="418" t="str">
        <f>IFERROR(IF(VLOOKUP(K75,'Disaggregation Records'!$D$3:$F$56,3,FALSE)=0,"",VLOOKUP(K75,'Disaggregation Records'!$D$3:$F$56,3,FALSE)),"")</f>
        <v/>
      </c>
      <c r="E75" s="320"/>
      <c r="F75" s="320"/>
      <c r="G75" s="320"/>
      <c r="H75" s="319"/>
      <c r="I75" s="345" t="str">
        <f>IFERROR(IF(VLOOKUP(K75,'Disaggregation Records'!$D$3:$G$56,4,FALSE)=0,"",VLOOKUP(K75,'Disaggregation Records'!$D$3:$G$56,4,FALSE)),"")</f>
        <v/>
      </c>
      <c r="J75" s="415">
        <f t="shared" si="7"/>
        <v>46</v>
      </c>
      <c r="K75" s="415" t="str">
        <f t="shared" si="8"/>
        <v/>
      </c>
      <c r="L75" s="415" t="b">
        <f t="shared" si="10"/>
        <v>1</v>
      </c>
      <c r="M75" s="415" t="b">
        <f t="shared" si="9"/>
        <v>0</v>
      </c>
      <c r="N75" s="419" t="s">
        <v>1293</v>
      </c>
      <c r="O75" s="161"/>
      <c r="P75" s="164"/>
      <c r="Q75" s="164"/>
      <c r="AD75" s="9"/>
      <c r="AE75" s="9"/>
      <c r="AF75" s="9"/>
      <c r="AG75" s="9"/>
      <c r="AH75" s="9"/>
      <c r="AI75" s="9"/>
      <c r="AJ75" s="9"/>
    </row>
    <row r="76" spans="1:36" s="302" customFormat="1" ht="37.5" customHeight="1" x14ac:dyDescent="0.25">
      <c r="A76" s="317">
        <v>7</v>
      </c>
      <c r="B76" s="329" t="str">
        <f>IFERROR(VLOOKUP(A76,'Impact Indicators - Section B'!$A$9:$R$27,18,FALSE),"")</f>
        <v/>
      </c>
      <c r="C76" s="418" t="str">
        <f>IFERROR(IF(VLOOKUP(K76,'Disaggregation Records'!$D$3:$E$56,2,FALSE)=0,"",VLOOKUP(K76,'Disaggregation Records'!$D$3:$E$56,2,FALSE)),"")</f>
        <v/>
      </c>
      <c r="D76" s="418" t="str">
        <f>IFERROR(IF(VLOOKUP(K76,'Disaggregation Records'!$D$3:$F$56,3,FALSE)=0,"",VLOOKUP(K76,'Disaggregation Records'!$D$3:$F$56,3,FALSE)),"")</f>
        <v/>
      </c>
      <c r="E76" s="320"/>
      <c r="F76" s="320"/>
      <c r="G76" s="320"/>
      <c r="H76" s="319"/>
      <c r="I76" s="345" t="str">
        <f>IFERROR(IF(VLOOKUP(K76,'Disaggregation Records'!$D$3:$G$56,4,FALSE)=0,"",VLOOKUP(K76,'Disaggregation Records'!$D$3:$G$56,4,FALSE)),"")</f>
        <v/>
      </c>
      <c r="J76" s="415">
        <f t="shared" si="7"/>
        <v>47</v>
      </c>
      <c r="K76" s="415" t="str">
        <f t="shared" si="8"/>
        <v/>
      </c>
      <c r="L76" s="415" t="b">
        <f t="shared" si="10"/>
        <v>1</v>
      </c>
      <c r="M76" s="415" t="b">
        <f t="shared" si="9"/>
        <v>0</v>
      </c>
      <c r="N76" s="419" t="s">
        <v>1294</v>
      </c>
      <c r="O76" s="161"/>
      <c r="P76" s="164"/>
      <c r="Q76" s="164"/>
      <c r="AD76" s="9"/>
      <c r="AE76" s="9"/>
      <c r="AF76" s="9"/>
      <c r="AG76" s="9"/>
      <c r="AH76" s="9"/>
      <c r="AI76" s="9"/>
      <c r="AJ76" s="9"/>
    </row>
    <row r="77" spans="1:36" s="302" customFormat="1" ht="37.5" customHeight="1" x14ac:dyDescent="0.25">
      <c r="A77" s="317">
        <v>7</v>
      </c>
      <c r="B77" s="329" t="str">
        <f>IFERROR(VLOOKUP(A77,'Impact Indicators - Section B'!$A$9:$R$27,18,FALSE),"")</f>
        <v/>
      </c>
      <c r="C77" s="418" t="str">
        <f>IFERROR(IF(VLOOKUP(K77,'Disaggregation Records'!$D$3:$E$56,2,FALSE)=0,"",VLOOKUP(K77,'Disaggregation Records'!$D$3:$E$56,2,FALSE)),"")</f>
        <v/>
      </c>
      <c r="D77" s="418" t="str">
        <f>IFERROR(IF(VLOOKUP(K77,'Disaggregation Records'!$D$3:$F$56,3,FALSE)=0,"",VLOOKUP(K77,'Disaggregation Records'!$D$3:$F$56,3,FALSE)),"")</f>
        <v/>
      </c>
      <c r="E77" s="320"/>
      <c r="F77" s="320"/>
      <c r="G77" s="320"/>
      <c r="H77" s="319"/>
      <c r="I77" s="345" t="str">
        <f>IFERROR(IF(VLOOKUP(K77,'Disaggregation Records'!$D$3:$G$56,4,FALSE)=0,"",VLOOKUP(K77,'Disaggregation Records'!$D$3:$G$56,4,FALSE)),"")</f>
        <v/>
      </c>
      <c r="J77" s="415">
        <f t="shared" si="7"/>
        <v>48</v>
      </c>
      <c r="K77" s="415" t="str">
        <f t="shared" si="8"/>
        <v/>
      </c>
      <c r="L77" s="415" t="b">
        <f t="shared" si="10"/>
        <v>1</v>
      </c>
      <c r="M77" s="415" t="b">
        <f t="shared" si="9"/>
        <v>0</v>
      </c>
      <c r="N77" s="419" t="s">
        <v>1295</v>
      </c>
      <c r="O77" s="161"/>
      <c r="P77" s="164"/>
      <c r="Q77" s="164"/>
      <c r="AD77" s="9"/>
      <c r="AE77" s="9"/>
      <c r="AF77" s="9"/>
      <c r="AG77" s="9"/>
      <c r="AH77" s="9"/>
      <c r="AI77" s="9"/>
      <c r="AJ77" s="9"/>
    </row>
    <row r="78" spans="1:36" s="302" customFormat="1" ht="37.5" customHeight="1" x14ac:dyDescent="0.25">
      <c r="A78" s="317">
        <v>7</v>
      </c>
      <c r="B78" s="329" t="str">
        <f>IFERROR(VLOOKUP(A78,'Impact Indicators - Section B'!$A$9:$R$27,18,FALSE),"")</f>
        <v/>
      </c>
      <c r="C78" s="418" t="str">
        <f>IFERROR(IF(VLOOKUP(K78,'Disaggregation Records'!$D$3:$E$56,2,FALSE)=0,"",VLOOKUP(K78,'Disaggregation Records'!$D$3:$E$56,2,FALSE)),"")</f>
        <v/>
      </c>
      <c r="D78" s="418" t="str">
        <f>IFERROR(IF(VLOOKUP(K78,'Disaggregation Records'!$D$3:$F$56,3,FALSE)=0,"",VLOOKUP(K78,'Disaggregation Records'!$D$3:$F$56,3,FALSE)),"")</f>
        <v/>
      </c>
      <c r="E78" s="320"/>
      <c r="F78" s="320"/>
      <c r="G78" s="320"/>
      <c r="H78" s="319"/>
      <c r="I78" s="345" t="str">
        <f>IFERROR(IF(VLOOKUP(K78,'Disaggregation Records'!$D$3:$G$56,4,FALSE)=0,"",VLOOKUP(K78,'Disaggregation Records'!$D$3:$G$56,4,FALSE)),"")</f>
        <v/>
      </c>
      <c r="J78" s="415">
        <f t="shared" si="7"/>
        <v>49</v>
      </c>
      <c r="K78" s="415" t="str">
        <f t="shared" si="8"/>
        <v/>
      </c>
      <c r="L78" s="415" t="b">
        <f t="shared" si="10"/>
        <v>1</v>
      </c>
      <c r="M78" s="415" t="b">
        <f t="shared" si="9"/>
        <v>0</v>
      </c>
      <c r="N78" s="419" t="s">
        <v>1296</v>
      </c>
      <c r="O78" s="161"/>
      <c r="P78" s="164"/>
      <c r="Q78" s="164"/>
      <c r="AD78" s="9"/>
      <c r="AE78" s="9"/>
      <c r="AF78" s="9"/>
      <c r="AG78" s="9"/>
      <c r="AH78" s="9"/>
      <c r="AI78" s="9"/>
      <c r="AJ78" s="9"/>
    </row>
    <row r="79" spans="1:36" s="302" customFormat="1" ht="37.5" customHeight="1" x14ac:dyDescent="0.25">
      <c r="A79" s="317">
        <v>8</v>
      </c>
      <c r="B79" s="329" t="str">
        <f>IFERROR(VLOOKUP(A79,'Impact Indicators - Section B'!$A$9:$R$27,18,FALSE),"")</f>
        <v/>
      </c>
      <c r="C79" s="418" t="str">
        <f>IFERROR(IF(VLOOKUP(K79,'Disaggregation Records'!$D$3:$E$56,2,FALSE)=0,"",VLOOKUP(K79,'Disaggregation Records'!$D$3:$E$56,2,FALSE)),"")</f>
        <v/>
      </c>
      <c r="D79" s="418" t="str">
        <f>IFERROR(IF(VLOOKUP(K79,'Disaggregation Records'!$D$3:$F$56,3,FALSE)=0,"",VLOOKUP(K79,'Disaggregation Records'!$D$3:$F$56,3,FALSE)),"")</f>
        <v/>
      </c>
      <c r="E79" s="320"/>
      <c r="F79" s="320"/>
      <c r="G79" s="320"/>
      <c r="H79" s="319"/>
      <c r="I79" s="345" t="str">
        <f>IFERROR(IF(VLOOKUP(K79,'Disaggregation Records'!$D$3:$G$56,4,FALSE)=0,"",VLOOKUP(K79,'Disaggregation Records'!$D$3:$G$56,4,FALSE)),"")</f>
        <v/>
      </c>
      <c r="J79" s="415">
        <f t="shared" si="7"/>
        <v>50</v>
      </c>
      <c r="K79" s="415" t="str">
        <f t="shared" si="8"/>
        <v/>
      </c>
      <c r="L79" s="415" t="b">
        <f t="shared" si="10"/>
        <v>1</v>
      </c>
      <c r="M79" s="415" t="b">
        <f t="shared" si="9"/>
        <v>0</v>
      </c>
      <c r="N79" s="419" t="s">
        <v>1297</v>
      </c>
      <c r="O79" s="161"/>
      <c r="P79" s="164"/>
      <c r="Q79" s="164"/>
      <c r="AD79" s="9"/>
      <c r="AE79" s="9"/>
      <c r="AF79" s="9"/>
      <c r="AG79" s="9"/>
      <c r="AH79" s="9"/>
      <c r="AI79" s="9"/>
      <c r="AJ79" s="9"/>
    </row>
    <row r="80" spans="1:36" s="302" customFormat="1" ht="37.5" customHeight="1" x14ac:dyDescent="0.25">
      <c r="A80" s="317">
        <v>8</v>
      </c>
      <c r="B80" s="329" t="str">
        <f>IFERROR(VLOOKUP(A80,'Impact Indicators - Section B'!$A$9:$R$27,18,FALSE),"")</f>
        <v/>
      </c>
      <c r="C80" s="418" t="str">
        <f>IFERROR(IF(VLOOKUP(K80,'Disaggregation Records'!$D$3:$E$56,2,FALSE)=0,"",VLOOKUP(K80,'Disaggregation Records'!$D$3:$E$56,2,FALSE)),"")</f>
        <v/>
      </c>
      <c r="D80" s="418" t="str">
        <f>IFERROR(IF(VLOOKUP(K80,'Disaggregation Records'!$D$3:$F$56,3,FALSE)=0,"",VLOOKUP(K80,'Disaggregation Records'!$D$3:$F$56,3,FALSE)),"")</f>
        <v/>
      </c>
      <c r="E80" s="320"/>
      <c r="F80" s="320"/>
      <c r="G80" s="320"/>
      <c r="H80" s="319"/>
      <c r="I80" s="345" t="str">
        <f>IFERROR(IF(VLOOKUP(K80,'Disaggregation Records'!$D$3:$G$56,4,FALSE)=0,"",VLOOKUP(K80,'Disaggregation Records'!$D$3:$G$56,4,FALSE)),"")</f>
        <v/>
      </c>
      <c r="J80" s="415">
        <f t="shared" si="7"/>
        <v>51</v>
      </c>
      <c r="K80" s="415" t="str">
        <f t="shared" si="8"/>
        <v/>
      </c>
      <c r="L80" s="415" t="b">
        <f t="shared" si="10"/>
        <v>1</v>
      </c>
      <c r="M80" s="415" t="b">
        <f t="shared" si="9"/>
        <v>0</v>
      </c>
      <c r="N80" s="419" t="s">
        <v>1298</v>
      </c>
      <c r="O80" s="161"/>
      <c r="P80" s="164"/>
      <c r="Q80" s="164"/>
      <c r="AD80" s="9"/>
      <c r="AE80" s="9"/>
      <c r="AF80" s="9"/>
      <c r="AG80" s="9"/>
      <c r="AH80" s="9"/>
      <c r="AI80" s="9"/>
      <c r="AJ80" s="9"/>
    </row>
    <row r="81" spans="1:36" s="302" customFormat="1" ht="37.5" customHeight="1" x14ac:dyDescent="0.25">
      <c r="A81" s="317">
        <v>8</v>
      </c>
      <c r="B81" s="329" t="str">
        <f>IFERROR(VLOOKUP(A81,'Impact Indicators - Section B'!$A$9:$R$27,18,FALSE),"")</f>
        <v/>
      </c>
      <c r="C81" s="418" t="str">
        <f>IFERROR(IF(VLOOKUP(K81,'Disaggregation Records'!$D$3:$E$56,2,FALSE)=0,"",VLOOKUP(K81,'Disaggregation Records'!$D$3:$E$56,2,FALSE)),"")</f>
        <v/>
      </c>
      <c r="D81" s="418" t="str">
        <f>IFERROR(IF(VLOOKUP(K81,'Disaggregation Records'!$D$3:$F$56,3,FALSE)=0,"",VLOOKUP(K81,'Disaggregation Records'!$D$3:$F$56,3,FALSE)),"")</f>
        <v/>
      </c>
      <c r="E81" s="320"/>
      <c r="F81" s="320"/>
      <c r="G81" s="320"/>
      <c r="H81" s="319"/>
      <c r="I81" s="345" t="str">
        <f>IFERROR(IF(VLOOKUP(K81,'Disaggregation Records'!$D$3:$G$56,4,FALSE)=0,"",VLOOKUP(K81,'Disaggregation Records'!$D$3:$G$56,4,FALSE)),"")</f>
        <v/>
      </c>
      <c r="J81" s="415">
        <f t="shared" si="7"/>
        <v>52</v>
      </c>
      <c r="K81" s="415" t="str">
        <f t="shared" si="8"/>
        <v/>
      </c>
      <c r="L81" s="415" t="b">
        <f t="shared" si="10"/>
        <v>1</v>
      </c>
      <c r="M81" s="415" t="b">
        <f t="shared" si="9"/>
        <v>0</v>
      </c>
      <c r="N81" s="419" t="s">
        <v>1299</v>
      </c>
      <c r="O81" s="161"/>
      <c r="P81" s="164"/>
      <c r="Q81" s="164"/>
      <c r="AD81" s="9"/>
      <c r="AE81" s="9"/>
      <c r="AF81" s="9"/>
      <c r="AG81" s="9"/>
      <c r="AH81" s="9"/>
      <c r="AI81" s="9"/>
      <c r="AJ81" s="9"/>
    </row>
    <row r="82" spans="1:36" s="302" customFormat="1" ht="37.5" customHeight="1" x14ac:dyDescent="0.25">
      <c r="A82" s="317">
        <v>8</v>
      </c>
      <c r="B82" s="329" t="str">
        <f>IFERROR(VLOOKUP(A82,'Impact Indicators - Section B'!$A$9:$R$27,18,FALSE),"")</f>
        <v/>
      </c>
      <c r="C82" s="418" t="str">
        <f>IFERROR(IF(VLOOKUP(K82,'Disaggregation Records'!$D$3:$E$56,2,FALSE)=0,"",VLOOKUP(K82,'Disaggregation Records'!$D$3:$E$56,2,FALSE)),"")</f>
        <v/>
      </c>
      <c r="D82" s="418" t="str">
        <f>IFERROR(IF(VLOOKUP(K82,'Disaggregation Records'!$D$3:$F$56,3,FALSE)=0,"",VLOOKUP(K82,'Disaggregation Records'!$D$3:$F$56,3,FALSE)),"")</f>
        <v/>
      </c>
      <c r="E82" s="320"/>
      <c r="F82" s="320"/>
      <c r="G82" s="320"/>
      <c r="H82" s="319"/>
      <c r="I82" s="345" t="str">
        <f>IFERROR(IF(VLOOKUP(K82,'Disaggregation Records'!$D$3:$G$56,4,FALSE)=0,"",VLOOKUP(K82,'Disaggregation Records'!$D$3:$G$56,4,FALSE)),"")</f>
        <v/>
      </c>
      <c r="J82" s="415">
        <f t="shared" si="7"/>
        <v>53</v>
      </c>
      <c r="K82" s="415" t="str">
        <f t="shared" si="8"/>
        <v/>
      </c>
      <c r="L82" s="415" t="b">
        <f t="shared" si="10"/>
        <v>1</v>
      </c>
      <c r="M82" s="415" t="b">
        <f t="shared" si="9"/>
        <v>0</v>
      </c>
      <c r="N82" s="419" t="s">
        <v>1300</v>
      </c>
      <c r="O82" s="161"/>
      <c r="P82" s="164"/>
      <c r="Q82" s="164"/>
      <c r="AD82" s="9"/>
      <c r="AE82" s="9"/>
      <c r="AF82" s="9"/>
      <c r="AG82" s="9"/>
      <c r="AH82" s="9"/>
      <c r="AI82" s="9"/>
      <c r="AJ82" s="9"/>
    </row>
    <row r="83" spans="1:36" s="302" customFormat="1" ht="37.5" customHeight="1" x14ac:dyDescent="0.25">
      <c r="A83" s="317">
        <v>8</v>
      </c>
      <c r="B83" s="329" t="str">
        <f>IFERROR(VLOOKUP(A83,'Impact Indicators - Section B'!$A$9:$R$27,18,FALSE),"")</f>
        <v/>
      </c>
      <c r="C83" s="418" t="str">
        <f>IFERROR(IF(VLOOKUP(K83,'Disaggregation Records'!$D$3:$E$56,2,FALSE)=0,"",VLOOKUP(K83,'Disaggregation Records'!$D$3:$E$56,2,FALSE)),"")</f>
        <v/>
      </c>
      <c r="D83" s="418" t="str">
        <f>IFERROR(IF(VLOOKUP(K83,'Disaggregation Records'!$D$3:$F$56,3,FALSE)=0,"",VLOOKUP(K83,'Disaggregation Records'!$D$3:$F$56,3,FALSE)),"")</f>
        <v/>
      </c>
      <c r="E83" s="320"/>
      <c r="F83" s="320"/>
      <c r="G83" s="320"/>
      <c r="H83" s="319"/>
      <c r="I83" s="345" t="str">
        <f>IFERROR(IF(VLOOKUP(K83,'Disaggregation Records'!$D$3:$G$56,4,FALSE)=0,"",VLOOKUP(K83,'Disaggregation Records'!$D$3:$G$56,4,FALSE)),"")</f>
        <v/>
      </c>
      <c r="J83" s="415">
        <f t="shared" si="7"/>
        <v>54</v>
      </c>
      <c r="K83" s="415" t="str">
        <f t="shared" si="8"/>
        <v/>
      </c>
      <c r="L83" s="415" t="b">
        <f t="shared" si="10"/>
        <v>1</v>
      </c>
      <c r="M83" s="415" t="b">
        <f t="shared" si="9"/>
        <v>0</v>
      </c>
      <c r="N83" s="419" t="s">
        <v>1301</v>
      </c>
      <c r="O83" s="161"/>
      <c r="P83" s="164"/>
      <c r="Q83" s="164"/>
      <c r="AD83" s="9"/>
      <c r="AE83" s="9"/>
      <c r="AF83" s="9"/>
      <c r="AG83" s="9"/>
      <c r="AH83" s="9"/>
      <c r="AI83" s="9"/>
      <c r="AJ83" s="9"/>
    </row>
    <row r="84" spans="1:36" s="302" customFormat="1" ht="37.5" customHeight="1" x14ac:dyDescent="0.25">
      <c r="A84" s="317">
        <v>8</v>
      </c>
      <c r="B84" s="329" t="str">
        <f>IFERROR(VLOOKUP(A84,'Impact Indicators - Section B'!$A$9:$R$27,18,FALSE),"")</f>
        <v/>
      </c>
      <c r="C84" s="418" t="str">
        <f>IFERROR(IF(VLOOKUP(K84,'Disaggregation Records'!$D$3:$E$56,2,FALSE)=0,"",VLOOKUP(K84,'Disaggregation Records'!$D$3:$E$56,2,FALSE)),"")</f>
        <v/>
      </c>
      <c r="D84" s="418" t="str">
        <f>IFERROR(IF(VLOOKUP(K84,'Disaggregation Records'!$D$3:$F$56,3,FALSE)=0,"",VLOOKUP(K84,'Disaggregation Records'!$D$3:$F$56,3,FALSE)),"")</f>
        <v/>
      </c>
      <c r="E84" s="320"/>
      <c r="F84" s="320"/>
      <c r="G84" s="320"/>
      <c r="H84" s="319"/>
      <c r="I84" s="345" t="str">
        <f>IFERROR(IF(VLOOKUP(K84,'Disaggregation Records'!$D$3:$G$56,4,FALSE)=0,"",VLOOKUP(K84,'Disaggregation Records'!$D$3:$G$56,4,FALSE)),"")</f>
        <v/>
      </c>
      <c r="J84" s="415">
        <f t="shared" si="7"/>
        <v>55</v>
      </c>
      <c r="K84" s="415" t="str">
        <f t="shared" si="8"/>
        <v/>
      </c>
      <c r="L84" s="415" t="b">
        <f t="shared" si="10"/>
        <v>1</v>
      </c>
      <c r="M84" s="415" t="b">
        <f t="shared" si="9"/>
        <v>0</v>
      </c>
      <c r="N84" s="419" t="s">
        <v>1302</v>
      </c>
      <c r="O84" s="161"/>
      <c r="P84" s="164"/>
      <c r="Q84" s="164"/>
      <c r="AD84" s="9"/>
      <c r="AE84" s="9"/>
      <c r="AF84" s="9"/>
      <c r="AG84" s="9"/>
      <c r="AH84" s="9"/>
      <c r="AI84" s="9"/>
      <c r="AJ84" s="9"/>
    </row>
    <row r="85" spans="1:36" s="302" customFormat="1" ht="37.5" customHeight="1" x14ac:dyDescent="0.25">
      <c r="A85" s="317">
        <v>8</v>
      </c>
      <c r="B85" s="329" t="str">
        <f>IFERROR(VLOOKUP(A85,'Impact Indicators - Section B'!$A$9:$R$27,18,FALSE),"")</f>
        <v/>
      </c>
      <c r="C85" s="418" t="str">
        <f>IFERROR(IF(VLOOKUP(K85,'Disaggregation Records'!$D$3:$E$56,2,FALSE)=0,"",VLOOKUP(K85,'Disaggregation Records'!$D$3:$E$56,2,FALSE)),"")</f>
        <v/>
      </c>
      <c r="D85" s="418" t="str">
        <f>IFERROR(IF(VLOOKUP(K85,'Disaggregation Records'!$D$3:$F$56,3,FALSE)=0,"",VLOOKUP(K85,'Disaggregation Records'!$D$3:$F$56,3,FALSE)),"")</f>
        <v/>
      </c>
      <c r="E85" s="320"/>
      <c r="F85" s="320"/>
      <c r="G85" s="320"/>
      <c r="H85" s="319"/>
      <c r="I85" s="345" t="str">
        <f>IFERROR(IF(VLOOKUP(K85,'Disaggregation Records'!$D$3:$G$56,4,FALSE)=0,"",VLOOKUP(K85,'Disaggregation Records'!$D$3:$G$56,4,FALSE)),"")</f>
        <v/>
      </c>
      <c r="J85" s="415">
        <f t="shared" si="7"/>
        <v>56</v>
      </c>
      <c r="K85" s="415" t="str">
        <f t="shared" si="8"/>
        <v/>
      </c>
      <c r="L85" s="415" t="b">
        <f t="shared" si="10"/>
        <v>1</v>
      </c>
      <c r="M85" s="415" t="b">
        <f t="shared" si="9"/>
        <v>0</v>
      </c>
      <c r="N85" s="419" t="s">
        <v>1303</v>
      </c>
      <c r="O85" s="161"/>
      <c r="P85" s="164"/>
      <c r="Q85" s="164"/>
      <c r="AD85" s="9"/>
      <c r="AE85" s="9"/>
      <c r="AF85" s="9"/>
      <c r="AG85" s="9"/>
      <c r="AH85" s="9"/>
      <c r="AI85" s="9"/>
      <c r="AJ85" s="9"/>
    </row>
    <row r="86" spans="1:36" s="302" customFormat="1" ht="37.5" customHeight="1" x14ac:dyDescent="0.25">
      <c r="A86" s="317">
        <v>8</v>
      </c>
      <c r="B86" s="329" t="str">
        <f>IFERROR(VLOOKUP(A86,'Impact Indicators - Section B'!$A$9:$R$27,18,FALSE),"")</f>
        <v/>
      </c>
      <c r="C86" s="418" t="str">
        <f>IFERROR(IF(VLOOKUP(K86,'Disaggregation Records'!$D$3:$E$56,2,FALSE)=0,"",VLOOKUP(K86,'Disaggregation Records'!$D$3:$E$56,2,FALSE)),"")</f>
        <v/>
      </c>
      <c r="D86" s="418" t="str">
        <f>IFERROR(IF(VLOOKUP(K86,'Disaggregation Records'!$D$3:$F$56,3,FALSE)=0,"",VLOOKUP(K86,'Disaggregation Records'!$D$3:$F$56,3,FALSE)),"")</f>
        <v/>
      </c>
      <c r="E86" s="320"/>
      <c r="F86" s="320"/>
      <c r="G86" s="320"/>
      <c r="H86" s="319"/>
      <c r="I86" s="345" t="str">
        <f>IFERROR(IF(VLOOKUP(K86,'Disaggregation Records'!$D$3:$G$56,4,FALSE)=0,"",VLOOKUP(K86,'Disaggregation Records'!$D$3:$G$56,4,FALSE)),"")</f>
        <v/>
      </c>
      <c r="J86" s="415">
        <f t="shared" si="7"/>
        <v>57</v>
      </c>
      <c r="K86" s="415" t="str">
        <f t="shared" si="8"/>
        <v/>
      </c>
      <c r="L86" s="415" t="b">
        <f t="shared" si="10"/>
        <v>1</v>
      </c>
      <c r="M86" s="415" t="b">
        <f t="shared" si="9"/>
        <v>0</v>
      </c>
      <c r="N86" s="419" t="s">
        <v>1304</v>
      </c>
      <c r="O86" s="161"/>
      <c r="P86" s="164"/>
      <c r="Q86" s="164"/>
      <c r="AD86" s="9"/>
      <c r="AE86" s="9"/>
      <c r="AF86" s="9"/>
      <c r="AG86" s="9"/>
      <c r="AH86" s="9"/>
      <c r="AI86" s="9"/>
      <c r="AJ86" s="9"/>
    </row>
    <row r="87" spans="1:36" s="302" customFormat="1" ht="37.5" customHeight="1" x14ac:dyDescent="0.25">
      <c r="A87" s="317">
        <v>8</v>
      </c>
      <c r="B87" s="329" t="str">
        <f>IFERROR(VLOOKUP(A87,'Impact Indicators - Section B'!$A$9:$R$27,18,FALSE),"")</f>
        <v/>
      </c>
      <c r="C87" s="418" t="str">
        <f>IFERROR(IF(VLOOKUP(K87,'Disaggregation Records'!$D$3:$E$56,2,FALSE)=0,"",VLOOKUP(K87,'Disaggregation Records'!$D$3:$E$56,2,FALSE)),"")</f>
        <v/>
      </c>
      <c r="D87" s="418" t="str">
        <f>IFERROR(IF(VLOOKUP(K87,'Disaggregation Records'!$D$3:$F$56,3,FALSE)=0,"",VLOOKUP(K87,'Disaggregation Records'!$D$3:$F$56,3,FALSE)),"")</f>
        <v/>
      </c>
      <c r="E87" s="320"/>
      <c r="F87" s="320"/>
      <c r="G87" s="320"/>
      <c r="H87" s="319"/>
      <c r="I87" s="345" t="str">
        <f>IFERROR(IF(VLOOKUP(K87,'Disaggregation Records'!$D$3:$G$56,4,FALSE)=0,"",VLOOKUP(K87,'Disaggregation Records'!$D$3:$G$56,4,FALSE)),"")</f>
        <v/>
      </c>
      <c r="J87" s="415">
        <f t="shared" si="7"/>
        <v>58</v>
      </c>
      <c r="K87" s="415" t="str">
        <f t="shared" si="8"/>
        <v/>
      </c>
      <c r="L87" s="415" t="b">
        <f t="shared" si="10"/>
        <v>1</v>
      </c>
      <c r="M87" s="415" t="b">
        <f t="shared" si="9"/>
        <v>0</v>
      </c>
      <c r="N87" s="419" t="s">
        <v>1305</v>
      </c>
      <c r="O87" s="161"/>
      <c r="P87" s="164"/>
      <c r="Q87" s="164"/>
      <c r="AD87" s="9"/>
      <c r="AE87" s="9"/>
      <c r="AF87" s="9"/>
      <c r="AG87" s="9"/>
      <c r="AH87" s="9"/>
      <c r="AI87" s="9"/>
      <c r="AJ87" s="9"/>
    </row>
    <row r="88" spans="1:36" s="302" customFormat="1" ht="37.5" customHeight="1" x14ac:dyDescent="0.25">
      <c r="A88" s="317">
        <v>8</v>
      </c>
      <c r="B88" s="329" t="str">
        <f>IFERROR(VLOOKUP(A88,'Impact Indicators - Section B'!$A$9:$R$27,18,FALSE),"")</f>
        <v/>
      </c>
      <c r="C88" s="418" t="str">
        <f>IFERROR(IF(VLOOKUP(K88,'Disaggregation Records'!$D$3:$E$56,2,FALSE)=0,"",VLOOKUP(K88,'Disaggregation Records'!$D$3:$E$56,2,FALSE)),"")</f>
        <v/>
      </c>
      <c r="D88" s="418" t="str">
        <f>IFERROR(IF(VLOOKUP(K88,'Disaggregation Records'!$D$3:$F$56,3,FALSE)=0,"",VLOOKUP(K88,'Disaggregation Records'!$D$3:$F$56,3,FALSE)),"")</f>
        <v/>
      </c>
      <c r="E88" s="320"/>
      <c r="F88" s="320"/>
      <c r="G88" s="320"/>
      <c r="H88" s="319"/>
      <c r="I88" s="345" t="str">
        <f>IFERROR(IF(VLOOKUP(K88,'Disaggregation Records'!$D$3:$G$56,4,FALSE)=0,"",VLOOKUP(K88,'Disaggregation Records'!$D$3:$G$56,4,FALSE)),"")</f>
        <v/>
      </c>
      <c r="J88" s="415">
        <f t="shared" si="7"/>
        <v>59</v>
      </c>
      <c r="K88" s="415" t="str">
        <f t="shared" si="8"/>
        <v/>
      </c>
      <c r="L88" s="415" t="b">
        <f t="shared" si="10"/>
        <v>1</v>
      </c>
      <c r="M88" s="415" t="b">
        <f t="shared" si="9"/>
        <v>0</v>
      </c>
      <c r="N88" s="419" t="s">
        <v>1306</v>
      </c>
      <c r="O88" s="161"/>
      <c r="P88" s="164"/>
      <c r="Q88" s="164"/>
      <c r="AD88" s="9"/>
      <c r="AE88" s="9"/>
      <c r="AF88" s="9"/>
      <c r="AG88" s="9"/>
      <c r="AH88" s="9"/>
      <c r="AI88" s="9"/>
      <c r="AJ88" s="9"/>
    </row>
    <row r="89" spans="1:36" s="302" customFormat="1" ht="37.5" customHeight="1" x14ac:dyDescent="0.25">
      <c r="A89" s="317">
        <v>9</v>
      </c>
      <c r="B89" s="329" t="str">
        <f>IFERROR(VLOOKUP(A89,'Impact Indicators - Section B'!$A$9:$R$27,18,FALSE),"")</f>
        <v/>
      </c>
      <c r="C89" s="418" t="str">
        <f>IFERROR(IF(VLOOKUP(K89,'Disaggregation Records'!$D$3:$E$56,2,FALSE)=0,"",VLOOKUP(K89,'Disaggregation Records'!$D$3:$E$56,2,FALSE)),"")</f>
        <v/>
      </c>
      <c r="D89" s="418" t="str">
        <f>IFERROR(IF(VLOOKUP(K89,'Disaggregation Records'!$D$3:$F$56,3,FALSE)=0,"",VLOOKUP(K89,'Disaggregation Records'!$D$3:$F$56,3,FALSE)),"")</f>
        <v/>
      </c>
      <c r="E89" s="320"/>
      <c r="F89" s="320"/>
      <c r="G89" s="320"/>
      <c r="H89" s="319"/>
      <c r="I89" s="345" t="str">
        <f>IFERROR(IF(VLOOKUP(K89,'Disaggregation Records'!$D$3:$G$56,4,FALSE)=0,"",VLOOKUP(K89,'Disaggregation Records'!$D$3:$G$56,4,FALSE)),"")</f>
        <v/>
      </c>
      <c r="J89" s="415">
        <f t="shared" si="7"/>
        <v>60</v>
      </c>
      <c r="K89" s="415" t="str">
        <f t="shared" si="8"/>
        <v/>
      </c>
      <c r="L89" s="415" t="b">
        <f t="shared" si="10"/>
        <v>1</v>
      </c>
      <c r="M89" s="415" t="b">
        <f t="shared" si="9"/>
        <v>0</v>
      </c>
      <c r="N89" s="419" t="s">
        <v>1307</v>
      </c>
      <c r="O89" s="161"/>
      <c r="P89" s="164"/>
      <c r="Q89" s="164"/>
      <c r="AD89" s="9"/>
      <c r="AE89" s="9"/>
      <c r="AF89" s="9"/>
      <c r="AG89" s="9"/>
      <c r="AH89" s="9"/>
      <c r="AI89" s="9"/>
      <c r="AJ89" s="9"/>
    </row>
    <row r="90" spans="1:36" s="302" customFormat="1" ht="37.5" customHeight="1" x14ac:dyDescent="0.25">
      <c r="A90" s="317">
        <v>9</v>
      </c>
      <c r="B90" s="329" t="str">
        <f>IFERROR(VLOOKUP(A90,'Impact Indicators - Section B'!$A$9:$R$27,18,FALSE),"")</f>
        <v/>
      </c>
      <c r="C90" s="418" t="str">
        <f>IFERROR(IF(VLOOKUP(K90,'Disaggregation Records'!$D$3:$E$56,2,FALSE)=0,"",VLOOKUP(K90,'Disaggregation Records'!$D$3:$E$56,2,FALSE)),"")</f>
        <v/>
      </c>
      <c r="D90" s="418" t="str">
        <f>IFERROR(IF(VLOOKUP(K90,'Disaggregation Records'!$D$3:$F$56,3,FALSE)=0,"",VLOOKUP(K90,'Disaggregation Records'!$D$3:$F$56,3,FALSE)),"")</f>
        <v/>
      </c>
      <c r="E90" s="320"/>
      <c r="F90" s="320"/>
      <c r="G90" s="320"/>
      <c r="H90" s="319"/>
      <c r="I90" s="345" t="str">
        <f>IFERROR(IF(VLOOKUP(K90,'Disaggregation Records'!$D$3:$G$56,4,FALSE)=0,"",VLOOKUP(K90,'Disaggregation Records'!$D$3:$G$56,4,FALSE)),"")</f>
        <v/>
      </c>
      <c r="J90" s="415">
        <f t="shared" si="7"/>
        <v>61</v>
      </c>
      <c r="K90" s="415" t="str">
        <f t="shared" si="8"/>
        <v/>
      </c>
      <c r="L90" s="415" t="b">
        <f t="shared" si="10"/>
        <v>1</v>
      </c>
      <c r="M90" s="415" t="b">
        <f t="shared" si="9"/>
        <v>0</v>
      </c>
      <c r="N90" s="419" t="s">
        <v>1308</v>
      </c>
      <c r="O90" s="161"/>
      <c r="P90" s="164"/>
      <c r="Q90" s="164"/>
      <c r="AD90" s="9"/>
      <c r="AE90" s="9"/>
      <c r="AF90" s="9"/>
      <c r="AG90" s="9"/>
      <c r="AH90" s="9"/>
      <c r="AI90" s="9"/>
      <c r="AJ90" s="9"/>
    </row>
    <row r="91" spans="1:36" s="302" customFormat="1" ht="37.5" customHeight="1" x14ac:dyDescent="0.25">
      <c r="A91" s="317">
        <v>9</v>
      </c>
      <c r="B91" s="329" t="str">
        <f>IFERROR(VLOOKUP(A91,'Impact Indicators - Section B'!$A$9:$R$27,18,FALSE),"")</f>
        <v/>
      </c>
      <c r="C91" s="418" t="str">
        <f>IFERROR(IF(VLOOKUP(K91,'Disaggregation Records'!$D$3:$E$56,2,FALSE)=0,"",VLOOKUP(K91,'Disaggregation Records'!$D$3:$E$56,2,FALSE)),"")</f>
        <v/>
      </c>
      <c r="D91" s="418" t="str">
        <f>IFERROR(IF(VLOOKUP(K91,'Disaggregation Records'!$D$3:$F$56,3,FALSE)=0,"",VLOOKUP(K91,'Disaggregation Records'!$D$3:$F$56,3,FALSE)),"")</f>
        <v/>
      </c>
      <c r="E91" s="320"/>
      <c r="F91" s="320"/>
      <c r="G91" s="320"/>
      <c r="H91" s="319"/>
      <c r="I91" s="345" t="str">
        <f>IFERROR(IF(VLOOKUP(K91,'Disaggregation Records'!$D$3:$G$56,4,FALSE)=0,"",VLOOKUP(K91,'Disaggregation Records'!$D$3:$G$56,4,FALSE)),"")</f>
        <v/>
      </c>
      <c r="J91" s="415">
        <f t="shared" si="7"/>
        <v>62</v>
      </c>
      <c r="K91" s="415" t="str">
        <f t="shared" si="8"/>
        <v/>
      </c>
      <c r="L91" s="415" t="b">
        <f t="shared" si="10"/>
        <v>1</v>
      </c>
      <c r="M91" s="415" t="b">
        <f t="shared" si="9"/>
        <v>0</v>
      </c>
      <c r="N91" s="419" t="s">
        <v>1309</v>
      </c>
      <c r="O91" s="161"/>
      <c r="P91" s="164"/>
      <c r="Q91" s="164"/>
      <c r="AD91" s="9"/>
      <c r="AE91" s="9"/>
      <c r="AF91" s="9"/>
      <c r="AG91" s="9"/>
      <c r="AH91" s="9"/>
      <c r="AI91" s="9"/>
      <c r="AJ91" s="9"/>
    </row>
    <row r="92" spans="1:36" s="302" customFormat="1" ht="37.5" customHeight="1" x14ac:dyDescent="0.25">
      <c r="A92" s="317">
        <v>9</v>
      </c>
      <c r="B92" s="329" t="str">
        <f>IFERROR(VLOOKUP(A92,'Impact Indicators - Section B'!$A$9:$R$27,18,FALSE),"")</f>
        <v/>
      </c>
      <c r="C92" s="418" t="str">
        <f>IFERROR(IF(VLOOKUP(K92,'Disaggregation Records'!$D$3:$E$56,2,FALSE)=0,"",VLOOKUP(K92,'Disaggregation Records'!$D$3:$E$56,2,FALSE)),"")</f>
        <v/>
      </c>
      <c r="D92" s="418" t="str">
        <f>IFERROR(IF(VLOOKUP(K92,'Disaggregation Records'!$D$3:$F$56,3,FALSE)=0,"",VLOOKUP(K92,'Disaggregation Records'!$D$3:$F$56,3,FALSE)),"")</f>
        <v/>
      </c>
      <c r="E92" s="320"/>
      <c r="F92" s="320"/>
      <c r="G92" s="320"/>
      <c r="H92" s="319"/>
      <c r="I92" s="345" t="str">
        <f>IFERROR(IF(VLOOKUP(K92,'Disaggregation Records'!$D$3:$G$56,4,FALSE)=0,"",VLOOKUP(K92,'Disaggregation Records'!$D$3:$G$56,4,FALSE)),"")</f>
        <v/>
      </c>
      <c r="J92" s="415">
        <f t="shared" si="7"/>
        <v>63</v>
      </c>
      <c r="K92" s="415" t="str">
        <f t="shared" si="8"/>
        <v/>
      </c>
      <c r="L92" s="415" t="b">
        <f t="shared" si="10"/>
        <v>1</v>
      </c>
      <c r="M92" s="415" t="b">
        <f t="shared" si="9"/>
        <v>0</v>
      </c>
      <c r="N92" s="419" t="s">
        <v>1310</v>
      </c>
      <c r="O92" s="161"/>
      <c r="P92" s="164"/>
      <c r="Q92" s="164"/>
      <c r="AD92" s="9"/>
      <c r="AE92" s="9"/>
      <c r="AF92" s="9"/>
      <c r="AG92" s="9"/>
      <c r="AH92" s="9"/>
      <c r="AI92" s="9"/>
      <c r="AJ92" s="9"/>
    </row>
    <row r="93" spans="1:36" s="302" customFormat="1" ht="37.5" customHeight="1" x14ac:dyDescent="0.25">
      <c r="A93" s="317">
        <v>9</v>
      </c>
      <c r="B93" s="329" t="str">
        <f>IFERROR(VLOOKUP(A93,'Impact Indicators - Section B'!$A$9:$R$27,18,FALSE),"")</f>
        <v/>
      </c>
      <c r="C93" s="418" t="str">
        <f>IFERROR(IF(VLOOKUP(K93,'Disaggregation Records'!$D$3:$E$56,2,FALSE)=0,"",VLOOKUP(K93,'Disaggregation Records'!$D$3:$E$56,2,FALSE)),"")</f>
        <v/>
      </c>
      <c r="D93" s="418" t="str">
        <f>IFERROR(IF(VLOOKUP(K93,'Disaggregation Records'!$D$3:$F$56,3,FALSE)=0,"",VLOOKUP(K93,'Disaggregation Records'!$D$3:$F$56,3,FALSE)),"")</f>
        <v/>
      </c>
      <c r="E93" s="320"/>
      <c r="F93" s="320"/>
      <c r="G93" s="320"/>
      <c r="H93" s="319"/>
      <c r="I93" s="345" t="str">
        <f>IFERROR(IF(VLOOKUP(K93,'Disaggregation Records'!$D$3:$G$56,4,FALSE)=0,"",VLOOKUP(K93,'Disaggregation Records'!$D$3:$G$56,4,FALSE)),"")</f>
        <v/>
      </c>
      <c r="J93" s="415">
        <f t="shared" si="7"/>
        <v>64</v>
      </c>
      <c r="K93" s="415" t="str">
        <f t="shared" si="8"/>
        <v/>
      </c>
      <c r="L93" s="415" t="b">
        <f t="shared" si="10"/>
        <v>1</v>
      </c>
      <c r="M93" s="415" t="b">
        <f t="shared" si="9"/>
        <v>0</v>
      </c>
      <c r="N93" s="419" t="s">
        <v>1311</v>
      </c>
      <c r="O93" s="161"/>
      <c r="P93" s="164"/>
      <c r="Q93" s="164"/>
      <c r="AD93" s="9"/>
      <c r="AE93" s="9"/>
      <c r="AF93" s="9"/>
      <c r="AG93" s="9"/>
      <c r="AH93" s="9"/>
      <c r="AI93" s="9"/>
      <c r="AJ93" s="9"/>
    </row>
    <row r="94" spans="1:36" s="302" customFormat="1" ht="37.5" customHeight="1" x14ac:dyDescent="0.25">
      <c r="A94" s="317">
        <v>9</v>
      </c>
      <c r="B94" s="329" t="str">
        <f>IFERROR(VLOOKUP(A94,'Impact Indicators - Section B'!$A$9:$R$27,18,FALSE),"")</f>
        <v/>
      </c>
      <c r="C94" s="418" t="str">
        <f>IFERROR(IF(VLOOKUP(K94,'Disaggregation Records'!$D$3:$E$56,2,FALSE)=0,"",VLOOKUP(K94,'Disaggregation Records'!$D$3:$E$56,2,FALSE)),"")</f>
        <v/>
      </c>
      <c r="D94" s="418" t="str">
        <f>IFERROR(IF(VLOOKUP(K94,'Disaggregation Records'!$D$3:$F$56,3,FALSE)=0,"",VLOOKUP(K94,'Disaggregation Records'!$D$3:$F$56,3,FALSE)),"")</f>
        <v/>
      </c>
      <c r="E94" s="320"/>
      <c r="F94" s="320"/>
      <c r="G94" s="320"/>
      <c r="H94" s="319"/>
      <c r="I94" s="345" t="str">
        <f>IFERROR(IF(VLOOKUP(K94,'Disaggregation Records'!$D$3:$G$56,4,FALSE)=0,"",VLOOKUP(K94,'Disaggregation Records'!$D$3:$G$56,4,FALSE)),"")</f>
        <v/>
      </c>
      <c r="J94" s="415">
        <f t="shared" si="7"/>
        <v>65</v>
      </c>
      <c r="K94" s="415" t="str">
        <f t="shared" si="8"/>
        <v/>
      </c>
      <c r="L94" s="415" t="b">
        <f t="shared" si="10"/>
        <v>1</v>
      </c>
      <c r="M94" s="415" t="b">
        <f t="shared" si="9"/>
        <v>0</v>
      </c>
      <c r="N94" s="419" t="s">
        <v>1312</v>
      </c>
      <c r="O94" s="161"/>
      <c r="P94" s="164"/>
      <c r="Q94" s="164"/>
      <c r="AD94" s="9"/>
      <c r="AE94" s="9"/>
      <c r="AF94" s="9"/>
      <c r="AG94" s="9"/>
      <c r="AH94" s="9"/>
      <c r="AI94" s="9"/>
      <c r="AJ94" s="9"/>
    </row>
    <row r="95" spans="1:36" s="302" customFormat="1" ht="37.5" customHeight="1" x14ac:dyDescent="0.25">
      <c r="A95" s="317">
        <v>9</v>
      </c>
      <c r="B95" s="329" t="str">
        <f>IFERROR(VLOOKUP(A95,'Impact Indicators - Section B'!$A$9:$R$27,18,FALSE),"")</f>
        <v/>
      </c>
      <c r="C95" s="418" t="str">
        <f>IFERROR(IF(VLOOKUP(K95,'Disaggregation Records'!$D$3:$E$56,2,FALSE)=0,"",VLOOKUP(K95,'Disaggregation Records'!$D$3:$E$56,2,FALSE)),"")</f>
        <v/>
      </c>
      <c r="D95" s="418" t="str">
        <f>IFERROR(IF(VLOOKUP(K95,'Disaggregation Records'!$D$3:$F$56,3,FALSE)=0,"",VLOOKUP(K95,'Disaggregation Records'!$D$3:$F$56,3,FALSE)),"")</f>
        <v/>
      </c>
      <c r="E95" s="320"/>
      <c r="F95" s="320"/>
      <c r="G95" s="320"/>
      <c r="H95" s="319"/>
      <c r="I95" s="345" t="str">
        <f>IFERROR(IF(VLOOKUP(K95,'Disaggregation Records'!$D$3:$G$56,4,FALSE)=0,"",VLOOKUP(K95,'Disaggregation Records'!$D$3:$G$56,4,FALSE)),"")</f>
        <v/>
      </c>
      <c r="J95" s="415">
        <f t="shared" si="7"/>
        <v>66</v>
      </c>
      <c r="K95" s="415" t="str">
        <f t="shared" si="8"/>
        <v/>
      </c>
      <c r="L95" s="415" t="b">
        <f t="shared" si="10"/>
        <v>1</v>
      </c>
      <c r="M95" s="415" t="b">
        <f t="shared" si="9"/>
        <v>0</v>
      </c>
      <c r="N95" s="419" t="s">
        <v>1313</v>
      </c>
      <c r="O95" s="161"/>
      <c r="P95" s="164"/>
      <c r="Q95" s="164"/>
      <c r="AD95" s="9"/>
      <c r="AE95" s="9"/>
      <c r="AF95" s="9"/>
      <c r="AG95" s="9"/>
      <c r="AH95" s="9"/>
      <c r="AI95" s="9"/>
      <c r="AJ95" s="9"/>
    </row>
    <row r="96" spans="1:36" s="302" customFormat="1" ht="37.5" customHeight="1" x14ac:dyDescent="0.25">
      <c r="A96" s="317">
        <v>9</v>
      </c>
      <c r="B96" s="329" t="str">
        <f>IFERROR(VLOOKUP(A96,'Impact Indicators - Section B'!$A$9:$R$27,18,FALSE),"")</f>
        <v/>
      </c>
      <c r="C96" s="418" t="str">
        <f>IFERROR(IF(VLOOKUP(K96,'Disaggregation Records'!$D$3:$E$56,2,FALSE)=0,"",VLOOKUP(K96,'Disaggregation Records'!$D$3:$E$56,2,FALSE)),"")</f>
        <v/>
      </c>
      <c r="D96" s="418" t="str">
        <f>IFERROR(IF(VLOOKUP(K96,'Disaggregation Records'!$D$3:$F$56,3,FALSE)=0,"",VLOOKUP(K96,'Disaggregation Records'!$D$3:$F$56,3,FALSE)),"")</f>
        <v/>
      </c>
      <c r="E96" s="320"/>
      <c r="F96" s="320"/>
      <c r="G96" s="320"/>
      <c r="H96" s="319"/>
      <c r="I96" s="345" t="str">
        <f>IFERROR(IF(VLOOKUP(K96,'Disaggregation Records'!$D$3:$G$56,4,FALSE)=0,"",VLOOKUP(K96,'Disaggregation Records'!$D$3:$G$56,4,FALSE)),"")</f>
        <v/>
      </c>
      <c r="J96" s="415">
        <f t="shared" si="7"/>
        <v>67</v>
      </c>
      <c r="K96" s="415" t="str">
        <f t="shared" si="8"/>
        <v/>
      </c>
      <c r="L96" s="415" t="b">
        <f t="shared" si="10"/>
        <v>1</v>
      </c>
      <c r="M96" s="415" t="b">
        <f t="shared" si="9"/>
        <v>0</v>
      </c>
      <c r="N96" s="419" t="s">
        <v>1314</v>
      </c>
      <c r="O96" s="161"/>
      <c r="P96" s="164"/>
      <c r="Q96" s="164"/>
      <c r="AD96" s="9"/>
      <c r="AE96" s="9"/>
      <c r="AF96" s="9"/>
      <c r="AG96" s="9"/>
      <c r="AH96" s="9"/>
      <c r="AI96" s="9"/>
      <c r="AJ96" s="9"/>
    </row>
    <row r="97" spans="1:36" s="302" customFormat="1" ht="37.5" customHeight="1" x14ac:dyDescent="0.25">
      <c r="A97" s="317">
        <v>9</v>
      </c>
      <c r="B97" s="329" t="str">
        <f>IFERROR(VLOOKUP(A97,'Impact Indicators - Section B'!$A$9:$R$27,18,FALSE),"")</f>
        <v/>
      </c>
      <c r="C97" s="418" t="str">
        <f>IFERROR(IF(VLOOKUP(K97,'Disaggregation Records'!$D$3:$E$56,2,FALSE)=0,"",VLOOKUP(K97,'Disaggregation Records'!$D$3:$E$56,2,FALSE)),"")</f>
        <v/>
      </c>
      <c r="D97" s="418" t="str">
        <f>IFERROR(IF(VLOOKUP(K97,'Disaggregation Records'!$D$3:$F$56,3,FALSE)=0,"",VLOOKUP(K97,'Disaggregation Records'!$D$3:$F$56,3,FALSE)),"")</f>
        <v/>
      </c>
      <c r="E97" s="320"/>
      <c r="F97" s="320"/>
      <c r="G97" s="320"/>
      <c r="H97" s="319"/>
      <c r="I97" s="345" t="str">
        <f>IFERROR(IF(VLOOKUP(K97,'Disaggregation Records'!$D$3:$G$56,4,FALSE)=0,"",VLOOKUP(K97,'Disaggregation Records'!$D$3:$G$56,4,FALSE)),"")</f>
        <v/>
      </c>
      <c r="J97" s="415">
        <f t="shared" si="7"/>
        <v>68</v>
      </c>
      <c r="K97" s="415" t="str">
        <f t="shared" si="8"/>
        <v/>
      </c>
      <c r="L97" s="415" t="b">
        <f t="shared" si="10"/>
        <v>1</v>
      </c>
      <c r="M97" s="415" t="b">
        <f t="shared" si="9"/>
        <v>0</v>
      </c>
      <c r="N97" s="419" t="s">
        <v>1315</v>
      </c>
      <c r="O97" s="161"/>
      <c r="P97" s="164"/>
      <c r="Q97" s="164"/>
      <c r="AD97" s="9"/>
      <c r="AE97" s="9"/>
      <c r="AF97" s="9"/>
      <c r="AG97" s="9"/>
      <c r="AH97" s="9"/>
      <c r="AI97" s="9"/>
      <c r="AJ97" s="9"/>
    </row>
    <row r="98" spans="1:36" s="302" customFormat="1" ht="37.5" customHeight="1" x14ac:dyDescent="0.25">
      <c r="A98" s="317">
        <v>9</v>
      </c>
      <c r="B98" s="329" t="str">
        <f>IFERROR(VLOOKUP(A98,'Impact Indicators - Section B'!$A$9:$R$27,18,FALSE),"")</f>
        <v/>
      </c>
      <c r="C98" s="418" t="str">
        <f>IFERROR(IF(VLOOKUP(K98,'Disaggregation Records'!$D$3:$E$56,2,FALSE)=0,"",VLOOKUP(K98,'Disaggregation Records'!$D$3:$E$56,2,FALSE)),"")</f>
        <v/>
      </c>
      <c r="D98" s="418" t="str">
        <f>IFERROR(IF(VLOOKUP(K98,'Disaggregation Records'!$D$3:$F$56,3,FALSE)=0,"",VLOOKUP(K98,'Disaggregation Records'!$D$3:$F$56,3,FALSE)),"")</f>
        <v/>
      </c>
      <c r="E98" s="320"/>
      <c r="F98" s="320"/>
      <c r="G98" s="320"/>
      <c r="H98" s="319"/>
      <c r="I98" s="345" t="str">
        <f>IFERROR(IF(VLOOKUP(K98,'Disaggregation Records'!$D$3:$G$56,4,FALSE)=0,"",VLOOKUP(K98,'Disaggregation Records'!$D$3:$G$56,4,FALSE)),"")</f>
        <v/>
      </c>
      <c r="J98" s="415">
        <f t="shared" si="7"/>
        <v>69</v>
      </c>
      <c r="K98" s="415" t="str">
        <f t="shared" si="8"/>
        <v/>
      </c>
      <c r="L98" s="415" t="b">
        <f t="shared" si="10"/>
        <v>1</v>
      </c>
      <c r="M98" s="415" t="b">
        <f t="shared" si="9"/>
        <v>0</v>
      </c>
      <c r="N98" s="419" t="s">
        <v>1316</v>
      </c>
      <c r="O98" s="161"/>
      <c r="P98" s="164"/>
      <c r="Q98" s="164"/>
      <c r="AD98" s="9"/>
      <c r="AE98" s="9"/>
      <c r="AF98" s="9"/>
      <c r="AG98" s="9"/>
      <c r="AH98" s="9"/>
      <c r="AI98" s="9"/>
      <c r="AJ98" s="9"/>
    </row>
    <row r="99" spans="1:36" s="302" customFormat="1" ht="37.5" customHeight="1" x14ac:dyDescent="0.25">
      <c r="A99" s="317">
        <v>10</v>
      </c>
      <c r="B99" s="329" t="str">
        <f>IFERROR(VLOOKUP(A99,'Impact Indicators - Section B'!$A$9:$R$27,18,FALSE),"")</f>
        <v/>
      </c>
      <c r="C99" s="418" t="str">
        <f>IFERROR(IF(VLOOKUP(K99,'Disaggregation Records'!$D$3:$E$56,2,FALSE)=0,"",VLOOKUP(K99,'Disaggregation Records'!$D$3:$E$56,2,FALSE)),"")</f>
        <v/>
      </c>
      <c r="D99" s="418" t="str">
        <f>IFERROR(IF(VLOOKUP(K99,'Disaggregation Records'!$D$3:$F$56,3,FALSE)=0,"",VLOOKUP(K99,'Disaggregation Records'!$D$3:$F$56,3,FALSE)),"")</f>
        <v/>
      </c>
      <c r="E99" s="320"/>
      <c r="F99" s="320"/>
      <c r="G99" s="320"/>
      <c r="H99" s="319"/>
      <c r="I99" s="345" t="str">
        <f>IFERROR(IF(VLOOKUP(K99,'Disaggregation Records'!$D$3:$G$56,4,FALSE)=0,"",VLOOKUP(K99,'Disaggregation Records'!$D$3:$G$56,4,FALSE)),"")</f>
        <v/>
      </c>
      <c r="J99" s="415">
        <f t="shared" si="7"/>
        <v>70</v>
      </c>
      <c r="K99" s="415" t="str">
        <f t="shared" si="8"/>
        <v/>
      </c>
      <c r="L99" s="415" t="b">
        <f t="shared" si="10"/>
        <v>1</v>
      </c>
      <c r="M99" s="415" t="b">
        <f t="shared" si="9"/>
        <v>0</v>
      </c>
      <c r="N99" s="419" t="s">
        <v>1317</v>
      </c>
      <c r="O99" s="161"/>
      <c r="P99" s="164"/>
      <c r="Q99" s="164"/>
      <c r="AD99" s="9"/>
      <c r="AE99" s="9"/>
      <c r="AF99" s="9"/>
      <c r="AG99" s="9"/>
      <c r="AH99" s="9"/>
      <c r="AI99" s="9"/>
      <c r="AJ99" s="9"/>
    </row>
    <row r="100" spans="1:36" s="302" customFormat="1" ht="37.5" customHeight="1" x14ac:dyDescent="0.25">
      <c r="A100" s="317">
        <v>10</v>
      </c>
      <c r="B100" s="329" t="str">
        <f>IFERROR(VLOOKUP(A100,'Impact Indicators - Section B'!$A$9:$R$27,18,FALSE),"")</f>
        <v/>
      </c>
      <c r="C100" s="418" t="str">
        <f>IFERROR(IF(VLOOKUP(K100,'Disaggregation Records'!$D$3:$E$56,2,FALSE)=0,"",VLOOKUP(K100,'Disaggregation Records'!$D$3:$E$56,2,FALSE)),"")</f>
        <v/>
      </c>
      <c r="D100" s="418" t="str">
        <f>IFERROR(IF(VLOOKUP(K100,'Disaggregation Records'!$D$3:$F$56,3,FALSE)=0,"",VLOOKUP(K100,'Disaggregation Records'!$D$3:$F$56,3,FALSE)),"")</f>
        <v/>
      </c>
      <c r="E100" s="320"/>
      <c r="F100" s="320"/>
      <c r="G100" s="320"/>
      <c r="H100" s="319"/>
      <c r="I100" s="345" t="str">
        <f>IFERROR(IF(VLOOKUP(K100,'Disaggregation Records'!$D$3:$G$56,4,FALSE)=0,"",VLOOKUP(K100,'Disaggregation Records'!$D$3:$G$56,4,FALSE)),"")</f>
        <v/>
      </c>
      <c r="J100" s="415">
        <f t="shared" si="7"/>
        <v>71</v>
      </c>
      <c r="K100" s="415" t="str">
        <f t="shared" si="8"/>
        <v/>
      </c>
      <c r="L100" s="415" t="b">
        <f t="shared" si="10"/>
        <v>1</v>
      </c>
      <c r="M100" s="415" t="b">
        <f t="shared" si="9"/>
        <v>0</v>
      </c>
      <c r="N100" s="419" t="s">
        <v>1318</v>
      </c>
      <c r="O100" s="161"/>
      <c r="P100" s="164"/>
      <c r="Q100" s="164"/>
      <c r="AD100" s="9"/>
      <c r="AE100" s="9"/>
      <c r="AF100" s="9"/>
      <c r="AG100" s="9"/>
      <c r="AH100" s="9"/>
      <c r="AI100" s="9"/>
      <c r="AJ100" s="9"/>
    </row>
    <row r="101" spans="1:36" s="302" customFormat="1" ht="37.5" customHeight="1" x14ac:dyDescent="0.25">
      <c r="A101" s="317">
        <v>10</v>
      </c>
      <c r="B101" s="329" t="str">
        <f>IFERROR(VLOOKUP(A101,'Impact Indicators - Section B'!$A$9:$R$27,18,FALSE),"")</f>
        <v/>
      </c>
      <c r="C101" s="418" t="str">
        <f>IFERROR(IF(VLOOKUP(K101,'Disaggregation Records'!$D$3:$E$56,2,FALSE)=0,"",VLOOKUP(K101,'Disaggregation Records'!$D$3:$E$56,2,FALSE)),"")</f>
        <v/>
      </c>
      <c r="D101" s="418" t="str">
        <f>IFERROR(IF(VLOOKUP(K101,'Disaggregation Records'!$D$3:$F$56,3,FALSE)=0,"",VLOOKUP(K101,'Disaggregation Records'!$D$3:$F$56,3,FALSE)),"")</f>
        <v/>
      </c>
      <c r="E101" s="320"/>
      <c r="F101" s="320"/>
      <c r="G101" s="320"/>
      <c r="H101" s="319"/>
      <c r="I101" s="345" t="str">
        <f>IFERROR(IF(VLOOKUP(K101,'Disaggregation Records'!$D$3:$G$56,4,FALSE)=0,"",VLOOKUP(K101,'Disaggregation Records'!$D$3:$G$56,4,FALSE)),"")</f>
        <v/>
      </c>
      <c r="J101" s="415">
        <f t="shared" si="7"/>
        <v>72</v>
      </c>
      <c r="K101" s="415" t="str">
        <f t="shared" si="8"/>
        <v/>
      </c>
      <c r="L101" s="415" t="b">
        <f t="shared" si="10"/>
        <v>1</v>
      </c>
      <c r="M101" s="415" t="b">
        <f t="shared" si="9"/>
        <v>0</v>
      </c>
      <c r="N101" s="419" t="s">
        <v>1319</v>
      </c>
      <c r="O101" s="161"/>
      <c r="P101" s="164"/>
      <c r="Q101" s="164"/>
      <c r="AD101" s="9"/>
      <c r="AE101" s="9"/>
      <c r="AF101" s="9"/>
      <c r="AG101" s="9"/>
      <c r="AH101" s="9"/>
      <c r="AI101" s="9"/>
      <c r="AJ101" s="9"/>
    </row>
    <row r="102" spans="1:36" s="302" customFormat="1" ht="37.5" customHeight="1" x14ac:dyDescent="0.25">
      <c r="A102" s="317">
        <v>10</v>
      </c>
      <c r="B102" s="329" t="str">
        <f>IFERROR(VLOOKUP(A102,'Impact Indicators - Section B'!$A$9:$R$27,18,FALSE),"")</f>
        <v/>
      </c>
      <c r="C102" s="418" t="str">
        <f>IFERROR(IF(VLOOKUP(K102,'Disaggregation Records'!$D$3:$E$56,2,FALSE)=0,"",VLOOKUP(K102,'Disaggregation Records'!$D$3:$E$56,2,FALSE)),"")</f>
        <v/>
      </c>
      <c r="D102" s="418" t="str">
        <f>IFERROR(IF(VLOOKUP(K102,'Disaggregation Records'!$D$3:$F$56,3,FALSE)=0,"",VLOOKUP(K102,'Disaggregation Records'!$D$3:$F$56,3,FALSE)),"")</f>
        <v/>
      </c>
      <c r="E102" s="320"/>
      <c r="F102" s="320"/>
      <c r="G102" s="320"/>
      <c r="H102" s="319"/>
      <c r="I102" s="345" t="str">
        <f>IFERROR(IF(VLOOKUP(K102,'Disaggregation Records'!$D$3:$G$56,4,FALSE)=0,"",VLOOKUP(K102,'Disaggregation Records'!$D$3:$G$56,4,FALSE)),"")</f>
        <v/>
      </c>
      <c r="J102" s="415">
        <f t="shared" si="7"/>
        <v>73</v>
      </c>
      <c r="K102" s="415" t="str">
        <f t="shared" si="8"/>
        <v/>
      </c>
      <c r="L102" s="415" t="b">
        <f t="shared" si="10"/>
        <v>1</v>
      </c>
      <c r="M102" s="415" t="b">
        <f t="shared" si="9"/>
        <v>0</v>
      </c>
      <c r="N102" s="419" t="s">
        <v>1320</v>
      </c>
      <c r="O102" s="161"/>
      <c r="P102" s="164"/>
      <c r="Q102" s="164"/>
      <c r="AD102" s="9"/>
      <c r="AE102" s="9"/>
      <c r="AF102" s="9"/>
      <c r="AG102" s="9"/>
      <c r="AH102" s="9"/>
      <c r="AI102" s="9"/>
      <c r="AJ102" s="9"/>
    </row>
    <row r="103" spans="1:36" s="302" customFormat="1" ht="37.5" customHeight="1" x14ac:dyDescent="0.25">
      <c r="A103" s="317">
        <v>10</v>
      </c>
      <c r="B103" s="329" t="str">
        <f>IFERROR(VLOOKUP(A103,'Impact Indicators - Section B'!$A$9:$R$27,18,FALSE),"")</f>
        <v/>
      </c>
      <c r="C103" s="418" t="str">
        <f>IFERROR(IF(VLOOKUP(K103,'Disaggregation Records'!$D$3:$E$56,2,FALSE)=0,"",VLOOKUP(K103,'Disaggregation Records'!$D$3:$E$56,2,FALSE)),"")</f>
        <v/>
      </c>
      <c r="D103" s="418" t="str">
        <f>IFERROR(IF(VLOOKUP(K103,'Disaggregation Records'!$D$3:$F$56,3,FALSE)=0,"",VLOOKUP(K103,'Disaggregation Records'!$D$3:$F$56,3,FALSE)),"")</f>
        <v/>
      </c>
      <c r="E103" s="320"/>
      <c r="F103" s="320"/>
      <c r="G103" s="320"/>
      <c r="H103" s="319"/>
      <c r="I103" s="345" t="str">
        <f>IFERROR(IF(VLOOKUP(K103,'Disaggregation Records'!$D$3:$G$56,4,FALSE)=0,"",VLOOKUP(K103,'Disaggregation Records'!$D$3:$G$56,4,FALSE)),"")</f>
        <v/>
      </c>
      <c r="J103" s="415">
        <f t="shared" si="7"/>
        <v>74</v>
      </c>
      <c r="K103" s="415" t="str">
        <f t="shared" si="8"/>
        <v/>
      </c>
      <c r="L103" s="415" t="b">
        <f t="shared" si="10"/>
        <v>1</v>
      </c>
      <c r="M103" s="415" t="b">
        <f t="shared" si="9"/>
        <v>0</v>
      </c>
      <c r="N103" s="419" t="s">
        <v>1321</v>
      </c>
      <c r="O103" s="161"/>
      <c r="P103" s="164"/>
      <c r="Q103" s="164"/>
      <c r="AD103" s="9"/>
      <c r="AE103" s="9"/>
      <c r="AF103" s="9"/>
      <c r="AG103" s="9"/>
      <c r="AH103" s="9"/>
      <c r="AI103" s="9"/>
      <c r="AJ103" s="9"/>
    </row>
    <row r="104" spans="1:36" s="302" customFormat="1" ht="37.5" customHeight="1" x14ac:dyDescent="0.25">
      <c r="A104" s="317">
        <v>10</v>
      </c>
      <c r="B104" s="329" t="str">
        <f>IFERROR(VLOOKUP(A104,'Impact Indicators - Section B'!$A$9:$R$27,18,FALSE),"")</f>
        <v/>
      </c>
      <c r="C104" s="418" t="str">
        <f>IFERROR(IF(VLOOKUP(K104,'Disaggregation Records'!$D$3:$E$56,2,FALSE)=0,"",VLOOKUP(K104,'Disaggregation Records'!$D$3:$E$56,2,FALSE)),"")</f>
        <v/>
      </c>
      <c r="D104" s="418" t="str">
        <f>IFERROR(IF(VLOOKUP(K104,'Disaggregation Records'!$D$3:$F$56,3,FALSE)=0,"",VLOOKUP(K104,'Disaggregation Records'!$D$3:$F$56,3,FALSE)),"")</f>
        <v/>
      </c>
      <c r="E104" s="320"/>
      <c r="F104" s="320"/>
      <c r="G104" s="320"/>
      <c r="H104" s="319"/>
      <c r="I104" s="345" t="str">
        <f>IFERROR(IF(VLOOKUP(K104,'Disaggregation Records'!$D$3:$G$56,4,FALSE)=0,"",VLOOKUP(K104,'Disaggregation Records'!$D$3:$G$56,4,FALSE)),"")</f>
        <v/>
      </c>
      <c r="J104" s="415">
        <f t="shared" ref="J104:J135" si="11">IF(B104=B103,J103+1,0)</f>
        <v>75</v>
      </c>
      <c r="K104" s="415" t="str">
        <f t="shared" ref="K104:K135" si="12">IF(B104&lt;&gt;"",B104&amp;"-"&amp;J104,"")</f>
        <v/>
      </c>
      <c r="L104" s="415" t="b">
        <f t="shared" si="10"/>
        <v>1</v>
      </c>
      <c r="M104" s="415" t="b">
        <f t="shared" ref="M104:M135" si="13">IFERROR(IF(B104&lt;&gt;"",TRUE,FALSE),"")</f>
        <v>0</v>
      </c>
      <c r="N104" s="419" t="s">
        <v>1322</v>
      </c>
      <c r="O104" s="161"/>
      <c r="P104" s="164"/>
      <c r="Q104" s="164"/>
      <c r="AD104" s="9"/>
      <c r="AE104" s="9"/>
      <c r="AF104" s="9"/>
      <c r="AG104" s="9"/>
      <c r="AH104" s="9"/>
      <c r="AI104" s="9"/>
      <c r="AJ104" s="9"/>
    </row>
    <row r="105" spans="1:36" s="302" customFormat="1" ht="37.5" customHeight="1" x14ac:dyDescent="0.25">
      <c r="A105" s="317">
        <v>10</v>
      </c>
      <c r="B105" s="329" t="str">
        <f>IFERROR(VLOOKUP(A105,'Impact Indicators - Section B'!$A$9:$R$27,18,FALSE),"")</f>
        <v/>
      </c>
      <c r="C105" s="418" t="str">
        <f>IFERROR(IF(VLOOKUP(K105,'Disaggregation Records'!$D$3:$E$56,2,FALSE)=0,"",VLOOKUP(K105,'Disaggregation Records'!$D$3:$E$56,2,FALSE)),"")</f>
        <v/>
      </c>
      <c r="D105" s="418" t="str">
        <f>IFERROR(IF(VLOOKUP(K105,'Disaggregation Records'!$D$3:$F$56,3,FALSE)=0,"",VLOOKUP(K105,'Disaggregation Records'!$D$3:$F$56,3,FALSE)),"")</f>
        <v/>
      </c>
      <c r="E105" s="320"/>
      <c r="F105" s="320"/>
      <c r="G105" s="320"/>
      <c r="H105" s="319"/>
      <c r="I105" s="345" t="str">
        <f>IFERROR(IF(VLOOKUP(K105,'Disaggregation Records'!$D$3:$G$56,4,FALSE)=0,"",VLOOKUP(K105,'Disaggregation Records'!$D$3:$G$56,4,FALSE)),"")</f>
        <v/>
      </c>
      <c r="J105" s="415">
        <f t="shared" si="11"/>
        <v>76</v>
      </c>
      <c r="K105" s="415" t="str">
        <f t="shared" si="12"/>
        <v/>
      </c>
      <c r="L105" s="415" t="b">
        <f t="shared" si="10"/>
        <v>1</v>
      </c>
      <c r="M105" s="415" t="b">
        <f t="shared" si="13"/>
        <v>0</v>
      </c>
      <c r="N105" s="419" t="s">
        <v>1323</v>
      </c>
      <c r="O105" s="161"/>
      <c r="P105" s="164"/>
      <c r="Q105" s="164"/>
      <c r="AD105" s="9"/>
      <c r="AE105" s="9"/>
      <c r="AF105" s="9"/>
      <c r="AG105" s="9"/>
      <c r="AH105" s="9"/>
      <c r="AI105" s="9"/>
      <c r="AJ105" s="9"/>
    </row>
    <row r="106" spans="1:36" s="302" customFormat="1" ht="37.5" customHeight="1" x14ac:dyDescent="0.25">
      <c r="A106" s="317">
        <v>10</v>
      </c>
      <c r="B106" s="329" t="str">
        <f>IFERROR(VLOOKUP(A106,'Impact Indicators - Section B'!$A$9:$R$27,18,FALSE),"")</f>
        <v/>
      </c>
      <c r="C106" s="418" t="str">
        <f>IFERROR(IF(VLOOKUP(K106,'Disaggregation Records'!$D$3:$E$56,2,FALSE)=0,"",VLOOKUP(K106,'Disaggregation Records'!$D$3:$E$56,2,FALSE)),"")</f>
        <v/>
      </c>
      <c r="D106" s="418" t="str">
        <f>IFERROR(IF(VLOOKUP(K106,'Disaggregation Records'!$D$3:$F$56,3,FALSE)=0,"",VLOOKUP(K106,'Disaggregation Records'!$D$3:$F$56,3,FALSE)),"")</f>
        <v/>
      </c>
      <c r="E106" s="320"/>
      <c r="F106" s="320"/>
      <c r="G106" s="320"/>
      <c r="H106" s="319"/>
      <c r="I106" s="345" t="str">
        <f>IFERROR(IF(VLOOKUP(K106,'Disaggregation Records'!$D$3:$G$56,4,FALSE)=0,"",VLOOKUP(K106,'Disaggregation Records'!$D$3:$G$56,4,FALSE)),"")</f>
        <v/>
      </c>
      <c r="J106" s="415">
        <f t="shared" si="11"/>
        <v>77</v>
      </c>
      <c r="K106" s="415" t="str">
        <f t="shared" si="12"/>
        <v/>
      </c>
      <c r="L106" s="415" t="b">
        <f t="shared" si="10"/>
        <v>1</v>
      </c>
      <c r="M106" s="415" t="b">
        <f t="shared" si="13"/>
        <v>0</v>
      </c>
      <c r="N106" s="419" t="s">
        <v>1324</v>
      </c>
      <c r="O106" s="161"/>
      <c r="P106" s="164"/>
      <c r="Q106" s="164"/>
      <c r="AD106" s="9"/>
      <c r="AE106" s="9"/>
      <c r="AF106" s="9"/>
      <c r="AG106" s="9"/>
      <c r="AH106" s="9"/>
      <c r="AI106" s="9"/>
      <c r="AJ106" s="9"/>
    </row>
    <row r="107" spans="1:36" s="302" customFormat="1" ht="37.5" customHeight="1" x14ac:dyDescent="0.25">
      <c r="A107" s="317">
        <v>10</v>
      </c>
      <c r="B107" s="329" t="str">
        <f>IFERROR(VLOOKUP(A107,'Impact Indicators - Section B'!$A$9:$R$27,18,FALSE),"")</f>
        <v/>
      </c>
      <c r="C107" s="418" t="str">
        <f>IFERROR(IF(VLOOKUP(K107,'Disaggregation Records'!$D$3:$E$56,2,FALSE)=0,"",VLOOKUP(K107,'Disaggregation Records'!$D$3:$E$56,2,FALSE)),"")</f>
        <v/>
      </c>
      <c r="D107" s="418" t="str">
        <f>IFERROR(IF(VLOOKUP(K107,'Disaggregation Records'!$D$3:$F$56,3,FALSE)=0,"",VLOOKUP(K107,'Disaggregation Records'!$D$3:$F$56,3,FALSE)),"")</f>
        <v/>
      </c>
      <c r="E107" s="320"/>
      <c r="F107" s="320"/>
      <c r="G107" s="320"/>
      <c r="H107" s="319"/>
      <c r="I107" s="345" t="str">
        <f>IFERROR(IF(VLOOKUP(K107,'Disaggregation Records'!$D$3:$G$56,4,FALSE)=0,"",VLOOKUP(K107,'Disaggregation Records'!$D$3:$G$56,4,FALSE)),"")</f>
        <v/>
      </c>
      <c r="J107" s="415">
        <f t="shared" si="11"/>
        <v>78</v>
      </c>
      <c r="K107" s="415" t="str">
        <f t="shared" si="12"/>
        <v/>
      </c>
      <c r="L107" s="415" t="b">
        <f t="shared" si="10"/>
        <v>1</v>
      </c>
      <c r="M107" s="415" t="b">
        <f t="shared" si="13"/>
        <v>0</v>
      </c>
      <c r="N107" s="419" t="s">
        <v>1325</v>
      </c>
      <c r="O107" s="161"/>
      <c r="P107" s="164"/>
      <c r="Q107" s="164"/>
      <c r="AD107" s="9"/>
      <c r="AE107" s="9"/>
      <c r="AF107" s="9"/>
      <c r="AG107" s="9"/>
      <c r="AH107" s="9"/>
      <c r="AI107" s="9"/>
      <c r="AJ107" s="9"/>
    </row>
    <row r="108" spans="1:36" s="302" customFormat="1" ht="37.5" customHeight="1" x14ac:dyDescent="0.25">
      <c r="A108" s="317">
        <v>10</v>
      </c>
      <c r="B108" s="329" t="str">
        <f>IFERROR(VLOOKUP(A108,'Impact Indicators - Section B'!$A$9:$R$27,18,FALSE),"")</f>
        <v/>
      </c>
      <c r="C108" s="418" t="str">
        <f>IFERROR(IF(VLOOKUP(K108,'Disaggregation Records'!$D$3:$E$56,2,FALSE)=0,"",VLOOKUP(K108,'Disaggregation Records'!$D$3:$E$56,2,FALSE)),"")</f>
        <v/>
      </c>
      <c r="D108" s="418" t="str">
        <f>IFERROR(IF(VLOOKUP(K108,'Disaggregation Records'!$D$3:$F$56,3,FALSE)=0,"",VLOOKUP(K108,'Disaggregation Records'!$D$3:$F$56,3,FALSE)),"")</f>
        <v/>
      </c>
      <c r="E108" s="320"/>
      <c r="F108" s="320"/>
      <c r="G108" s="320"/>
      <c r="H108" s="319"/>
      <c r="I108" s="345" t="str">
        <f>IFERROR(IF(VLOOKUP(K108,'Disaggregation Records'!$D$3:$G$56,4,FALSE)=0,"",VLOOKUP(K108,'Disaggregation Records'!$D$3:$G$56,4,FALSE)),"")</f>
        <v/>
      </c>
      <c r="J108" s="415">
        <f t="shared" si="11"/>
        <v>79</v>
      </c>
      <c r="K108" s="415" t="str">
        <f t="shared" si="12"/>
        <v/>
      </c>
      <c r="L108" s="415" t="b">
        <f t="shared" si="10"/>
        <v>1</v>
      </c>
      <c r="M108" s="415" t="b">
        <f t="shared" si="13"/>
        <v>0</v>
      </c>
      <c r="N108" s="419" t="s">
        <v>1326</v>
      </c>
      <c r="O108" s="161"/>
      <c r="P108" s="164"/>
      <c r="Q108" s="164"/>
      <c r="AD108" s="9"/>
      <c r="AE108" s="9"/>
      <c r="AF108" s="9"/>
      <c r="AG108" s="9"/>
      <c r="AH108" s="9"/>
      <c r="AI108" s="9"/>
      <c r="AJ108" s="9"/>
    </row>
    <row r="109" spans="1:36" s="302" customFormat="1" ht="37.5" customHeight="1" x14ac:dyDescent="0.25">
      <c r="A109" s="317">
        <v>11</v>
      </c>
      <c r="B109" s="329" t="str">
        <f>IFERROR(VLOOKUP(A109,'Impact Indicators - Section B'!$A$9:$R$27,18,FALSE),"")</f>
        <v/>
      </c>
      <c r="C109" s="418" t="str">
        <f>IFERROR(IF(VLOOKUP(K109,'Disaggregation Records'!$D$3:$E$56,2,FALSE)=0,"",VLOOKUP(K109,'Disaggregation Records'!$D$3:$E$56,2,FALSE)),"")</f>
        <v/>
      </c>
      <c r="D109" s="418" t="str">
        <f>IFERROR(IF(VLOOKUP(K109,'Disaggregation Records'!$D$3:$F$56,3,FALSE)=0,"",VLOOKUP(K109,'Disaggregation Records'!$D$3:$F$56,3,FALSE)),"")</f>
        <v/>
      </c>
      <c r="E109" s="320"/>
      <c r="F109" s="320"/>
      <c r="G109" s="320"/>
      <c r="H109" s="319"/>
      <c r="I109" s="345" t="str">
        <f>IFERROR(IF(VLOOKUP(K109,'Disaggregation Records'!$D$3:$G$56,4,FALSE)=0,"",VLOOKUP(K109,'Disaggregation Records'!$D$3:$G$56,4,FALSE)),"")</f>
        <v/>
      </c>
      <c r="J109" s="415">
        <f t="shared" si="11"/>
        <v>80</v>
      </c>
      <c r="K109" s="415" t="str">
        <f t="shared" si="12"/>
        <v/>
      </c>
      <c r="L109" s="415" t="b">
        <f t="shared" si="10"/>
        <v>1</v>
      </c>
      <c r="M109" s="415" t="b">
        <f t="shared" si="13"/>
        <v>0</v>
      </c>
      <c r="N109" s="419" t="s">
        <v>1327</v>
      </c>
      <c r="O109" s="161"/>
      <c r="P109" s="164"/>
      <c r="Q109" s="164"/>
      <c r="AD109" s="9"/>
      <c r="AE109" s="9"/>
      <c r="AF109" s="9"/>
      <c r="AG109" s="9"/>
      <c r="AH109" s="9"/>
      <c r="AI109" s="9"/>
      <c r="AJ109" s="9"/>
    </row>
    <row r="110" spans="1:36" s="302" customFormat="1" ht="37.5" customHeight="1" x14ac:dyDescent="0.25">
      <c r="A110" s="317">
        <v>11</v>
      </c>
      <c r="B110" s="329" t="str">
        <f>IFERROR(VLOOKUP(A110,'Impact Indicators - Section B'!$A$9:$R$27,18,FALSE),"")</f>
        <v/>
      </c>
      <c r="C110" s="418" t="str">
        <f>IFERROR(IF(VLOOKUP(K110,'Disaggregation Records'!$D$3:$E$56,2,FALSE)=0,"",VLOOKUP(K110,'Disaggregation Records'!$D$3:$E$56,2,FALSE)),"")</f>
        <v/>
      </c>
      <c r="D110" s="418" t="str">
        <f>IFERROR(IF(VLOOKUP(K110,'Disaggregation Records'!$D$3:$F$56,3,FALSE)=0,"",VLOOKUP(K110,'Disaggregation Records'!$D$3:$F$56,3,FALSE)),"")</f>
        <v/>
      </c>
      <c r="E110" s="320"/>
      <c r="F110" s="320"/>
      <c r="G110" s="320"/>
      <c r="H110" s="319"/>
      <c r="I110" s="345" t="str">
        <f>IFERROR(IF(VLOOKUP(K110,'Disaggregation Records'!$D$3:$G$56,4,FALSE)=0,"",VLOOKUP(K110,'Disaggregation Records'!$D$3:$G$56,4,FALSE)),"")</f>
        <v/>
      </c>
      <c r="J110" s="415">
        <f t="shared" si="11"/>
        <v>81</v>
      </c>
      <c r="K110" s="415" t="str">
        <f t="shared" si="12"/>
        <v/>
      </c>
      <c r="L110" s="415" t="b">
        <f t="shared" si="10"/>
        <v>1</v>
      </c>
      <c r="M110" s="415" t="b">
        <f t="shared" si="13"/>
        <v>0</v>
      </c>
      <c r="N110" s="419" t="s">
        <v>1328</v>
      </c>
      <c r="O110" s="161"/>
      <c r="P110" s="164"/>
      <c r="Q110" s="164"/>
      <c r="AD110" s="9"/>
      <c r="AE110" s="9"/>
      <c r="AF110" s="9"/>
      <c r="AG110" s="9"/>
      <c r="AH110" s="9"/>
      <c r="AI110" s="9"/>
      <c r="AJ110" s="9"/>
    </row>
    <row r="111" spans="1:36" s="302" customFormat="1" ht="37.5" customHeight="1" x14ac:dyDescent="0.25">
      <c r="A111" s="317">
        <v>11</v>
      </c>
      <c r="B111" s="329" t="str">
        <f>IFERROR(VLOOKUP(A111,'Impact Indicators - Section B'!$A$9:$R$27,18,FALSE),"")</f>
        <v/>
      </c>
      <c r="C111" s="418" t="str">
        <f>IFERROR(IF(VLOOKUP(K111,'Disaggregation Records'!$D$3:$E$56,2,FALSE)=0,"",VLOOKUP(K111,'Disaggregation Records'!$D$3:$E$56,2,FALSE)),"")</f>
        <v/>
      </c>
      <c r="D111" s="418" t="str">
        <f>IFERROR(IF(VLOOKUP(K111,'Disaggregation Records'!$D$3:$F$56,3,FALSE)=0,"",VLOOKUP(K111,'Disaggregation Records'!$D$3:$F$56,3,FALSE)),"")</f>
        <v/>
      </c>
      <c r="E111" s="320"/>
      <c r="F111" s="320"/>
      <c r="G111" s="320"/>
      <c r="H111" s="319"/>
      <c r="I111" s="345" t="str">
        <f>IFERROR(IF(VLOOKUP(K111,'Disaggregation Records'!$D$3:$G$56,4,FALSE)=0,"",VLOOKUP(K111,'Disaggregation Records'!$D$3:$G$56,4,FALSE)),"")</f>
        <v/>
      </c>
      <c r="J111" s="415">
        <f t="shared" si="11"/>
        <v>82</v>
      </c>
      <c r="K111" s="415" t="str">
        <f t="shared" si="12"/>
        <v/>
      </c>
      <c r="L111" s="415" t="b">
        <f t="shared" si="10"/>
        <v>1</v>
      </c>
      <c r="M111" s="415" t="b">
        <f t="shared" si="13"/>
        <v>0</v>
      </c>
      <c r="N111" s="419" t="s">
        <v>1329</v>
      </c>
      <c r="O111" s="161"/>
      <c r="P111" s="164"/>
      <c r="Q111" s="164"/>
      <c r="AD111" s="9"/>
      <c r="AE111" s="9"/>
      <c r="AF111" s="9"/>
      <c r="AG111" s="9"/>
      <c r="AH111" s="9"/>
      <c r="AI111" s="9"/>
      <c r="AJ111" s="9"/>
    </row>
    <row r="112" spans="1:36" s="302" customFormat="1" ht="37.5" customHeight="1" x14ac:dyDescent="0.25">
      <c r="A112" s="317">
        <v>11</v>
      </c>
      <c r="B112" s="329" t="str">
        <f>IFERROR(VLOOKUP(A112,'Impact Indicators - Section B'!$A$9:$R$27,18,FALSE),"")</f>
        <v/>
      </c>
      <c r="C112" s="418" t="str">
        <f>IFERROR(IF(VLOOKUP(K112,'Disaggregation Records'!$D$3:$E$56,2,FALSE)=0,"",VLOOKUP(K112,'Disaggregation Records'!$D$3:$E$56,2,FALSE)),"")</f>
        <v/>
      </c>
      <c r="D112" s="418" t="str">
        <f>IFERROR(IF(VLOOKUP(K112,'Disaggregation Records'!$D$3:$F$56,3,FALSE)=0,"",VLOOKUP(K112,'Disaggregation Records'!$D$3:$F$56,3,FALSE)),"")</f>
        <v/>
      </c>
      <c r="E112" s="320"/>
      <c r="F112" s="320"/>
      <c r="G112" s="320"/>
      <c r="H112" s="319"/>
      <c r="I112" s="345" t="str">
        <f>IFERROR(IF(VLOOKUP(K112,'Disaggregation Records'!$D$3:$G$56,4,FALSE)=0,"",VLOOKUP(K112,'Disaggregation Records'!$D$3:$G$56,4,FALSE)),"")</f>
        <v/>
      </c>
      <c r="J112" s="415">
        <f t="shared" si="11"/>
        <v>83</v>
      </c>
      <c r="K112" s="415" t="str">
        <f t="shared" si="12"/>
        <v/>
      </c>
      <c r="L112" s="415" t="b">
        <f t="shared" si="10"/>
        <v>1</v>
      </c>
      <c r="M112" s="415" t="b">
        <f t="shared" si="13"/>
        <v>0</v>
      </c>
      <c r="N112" s="419" t="s">
        <v>1330</v>
      </c>
      <c r="O112" s="161"/>
      <c r="P112" s="164"/>
      <c r="Q112" s="164"/>
      <c r="AD112" s="9"/>
      <c r="AE112" s="9"/>
      <c r="AF112" s="9"/>
      <c r="AG112" s="9"/>
      <c r="AH112" s="9"/>
      <c r="AI112" s="9"/>
      <c r="AJ112" s="9"/>
    </row>
    <row r="113" spans="1:36" s="302" customFormat="1" ht="37.5" customHeight="1" x14ac:dyDescent="0.25">
      <c r="A113" s="317">
        <v>11</v>
      </c>
      <c r="B113" s="329" t="str">
        <f>IFERROR(VLOOKUP(A113,'Impact Indicators - Section B'!$A$9:$R$27,18,FALSE),"")</f>
        <v/>
      </c>
      <c r="C113" s="418" t="str">
        <f>IFERROR(IF(VLOOKUP(K113,'Disaggregation Records'!$D$3:$E$56,2,FALSE)=0,"",VLOOKUP(K113,'Disaggregation Records'!$D$3:$E$56,2,FALSE)),"")</f>
        <v/>
      </c>
      <c r="D113" s="418" t="str">
        <f>IFERROR(IF(VLOOKUP(K113,'Disaggregation Records'!$D$3:$F$56,3,FALSE)=0,"",VLOOKUP(K113,'Disaggregation Records'!$D$3:$F$56,3,FALSE)),"")</f>
        <v/>
      </c>
      <c r="E113" s="320"/>
      <c r="F113" s="320"/>
      <c r="G113" s="320"/>
      <c r="H113" s="319"/>
      <c r="I113" s="345" t="str">
        <f>IFERROR(IF(VLOOKUP(K113,'Disaggregation Records'!$D$3:$G$56,4,FALSE)=0,"",VLOOKUP(K113,'Disaggregation Records'!$D$3:$G$56,4,FALSE)),"")</f>
        <v/>
      </c>
      <c r="J113" s="415">
        <f t="shared" si="11"/>
        <v>84</v>
      </c>
      <c r="K113" s="415" t="str">
        <f t="shared" si="12"/>
        <v/>
      </c>
      <c r="L113" s="415" t="b">
        <f t="shared" si="10"/>
        <v>1</v>
      </c>
      <c r="M113" s="415" t="b">
        <f t="shared" si="13"/>
        <v>0</v>
      </c>
      <c r="N113" s="419" t="s">
        <v>1331</v>
      </c>
      <c r="O113" s="161"/>
      <c r="P113" s="164"/>
      <c r="Q113" s="164"/>
      <c r="AD113" s="9"/>
      <c r="AE113" s="9"/>
      <c r="AF113" s="9"/>
      <c r="AG113" s="9"/>
      <c r="AH113" s="9"/>
      <c r="AI113" s="9"/>
      <c r="AJ113" s="9"/>
    </row>
    <row r="114" spans="1:36" s="302" customFormat="1" ht="37.5" customHeight="1" x14ac:dyDescent="0.25">
      <c r="A114" s="317">
        <v>11</v>
      </c>
      <c r="B114" s="329" t="str">
        <f>IFERROR(VLOOKUP(A114,'Impact Indicators - Section B'!$A$9:$R$27,18,FALSE),"")</f>
        <v/>
      </c>
      <c r="C114" s="418" t="str">
        <f>IFERROR(IF(VLOOKUP(K114,'Disaggregation Records'!$D$3:$E$56,2,FALSE)=0,"",VLOOKUP(K114,'Disaggregation Records'!$D$3:$E$56,2,FALSE)),"")</f>
        <v/>
      </c>
      <c r="D114" s="418" t="str">
        <f>IFERROR(IF(VLOOKUP(K114,'Disaggregation Records'!$D$3:$F$56,3,FALSE)=0,"",VLOOKUP(K114,'Disaggregation Records'!$D$3:$F$56,3,FALSE)),"")</f>
        <v/>
      </c>
      <c r="E114" s="320"/>
      <c r="F114" s="320"/>
      <c r="G114" s="320"/>
      <c r="H114" s="319"/>
      <c r="I114" s="345" t="str">
        <f>IFERROR(IF(VLOOKUP(K114,'Disaggregation Records'!$D$3:$G$56,4,FALSE)=0,"",VLOOKUP(K114,'Disaggregation Records'!$D$3:$G$56,4,FALSE)),"")</f>
        <v/>
      </c>
      <c r="J114" s="415">
        <f t="shared" si="11"/>
        <v>85</v>
      </c>
      <c r="K114" s="415" t="str">
        <f t="shared" si="12"/>
        <v/>
      </c>
      <c r="L114" s="415" t="b">
        <f t="shared" si="10"/>
        <v>1</v>
      </c>
      <c r="M114" s="415" t="b">
        <f t="shared" si="13"/>
        <v>0</v>
      </c>
      <c r="N114" s="419" t="s">
        <v>1332</v>
      </c>
      <c r="O114" s="161"/>
      <c r="P114" s="164"/>
      <c r="Q114" s="164"/>
      <c r="AD114" s="9"/>
      <c r="AE114" s="9"/>
      <c r="AF114" s="9"/>
      <c r="AG114" s="9"/>
      <c r="AH114" s="9"/>
      <c r="AI114" s="9"/>
      <c r="AJ114" s="9"/>
    </row>
    <row r="115" spans="1:36" s="302" customFormat="1" ht="37.5" customHeight="1" x14ac:dyDescent="0.25">
      <c r="A115" s="317">
        <v>11</v>
      </c>
      <c r="B115" s="329" t="str">
        <f>IFERROR(VLOOKUP(A115,'Impact Indicators - Section B'!$A$9:$R$27,18,FALSE),"")</f>
        <v/>
      </c>
      <c r="C115" s="418" t="str">
        <f>IFERROR(IF(VLOOKUP(K115,'Disaggregation Records'!$D$3:$E$56,2,FALSE)=0,"",VLOOKUP(K115,'Disaggregation Records'!$D$3:$E$56,2,FALSE)),"")</f>
        <v/>
      </c>
      <c r="D115" s="418" t="str">
        <f>IFERROR(IF(VLOOKUP(K115,'Disaggregation Records'!$D$3:$F$56,3,FALSE)=0,"",VLOOKUP(K115,'Disaggregation Records'!$D$3:$F$56,3,FALSE)),"")</f>
        <v/>
      </c>
      <c r="E115" s="320"/>
      <c r="F115" s="320"/>
      <c r="G115" s="320"/>
      <c r="H115" s="319"/>
      <c r="I115" s="345" t="str">
        <f>IFERROR(IF(VLOOKUP(K115,'Disaggregation Records'!$D$3:$G$56,4,FALSE)=0,"",VLOOKUP(K115,'Disaggregation Records'!$D$3:$G$56,4,FALSE)),"")</f>
        <v/>
      </c>
      <c r="J115" s="415">
        <f t="shared" si="11"/>
        <v>86</v>
      </c>
      <c r="K115" s="415" t="str">
        <f t="shared" si="12"/>
        <v/>
      </c>
      <c r="L115" s="415" t="b">
        <f t="shared" si="10"/>
        <v>1</v>
      </c>
      <c r="M115" s="415" t="b">
        <f t="shared" si="13"/>
        <v>0</v>
      </c>
      <c r="N115" s="419" t="s">
        <v>1333</v>
      </c>
      <c r="O115" s="161"/>
      <c r="P115" s="164"/>
      <c r="Q115" s="164"/>
      <c r="AD115" s="9"/>
      <c r="AE115" s="9"/>
      <c r="AF115" s="9"/>
      <c r="AG115" s="9"/>
      <c r="AH115" s="9"/>
      <c r="AI115" s="9"/>
      <c r="AJ115" s="9"/>
    </row>
    <row r="116" spans="1:36" s="302" customFormat="1" ht="37.5" customHeight="1" x14ac:dyDescent="0.25">
      <c r="A116" s="317">
        <v>11</v>
      </c>
      <c r="B116" s="329" t="str">
        <f>IFERROR(VLOOKUP(A116,'Impact Indicators - Section B'!$A$9:$R$27,18,FALSE),"")</f>
        <v/>
      </c>
      <c r="C116" s="418" t="str">
        <f>IFERROR(IF(VLOOKUP(K116,'Disaggregation Records'!$D$3:$E$56,2,FALSE)=0,"",VLOOKUP(K116,'Disaggregation Records'!$D$3:$E$56,2,FALSE)),"")</f>
        <v/>
      </c>
      <c r="D116" s="418" t="str">
        <f>IFERROR(IF(VLOOKUP(K116,'Disaggregation Records'!$D$3:$F$56,3,FALSE)=0,"",VLOOKUP(K116,'Disaggregation Records'!$D$3:$F$56,3,FALSE)),"")</f>
        <v/>
      </c>
      <c r="E116" s="320"/>
      <c r="F116" s="320"/>
      <c r="G116" s="320"/>
      <c r="H116" s="319"/>
      <c r="I116" s="345" t="str">
        <f>IFERROR(IF(VLOOKUP(K116,'Disaggregation Records'!$D$3:$G$56,4,FALSE)=0,"",VLOOKUP(K116,'Disaggregation Records'!$D$3:$G$56,4,FALSE)),"")</f>
        <v/>
      </c>
      <c r="J116" s="415">
        <f t="shared" si="11"/>
        <v>87</v>
      </c>
      <c r="K116" s="415" t="str">
        <f t="shared" si="12"/>
        <v/>
      </c>
      <c r="L116" s="415" t="b">
        <f t="shared" si="10"/>
        <v>1</v>
      </c>
      <c r="M116" s="415" t="b">
        <f t="shared" si="13"/>
        <v>0</v>
      </c>
      <c r="N116" s="419" t="s">
        <v>1334</v>
      </c>
      <c r="O116" s="161"/>
      <c r="P116" s="164"/>
      <c r="Q116" s="164"/>
      <c r="AD116" s="9"/>
      <c r="AE116" s="9"/>
      <c r="AF116" s="9"/>
      <c r="AG116" s="9"/>
      <c r="AH116" s="9"/>
      <c r="AI116" s="9"/>
      <c r="AJ116" s="9"/>
    </row>
    <row r="117" spans="1:36" s="302" customFormat="1" ht="37.5" customHeight="1" x14ac:dyDescent="0.25">
      <c r="A117" s="317">
        <v>11</v>
      </c>
      <c r="B117" s="329" t="str">
        <f>IFERROR(VLOOKUP(A117,'Impact Indicators - Section B'!$A$9:$R$27,18,FALSE),"")</f>
        <v/>
      </c>
      <c r="C117" s="418" t="str">
        <f>IFERROR(IF(VLOOKUP(K117,'Disaggregation Records'!$D$3:$E$56,2,FALSE)=0,"",VLOOKUP(K117,'Disaggregation Records'!$D$3:$E$56,2,FALSE)),"")</f>
        <v/>
      </c>
      <c r="D117" s="418" t="str">
        <f>IFERROR(IF(VLOOKUP(K117,'Disaggregation Records'!$D$3:$F$56,3,FALSE)=0,"",VLOOKUP(K117,'Disaggregation Records'!$D$3:$F$56,3,FALSE)),"")</f>
        <v/>
      </c>
      <c r="E117" s="320"/>
      <c r="F117" s="320"/>
      <c r="G117" s="320"/>
      <c r="H117" s="319"/>
      <c r="I117" s="345" t="str">
        <f>IFERROR(IF(VLOOKUP(K117,'Disaggregation Records'!$D$3:$G$56,4,FALSE)=0,"",VLOOKUP(K117,'Disaggregation Records'!$D$3:$G$56,4,FALSE)),"")</f>
        <v/>
      </c>
      <c r="J117" s="415">
        <f t="shared" si="11"/>
        <v>88</v>
      </c>
      <c r="K117" s="415" t="str">
        <f t="shared" si="12"/>
        <v/>
      </c>
      <c r="L117" s="415" t="b">
        <f t="shared" si="10"/>
        <v>1</v>
      </c>
      <c r="M117" s="415" t="b">
        <f t="shared" si="13"/>
        <v>0</v>
      </c>
      <c r="N117" s="419" t="s">
        <v>1335</v>
      </c>
      <c r="O117" s="161"/>
      <c r="P117" s="164"/>
      <c r="Q117" s="164"/>
      <c r="AD117" s="9"/>
      <c r="AE117" s="9"/>
      <c r="AF117" s="9"/>
      <c r="AG117" s="9"/>
      <c r="AH117" s="9"/>
      <c r="AI117" s="9"/>
      <c r="AJ117" s="9"/>
    </row>
    <row r="118" spans="1:36" s="302" customFormat="1" ht="37.5" customHeight="1" x14ac:dyDescent="0.25">
      <c r="A118" s="317">
        <v>11</v>
      </c>
      <c r="B118" s="329" t="str">
        <f>IFERROR(VLOOKUP(A118,'Impact Indicators - Section B'!$A$9:$R$27,18,FALSE),"")</f>
        <v/>
      </c>
      <c r="C118" s="418" t="str">
        <f>IFERROR(IF(VLOOKUP(K118,'Disaggregation Records'!$D$3:$E$56,2,FALSE)=0,"",VLOOKUP(K118,'Disaggregation Records'!$D$3:$E$56,2,FALSE)),"")</f>
        <v/>
      </c>
      <c r="D118" s="418" t="str">
        <f>IFERROR(IF(VLOOKUP(K118,'Disaggregation Records'!$D$3:$F$56,3,FALSE)=0,"",VLOOKUP(K118,'Disaggregation Records'!$D$3:$F$56,3,FALSE)),"")</f>
        <v/>
      </c>
      <c r="E118" s="320"/>
      <c r="F118" s="320"/>
      <c r="G118" s="320"/>
      <c r="H118" s="319"/>
      <c r="I118" s="345" t="str">
        <f>IFERROR(IF(VLOOKUP(K118,'Disaggregation Records'!$D$3:$G$56,4,FALSE)=0,"",VLOOKUP(K118,'Disaggregation Records'!$D$3:$G$56,4,FALSE)),"")</f>
        <v/>
      </c>
      <c r="J118" s="415">
        <f t="shared" si="11"/>
        <v>89</v>
      </c>
      <c r="K118" s="415" t="str">
        <f t="shared" si="12"/>
        <v/>
      </c>
      <c r="L118" s="415" t="b">
        <f t="shared" si="10"/>
        <v>1</v>
      </c>
      <c r="M118" s="415" t="b">
        <f t="shared" si="13"/>
        <v>0</v>
      </c>
      <c r="N118" s="419" t="s">
        <v>1336</v>
      </c>
      <c r="O118" s="161"/>
      <c r="P118" s="164"/>
      <c r="Q118" s="164"/>
      <c r="AD118" s="9"/>
      <c r="AE118" s="9"/>
      <c r="AF118" s="9"/>
      <c r="AG118" s="9"/>
      <c r="AH118" s="9"/>
      <c r="AI118" s="9"/>
      <c r="AJ118" s="9"/>
    </row>
    <row r="119" spans="1:36" s="302" customFormat="1" ht="37.5" customHeight="1" x14ac:dyDescent="0.25">
      <c r="A119" s="317">
        <v>12</v>
      </c>
      <c r="B119" s="329" t="str">
        <f>IFERROR(VLOOKUP(A119,'Impact Indicators - Section B'!$A$9:$R$27,18,FALSE),"")</f>
        <v/>
      </c>
      <c r="C119" s="418" t="str">
        <f>IFERROR(IF(VLOOKUP(K119,'Disaggregation Records'!$D$3:$E$56,2,FALSE)=0,"",VLOOKUP(K119,'Disaggregation Records'!$D$3:$E$56,2,FALSE)),"")</f>
        <v/>
      </c>
      <c r="D119" s="418" t="str">
        <f>IFERROR(IF(VLOOKUP(K119,'Disaggregation Records'!$D$3:$F$56,3,FALSE)=0,"",VLOOKUP(K119,'Disaggregation Records'!$D$3:$F$56,3,FALSE)),"")</f>
        <v/>
      </c>
      <c r="E119" s="320"/>
      <c r="F119" s="320"/>
      <c r="G119" s="320"/>
      <c r="H119" s="319"/>
      <c r="I119" s="345" t="str">
        <f>IFERROR(IF(VLOOKUP(K119,'Disaggregation Records'!$D$3:$G$56,4,FALSE)=0,"",VLOOKUP(K119,'Disaggregation Records'!$D$3:$G$56,4,FALSE)),"")</f>
        <v/>
      </c>
      <c r="J119" s="415">
        <f t="shared" si="11"/>
        <v>90</v>
      </c>
      <c r="K119" s="415" t="str">
        <f t="shared" si="12"/>
        <v/>
      </c>
      <c r="L119" s="415" t="b">
        <f t="shared" si="10"/>
        <v>1</v>
      </c>
      <c r="M119" s="415" t="b">
        <f t="shared" si="13"/>
        <v>0</v>
      </c>
      <c r="N119" s="419" t="s">
        <v>1337</v>
      </c>
      <c r="O119" s="161"/>
      <c r="P119" s="164"/>
      <c r="Q119" s="164"/>
      <c r="AD119" s="9"/>
      <c r="AE119" s="9"/>
      <c r="AF119" s="9"/>
      <c r="AG119" s="9"/>
      <c r="AH119" s="9"/>
      <c r="AI119" s="9"/>
      <c r="AJ119" s="9"/>
    </row>
    <row r="120" spans="1:36" s="302" customFormat="1" ht="37.5" customHeight="1" x14ac:dyDescent="0.25">
      <c r="A120" s="317">
        <v>12</v>
      </c>
      <c r="B120" s="329" t="str">
        <f>IFERROR(VLOOKUP(A120,'Impact Indicators - Section B'!$A$9:$R$27,18,FALSE),"")</f>
        <v/>
      </c>
      <c r="C120" s="418" t="str">
        <f>IFERROR(IF(VLOOKUP(K120,'Disaggregation Records'!$D$3:$E$56,2,FALSE)=0,"",VLOOKUP(K120,'Disaggregation Records'!$D$3:$E$56,2,FALSE)),"")</f>
        <v/>
      </c>
      <c r="D120" s="418" t="str">
        <f>IFERROR(IF(VLOOKUP(K120,'Disaggregation Records'!$D$3:$F$56,3,FALSE)=0,"",VLOOKUP(K120,'Disaggregation Records'!$D$3:$F$56,3,FALSE)),"")</f>
        <v/>
      </c>
      <c r="E120" s="320"/>
      <c r="F120" s="320"/>
      <c r="G120" s="320"/>
      <c r="H120" s="319"/>
      <c r="I120" s="345" t="str">
        <f>IFERROR(IF(VLOOKUP(K120,'Disaggregation Records'!$D$3:$G$56,4,FALSE)=0,"",VLOOKUP(K120,'Disaggregation Records'!$D$3:$G$56,4,FALSE)),"")</f>
        <v/>
      </c>
      <c r="J120" s="415">
        <f t="shared" si="11"/>
        <v>91</v>
      </c>
      <c r="K120" s="415" t="str">
        <f t="shared" si="12"/>
        <v/>
      </c>
      <c r="L120" s="415" t="b">
        <f t="shared" si="10"/>
        <v>1</v>
      </c>
      <c r="M120" s="415" t="b">
        <f t="shared" si="13"/>
        <v>0</v>
      </c>
      <c r="N120" s="419" t="s">
        <v>1338</v>
      </c>
      <c r="O120" s="161"/>
      <c r="P120" s="164"/>
      <c r="Q120" s="164"/>
      <c r="AD120" s="9"/>
      <c r="AE120" s="9"/>
      <c r="AF120" s="9"/>
      <c r="AG120" s="9"/>
      <c r="AH120" s="9"/>
      <c r="AI120" s="9"/>
      <c r="AJ120" s="9"/>
    </row>
    <row r="121" spans="1:36" s="302" customFormat="1" ht="37.5" customHeight="1" x14ac:dyDescent="0.25">
      <c r="A121" s="317">
        <v>12</v>
      </c>
      <c r="B121" s="329" t="str">
        <f>IFERROR(VLOOKUP(A121,'Impact Indicators - Section B'!$A$9:$R$27,18,FALSE),"")</f>
        <v/>
      </c>
      <c r="C121" s="418" t="str">
        <f>IFERROR(IF(VLOOKUP(K121,'Disaggregation Records'!$D$3:$E$56,2,FALSE)=0,"",VLOOKUP(K121,'Disaggregation Records'!$D$3:$E$56,2,FALSE)),"")</f>
        <v/>
      </c>
      <c r="D121" s="418" t="str">
        <f>IFERROR(IF(VLOOKUP(K121,'Disaggregation Records'!$D$3:$F$56,3,FALSE)=0,"",VLOOKUP(K121,'Disaggregation Records'!$D$3:$F$56,3,FALSE)),"")</f>
        <v/>
      </c>
      <c r="E121" s="320"/>
      <c r="F121" s="320"/>
      <c r="G121" s="320"/>
      <c r="H121" s="319"/>
      <c r="I121" s="345" t="str">
        <f>IFERROR(IF(VLOOKUP(K121,'Disaggregation Records'!$D$3:$G$56,4,FALSE)=0,"",VLOOKUP(K121,'Disaggregation Records'!$D$3:$G$56,4,FALSE)),"")</f>
        <v/>
      </c>
      <c r="J121" s="415">
        <f t="shared" si="11"/>
        <v>92</v>
      </c>
      <c r="K121" s="415" t="str">
        <f t="shared" si="12"/>
        <v/>
      </c>
      <c r="L121" s="415" t="b">
        <f t="shared" si="10"/>
        <v>1</v>
      </c>
      <c r="M121" s="415" t="b">
        <f t="shared" si="13"/>
        <v>0</v>
      </c>
      <c r="N121" s="419" t="s">
        <v>1339</v>
      </c>
      <c r="O121" s="161"/>
      <c r="P121" s="164"/>
      <c r="Q121" s="164"/>
      <c r="AD121" s="9"/>
      <c r="AE121" s="9"/>
      <c r="AF121" s="9"/>
      <c r="AG121" s="9"/>
      <c r="AH121" s="9"/>
      <c r="AI121" s="9"/>
      <c r="AJ121" s="9"/>
    </row>
    <row r="122" spans="1:36" s="302" customFormat="1" ht="37.5" customHeight="1" x14ac:dyDescent="0.25">
      <c r="A122" s="317">
        <v>12</v>
      </c>
      <c r="B122" s="329" t="str">
        <f>IFERROR(VLOOKUP(A122,'Impact Indicators - Section B'!$A$9:$R$27,18,FALSE),"")</f>
        <v/>
      </c>
      <c r="C122" s="418" t="str">
        <f>IFERROR(IF(VLOOKUP(K122,'Disaggregation Records'!$D$3:$E$56,2,FALSE)=0,"",VLOOKUP(K122,'Disaggregation Records'!$D$3:$E$56,2,FALSE)),"")</f>
        <v/>
      </c>
      <c r="D122" s="418" t="str">
        <f>IFERROR(IF(VLOOKUP(K122,'Disaggregation Records'!$D$3:$F$56,3,FALSE)=0,"",VLOOKUP(K122,'Disaggregation Records'!$D$3:$F$56,3,FALSE)),"")</f>
        <v/>
      </c>
      <c r="E122" s="320"/>
      <c r="F122" s="320"/>
      <c r="G122" s="320"/>
      <c r="H122" s="319"/>
      <c r="I122" s="345" t="str">
        <f>IFERROR(IF(VLOOKUP(K122,'Disaggregation Records'!$D$3:$G$56,4,FALSE)=0,"",VLOOKUP(K122,'Disaggregation Records'!$D$3:$G$56,4,FALSE)),"")</f>
        <v/>
      </c>
      <c r="J122" s="415">
        <f t="shared" si="11"/>
        <v>93</v>
      </c>
      <c r="K122" s="415" t="str">
        <f t="shared" si="12"/>
        <v/>
      </c>
      <c r="L122" s="415" t="b">
        <f t="shared" si="10"/>
        <v>1</v>
      </c>
      <c r="M122" s="415" t="b">
        <f t="shared" si="13"/>
        <v>0</v>
      </c>
      <c r="N122" s="419" t="s">
        <v>1340</v>
      </c>
      <c r="O122" s="161"/>
      <c r="P122" s="164"/>
      <c r="Q122" s="164"/>
      <c r="AD122" s="9"/>
      <c r="AE122" s="9"/>
      <c r="AF122" s="9"/>
      <c r="AG122" s="9"/>
      <c r="AH122" s="9"/>
      <c r="AI122" s="9"/>
      <c r="AJ122" s="9"/>
    </row>
    <row r="123" spans="1:36" s="302" customFormat="1" ht="37.5" customHeight="1" x14ac:dyDescent="0.25">
      <c r="A123" s="317">
        <v>12</v>
      </c>
      <c r="B123" s="329" t="str">
        <f>IFERROR(VLOOKUP(A123,'Impact Indicators - Section B'!$A$9:$R$27,18,FALSE),"")</f>
        <v/>
      </c>
      <c r="C123" s="418" t="str">
        <f>IFERROR(IF(VLOOKUP(K123,'Disaggregation Records'!$D$3:$E$56,2,FALSE)=0,"",VLOOKUP(K123,'Disaggregation Records'!$D$3:$E$56,2,FALSE)),"")</f>
        <v/>
      </c>
      <c r="D123" s="418" t="str">
        <f>IFERROR(IF(VLOOKUP(K123,'Disaggregation Records'!$D$3:$F$56,3,FALSE)=0,"",VLOOKUP(K123,'Disaggregation Records'!$D$3:$F$56,3,FALSE)),"")</f>
        <v/>
      </c>
      <c r="E123" s="320"/>
      <c r="F123" s="320"/>
      <c r="G123" s="320"/>
      <c r="H123" s="319"/>
      <c r="I123" s="345" t="str">
        <f>IFERROR(IF(VLOOKUP(K123,'Disaggregation Records'!$D$3:$G$56,4,FALSE)=0,"",VLOOKUP(K123,'Disaggregation Records'!$D$3:$G$56,4,FALSE)),"")</f>
        <v/>
      </c>
      <c r="J123" s="415">
        <f t="shared" si="11"/>
        <v>94</v>
      </c>
      <c r="K123" s="415" t="str">
        <f t="shared" si="12"/>
        <v/>
      </c>
      <c r="L123" s="415" t="b">
        <f t="shared" si="10"/>
        <v>1</v>
      </c>
      <c r="M123" s="415" t="b">
        <f t="shared" si="13"/>
        <v>0</v>
      </c>
      <c r="N123" s="419" t="s">
        <v>1341</v>
      </c>
      <c r="O123" s="161"/>
      <c r="P123" s="164"/>
      <c r="Q123" s="164"/>
      <c r="AD123" s="9"/>
      <c r="AE123" s="9"/>
      <c r="AF123" s="9"/>
      <c r="AG123" s="9"/>
      <c r="AH123" s="9"/>
      <c r="AI123" s="9"/>
      <c r="AJ123" s="9"/>
    </row>
    <row r="124" spans="1:36" s="302" customFormat="1" ht="37.5" customHeight="1" x14ac:dyDescent="0.25">
      <c r="A124" s="317">
        <v>12</v>
      </c>
      <c r="B124" s="329" t="str">
        <f>IFERROR(VLOOKUP(A124,'Impact Indicators - Section B'!$A$9:$R$27,18,FALSE),"")</f>
        <v/>
      </c>
      <c r="C124" s="418" t="str">
        <f>IFERROR(IF(VLOOKUP(K124,'Disaggregation Records'!$D$3:$E$56,2,FALSE)=0,"",VLOOKUP(K124,'Disaggregation Records'!$D$3:$E$56,2,FALSE)),"")</f>
        <v/>
      </c>
      <c r="D124" s="418" t="str">
        <f>IFERROR(IF(VLOOKUP(K124,'Disaggregation Records'!$D$3:$F$56,3,FALSE)=0,"",VLOOKUP(K124,'Disaggregation Records'!$D$3:$F$56,3,FALSE)),"")</f>
        <v/>
      </c>
      <c r="E124" s="320"/>
      <c r="F124" s="320"/>
      <c r="G124" s="320"/>
      <c r="H124" s="319"/>
      <c r="I124" s="345" t="str">
        <f>IFERROR(IF(VLOOKUP(K124,'Disaggregation Records'!$D$3:$G$56,4,FALSE)=0,"",VLOOKUP(K124,'Disaggregation Records'!$D$3:$G$56,4,FALSE)),"")</f>
        <v/>
      </c>
      <c r="J124" s="415">
        <f t="shared" si="11"/>
        <v>95</v>
      </c>
      <c r="K124" s="415" t="str">
        <f t="shared" si="12"/>
        <v/>
      </c>
      <c r="L124" s="415" t="b">
        <f t="shared" si="10"/>
        <v>1</v>
      </c>
      <c r="M124" s="415" t="b">
        <f t="shared" si="13"/>
        <v>0</v>
      </c>
      <c r="N124" s="419" t="s">
        <v>1342</v>
      </c>
      <c r="O124" s="161"/>
      <c r="P124" s="164"/>
      <c r="Q124" s="164"/>
      <c r="AD124" s="9"/>
      <c r="AE124" s="9"/>
      <c r="AF124" s="9"/>
      <c r="AG124" s="9"/>
      <c r="AH124" s="9"/>
      <c r="AI124" s="9"/>
      <c r="AJ124" s="9"/>
    </row>
    <row r="125" spans="1:36" s="302" customFormat="1" ht="37.5" customHeight="1" x14ac:dyDescent="0.25">
      <c r="A125" s="317">
        <v>12</v>
      </c>
      <c r="B125" s="329" t="str">
        <f>IFERROR(VLOOKUP(A125,'Impact Indicators - Section B'!$A$9:$R$27,18,FALSE),"")</f>
        <v/>
      </c>
      <c r="C125" s="418" t="str">
        <f>IFERROR(IF(VLOOKUP(K125,'Disaggregation Records'!$D$3:$E$56,2,FALSE)=0,"",VLOOKUP(K125,'Disaggregation Records'!$D$3:$E$56,2,FALSE)),"")</f>
        <v/>
      </c>
      <c r="D125" s="418" t="str">
        <f>IFERROR(IF(VLOOKUP(K125,'Disaggregation Records'!$D$3:$F$56,3,FALSE)=0,"",VLOOKUP(K125,'Disaggregation Records'!$D$3:$F$56,3,FALSE)),"")</f>
        <v/>
      </c>
      <c r="E125" s="320"/>
      <c r="F125" s="320"/>
      <c r="G125" s="320"/>
      <c r="H125" s="319"/>
      <c r="I125" s="345" t="str">
        <f>IFERROR(IF(VLOOKUP(K125,'Disaggregation Records'!$D$3:$G$56,4,FALSE)=0,"",VLOOKUP(K125,'Disaggregation Records'!$D$3:$G$56,4,FALSE)),"")</f>
        <v/>
      </c>
      <c r="J125" s="415">
        <f t="shared" si="11"/>
        <v>96</v>
      </c>
      <c r="K125" s="415" t="str">
        <f t="shared" si="12"/>
        <v/>
      </c>
      <c r="L125" s="415" t="b">
        <f t="shared" si="10"/>
        <v>1</v>
      </c>
      <c r="M125" s="415" t="b">
        <f t="shared" si="13"/>
        <v>0</v>
      </c>
      <c r="N125" s="419" t="s">
        <v>1343</v>
      </c>
      <c r="O125" s="161"/>
      <c r="P125" s="164"/>
      <c r="Q125" s="164"/>
      <c r="AD125" s="9"/>
      <c r="AE125" s="9"/>
      <c r="AF125" s="9"/>
      <c r="AG125" s="9"/>
      <c r="AH125" s="9"/>
      <c r="AI125" s="9"/>
      <c r="AJ125" s="9"/>
    </row>
    <row r="126" spans="1:36" s="302" customFormat="1" ht="37.5" customHeight="1" x14ac:dyDescent="0.25">
      <c r="A126" s="317">
        <v>12</v>
      </c>
      <c r="B126" s="329" t="str">
        <f>IFERROR(VLOOKUP(A126,'Impact Indicators - Section B'!$A$9:$R$27,18,FALSE),"")</f>
        <v/>
      </c>
      <c r="C126" s="418" t="str">
        <f>IFERROR(IF(VLOOKUP(K126,'Disaggregation Records'!$D$3:$E$56,2,FALSE)=0,"",VLOOKUP(K126,'Disaggregation Records'!$D$3:$E$56,2,FALSE)),"")</f>
        <v/>
      </c>
      <c r="D126" s="418" t="str">
        <f>IFERROR(IF(VLOOKUP(K126,'Disaggregation Records'!$D$3:$F$56,3,FALSE)=0,"",VLOOKUP(K126,'Disaggregation Records'!$D$3:$F$56,3,FALSE)),"")</f>
        <v/>
      </c>
      <c r="E126" s="320"/>
      <c r="F126" s="320"/>
      <c r="G126" s="320"/>
      <c r="H126" s="319"/>
      <c r="I126" s="345" t="str">
        <f>IFERROR(IF(VLOOKUP(K126,'Disaggregation Records'!$D$3:$G$56,4,FALSE)=0,"",VLOOKUP(K126,'Disaggregation Records'!$D$3:$G$56,4,FALSE)),"")</f>
        <v/>
      </c>
      <c r="J126" s="415">
        <f t="shared" si="11"/>
        <v>97</v>
      </c>
      <c r="K126" s="415" t="str">
        <f t="shared" si="12"/>
        <v/>
      </c>
      <c r="L126" s="415" t="b">
        <f t="shared" si="10"/>
        <v>1</v>
      </c>
      <c r="M126" s="415" t="b">
        <f t="shared" si="13"/>
        <v>0</v>
      </c>
      <c r="N126" s="419" t="s">
        <v>1344</v>
      </c>
      <c r="O126" s="161"/>
      <c r="P126" s="164"/>
      <c r="Q126" s="164"/>
      <c r="AD126" s="9"/>
      <c r="AE126" s="9"/>
      <c r="AF126" s="9"/>
      <c r="AG126" s="9"/>
      <c r="AH126" s="9"/>
      <c r="AI126" s="9"/>
      <c r="AJ126" s="9"/>
    </row>
    <row r="127" spans="1:36" s="302" customFormat="1" ht="37.5" customHeight="1" x14ac:dyDescent="0.25">
      <c r="A127" s="317">
        <v>12</v>
      </c>
      <c r="B127" s="329" t="str">
        <f>IFERROR(VLOOKUP(A127,'Impact Indicators - Section B'!$A$9:$R$27,18,FALSE),"")</f>
        <v/>
      </c>
      <c r="C127" s="418" t="str">
        <f>IFERROR(IF(VLOOKUP(K127,'Disaggregation Records'!$D$3:$E$56,2,FALSE)=0,"",VLOOKUP(K127,'Disaggregation Records'!$D$3:$E$56,2,FALSE)),"")</f>
        <v/>
      </c>
      <c r="D127" s="418" t="str">
        <f>IFERROR(IF(VLOOKUP(K127,'Disaggregation Records'!$D$3:$F$56,3,FALSE)=0,"",VLOOKUP(K127,'Disaggregation Records'!$D$3:$F$56,3,FALSE)),"")</f>
        <v/>
      </c>
      <c r="E127" s="320"/>
      <c r="F127" s="320"/>
      <c r="G127" s="320"/>
      <c r="H127" s="319"/>
      <c r="I127" s="345" t="str">
        <f>IFERROR(IF(VLOOKUP(K127,'Disaggregation Records'!$D$3:$G$56,4,FALSE)=0,"",VLOOKUP(K127,'Disaggregation Records'!$D$3:$G$56,4,FALSE)),"")</f>
        <v/>
      </c>
      <c r="J127" s="415">
        <f t="shared" si="11"/>
        <v>98</v>
      </c>
      <c r="K127" s="415" t="str">
        <f t="shared" si="12"/>
        <v/>
      </c>
      <c r="L127" s="415" t="b">
        <f t="shared" si="10"/>
        <v>1</v>
      </c>
      <c r="M127" s="415" t="b">
        <f t="shared" si="13"/>
        <v>0</v>
      </c>
      <c r="N127" s="419" t="s">
        <v>1345</v>
      </c>
      <c r="O127" s="161"/>
      <c r="P127" s="164"/>
      <c r="Q127" s="164"/>
      <c r="AD127" s="9"/>
      <c r="AE127" s="9"/>
      <c r="AF127" s="9"/>
      <c r="AG127" s="9"/>
      <c r="AH127" s="9"/>
      <c r="AI127" s="9"/>
      <c r="AJ127" s="9"/>
    </row>
    <row r="128" spans="1:36" s="302" customFormat="1" ht="37.5" customHeight="1" x14ac:dyDescent="0.25">
      <c r="A128" s="317">
        <v>12</v>
      </c>
      <c r="B128" s="329" t="str">
        <f>IFERROR(VLOOKUP(A128,'Impact Indicators - Section B'!$A$9:$R$27,18,FALSE),"")</f>
        <v/>
      </c>
      <c r="C128" s="418" t="str">
        <f>IFERROR(IF(VLOOKUP(K128,'Disaggregation Records'!$D$3:$E$56,2,FALSE)=0,"",VLOOKUP(K128,'Disaggregation Records'!$D$3:$E$56,2,FALSE)),"")</f>
        <v/>
      </c>
      <c r="D128" s="418" t="str">
        <f>IFERROR(IF(VLOOKUP(K128,'Disaggregation Records'!$D$3:$F$56,3,FALSE)=0,"",VLOOKUP(K128,'Disaggregation Records'!$D$3:$F$56,3,FALSE)),"")</f>
        <v/>
      </c>
      <c r="E128" s="320"/>
      <c r="F128" s="320"/>
      <c r="G128" s="320"/>
      <c r="H128" s="319"/>
      <c r="I128" s="345" t="str">
        <f>IFERROR(IF(VLOOKUP(K128,'Disaggregation Records'!$D$3:$G$56,4,FALSE)=0,"",VLOOKUP(K128,'Disaggregation Records'!$D$3:$G$56,4,FALSE)),"")</f>
        <v/>
      </c>
      <c r="J128" s="415">
        <f t="shared" si="11"/>
        <v>99</v>
      </c>
      <c r="K128" s="415" t="str">
        <f t="shared" si="12"/>
        <v/>
      </c>
      <c r="L128" s="415" t="b">
        <f t="shared" si="10"/>
        <v>1</v>
      </c>
      <c r="M128" s="415" t="b">
        <f t="shared" si="13"/>
        <v>0</v>
      </c>
      <c r="N128" s="419" t="s">
        <v>1346</v>
      </c>
      <c r="O128" s="161"/>
      <c r="P128" s="164"/>
      <c r="Q128" s="164"/>
      <c r="AD128" s="9"/>
      <c r="AE128" s="9"/>
      <c r="AF128" s="9"/>
      <c r="AG128" s="9"/>
      <c r="AH128" s="9"/>
      <c r="AI128" s="9"/>
      <c r="AJ128" s="9"/>
    </row>
    <row r="129" spans="1:36" s="302" customFormat="1" ht="37.5" customHeight="1" x14ac:dyDescent="0.25">
      <c r="A129" s="317">
        <v>13</v>
      </c>
      <c r="B129" s="329" t="str">
        <f>IFERROR(VLOOKUP(A129,'Impact Indicators - Section B'!$A$9:$R$27,18,FALSE),"")</f>
        <v/>
      </c>
      <c r="C129" s="418" t="str">
        <f>IFERROR(IF(VLOOKUP(K129,'Disaggregation Records'!$D$3:$E$56,2,FALSE)=0,"",VLOOKUP(K129,'Disaggregation Records'!$D$3:$E$56,2,FALSE)),"")</f>
        <v/>
      </c>
      <c r="D129" s="418" t="str">
        <f>IFERROR(IF(VLOOKUP(K129,'Disaggregation Records'!$D$3:$F$56,3,FALSE)=0,"",VLOOKUP(K129,'Disaggregation Records'!$D$3:$F$56,3,FALSE)),"")</f>
        <v/>
      </c>
      <c r="E129" s="320"/>
      <c r="F129" s="320"/>
      <c r="G129" s="320"/>
      <c r="H129" s="319"/>
      <c r="I129" s="345" t="str">
        <f>IFERROR(IF(VLOOKUP(K129,'Disaggregation Records'!$D$3:$G$56,4,FALSE)=0,"",VLOOKUP(K129,'Disaggregation Records'!$D$3:$G$56,4,FALSE)),"")</f>
        <v/>
      </c>
      <c r="J129" s="415">
        <f t="shared" si="11"/>
        <v>100</v>
      </c>
      <c r="K129" s="415" t="str">
        <f t="shared" si="12"/>
        <v/>
      </c>
      <c r="L129" s="415" t="b">
        <f t="shared" si="10"/>
        <v>1</v>
      </c>
      <c r="M129" s="415" t="b">
        <f t="shared" si="13"/>
        <v>0</v>
      </c>
      <c r="N129" s="419" t="s">
        <v>1347</v>
      </c>
      <c r="O129" s="161"/>
      <c r="P129" s="164"/>
      <c r="Q129" s="164"/>
      <c r="AD129" s="9"/>
      <c r="AE129" s="9"/>
      <c r="AF129" s="9"/>
      <c r="AG129" s="9"/>
      <c r="AH129" s="9"/>
      <c r="AI129" s="9"/>
      <c r="AJ129" s="9"/>
    </row>
    <row r="130" spans="1:36" s="302" customFormat="1" ht="37.5" customHeight="1" x14ac:dyDescent="0.25">
      <c r="A130" s="317">
        <v>13</v>
      </c>
      <c r="B130" s="329" t="str">
        <f>IFERROR(VLOOKUP(A130,'Impact Indicators - Section B'!$A$9:$R$27,18,FALSE),"")</f>
        <v/>
      </c>
      <c r="C130" s="418" t="str">
        <f>IFERROR(IF(VLOOKUP(K130,'Disaggregation Records'!$D$3:$E$56,2,FALSE)=0,"",VLOOKUP(K130,'Disaggregation Records'!$D$3:$E$56,2,FALSE)),"")</f>
        <v/>
      </c>
      <c r="D130" s="418" t="str">
        <f>IFERROR(IF(VLOOKUP(K130,'Disaggregation Records'!$D$3:$F$56,3,FALSE)=0,"",VLOOKUP(K130,'Disaggregation Records'!$D$3:$F$56,3,FALSE)),"")</f>
        <v/>
      </c>
      <c r="E130" s="320"/>
      <c r="F130" s="320"/>
      <c r="G130" s="320"/>
      <c r="H130" s="319"/>
      <c r="I130" s="345" t="str">
        <f>IFERROR(IF(VLOOKUP(K130,'Disaggregation Records'!$D$3:$G$56,4,FALSE)=0,"",VLOOKUP(K130,'Disaggregation Records'!$D$3:$G$56,4,FALSE)),"")</f>
        <v/>
      </c>
      <c r="J130" s="415">
        <f t="shared" si="11"/>
        <v>101</v>
      </c>
      <c r="K130" s="415" t="str">
        <f t="shared" si="12"/>
        <v/>
      </c>
      <c r="L130" s="415" t="b">
        <f t="shared" si="10"/>
        <v>1</v>
      </c>
      <c r="M130" s="415" t="b">
        <f t="shared" si="13"/>
        <v>0</v>
      </c>
      <c r="N130" s="419" t="s">
        <v>1348</v>
      </c>
      <c r="O130" s="161"/>
      <c r="P130" s="164"/>
      <c r="Q130" s="164"/>
      <c r="AD130" s="9"/>
      <c r="AE130" s="9"/>
      <c r="AF130" s="9"/>
      <c r="AG130" s="9"/>
      <c r="AH130" s="9"/>
      <c r="AI130" s="9"/>
      <c r="AJ130" s="9"/>
    </row>
    <row r="131" spans="1:36" s="302" customFormat="1" ht="37.5" customHeight="1" x14ac:dyDescent="0.25">
      <c r="A131" s="317">
        <v>13</v>
      </c>
      <c r="B131" s="329" t="str">
        <f>IFERROR(VLOOKUP(A131,'Impact Indicators - Section B'!$A$9:$R$27,18,FALSE),"")</f>
        <v/>
      </c>
      <c r="C131" s="418" t="str">
        <f>IFERROR(IF(VLOOKUP(K131,'Disaggregation Records'!$D$3:$E$56,2,FALSE)=0,"",VLOOKUP(K131,'Disaggregation Records'!$D$3:$E$56,2,FALSE)),"")</f>
        <v/>
      </c>
      <c r="D131" s="418" t="str">
        <f>IFERROR(IF(VLOOKUP(K131,'Disaggregation Records'!$D$3:$F$56,3,FALSE)=0,"",VLOOKUP(K131,'Disaggregation Records'!$D$3:$F$56,3,FALSE)),"")</f>
        <v/>
      </c>
      <c r="E131" s="320"/>
      <c r="F131" s="320"/>
      <c r="G131" s="320"/>
      <c r="H131" s="319"/>
      <c r="I131" s="345" t="str">
        <f>IFERROR(IF(VLOOKUP(K131,'Disaggregation Records'!$D$3:$G$56,4,FALSE)=0,"",VLOOKUP(K131,'Disaggregation Records'!$D$3:$G$56,4,FALSE)),"")</f>
        <v/>
      </c>
      <c r="J131" s="415">
        <f t="shared" si="11"/>
        <v>102</v>
      </c>
      <c r="K131" s="415" t="str">
        <f t="shared" si="12"/>
        <v/>
      </c>
      <c r="L131" s="415" t="b">
        <f t="shared" si="10"/>
        <v>1</v>
      </c>
      <c r="M131" s="415" t="b">
        <f t="shared" si="13"/>
        <v>0</v>
      </c>
      <c r="N131" s="419" t="s">
        <v>1349</v>
      </c>
      <c r="O131" s="161"/>
      <c r="P131" s="164"/>
      <c r="Q131" s="164"/>
      <c r="AD131" s="9"/>
      <c r="AE131" s="9"/>
      <c r="AF131" s="9"/>
      <c r="AG131" s="9"/>
      <c r="AH131" s="9"/>
      <c r="AI131" s="9"/>
      <c r="AJ131" s="9"/>
    </row>
    <row r="132" spans="1:36" s="302" customFormat="1" ht="37.5" customHeight="1" x14ac:dyDescent="0.25">
      <c r="A132" s="317">
        <v>13</v>
      </c>
      <c r="B132" s="329" t="str">
        <f>IFERROR(VLOOKUP(A132,'Impact Indicators - Section B'!$A$9:$R$27,18,FALSE),"")</f>
        <v/>
      </c>
      <c r="C132" s="418" t="str">
        <f>IFERROR(IF(VLOOKUP(K132,'Disaggregation Records'!$D$3:$E$56,2,FALSE)=0,"",VLOOKUP(K132,'Disaggregation Records'!$D$3:$E$56,2,FALSE)),"")</f>
        <v/>
      </c>
      <c r="D132" s="418" t="str">
        <f>IFERROR(IF(VLOOKUP(K132,'Disaggregation Records'!$D$3:$F$56,3,FALSE)=0,"",VLOOKUP(K132,'Disaggregation Records'!$D$3:$F$56,3,FALSE)),"")</f>
        <v/>
      </c>
      <c r="E132" s="320"/>
      <c r="F132" s="320"/>
      <c r="G132" s="320"/>
      <c r="H132" s="319"/>
      <c r="I132" s="345" t="str">
        <f>IFERROR(IF(VLOOKUP(K132,'Disaggregation Records'!$D$3:$G$56,4,FALSE)=0,"",VLOOKUP(K132,'Disaggregation Records'!$D$3:$G$56,4,FALSE)),"")</f>
        <v/>
      </c>
      <c r="J132" s="415">
        <f t="shared" si="11"/>
        <v>103</v>
      </c>
      <c r="K132" s="415" t="str">
        <f t="shared" si="12"/>
        <v/>
      </c>
      <c r="L132" s="415" t="b">
        <f t="shared" si="10"/>
        <v>1</v>
      </c>
      <c r="M132" s="415" t="b">
        <f t="shared" si="13"/>
        <v>0</v>
      </c>
      <c r="N132" s="419" t="s">
        <v>1350</v>
      </c>
      <c r="O132" s="161"/>
      <c r="P132" s="164"/>
      <c r="Q132" s="164"/>
      <c r="AD132" s="9"/>
      <c r="AE132" s="9"/>
      <c r="AF132" s="9"/>
      <c r="AG132" s="9"/>
      <c r="AH132" s="9"/>
      <c r="AI132" s="9"/>
      <c r="AJ132" s="9"/>
    </row>
    <row r="133" spans="1:36" s="302" customFormat="1" ht="37.5" customHeight="1" x14ac:dyDescent="0.25">
      <c r="A133" s="317">
        <v>13</v>
      </c>
      <c r="B133" s="329" t="str">
        <f>IFERROR(VLOOKUP(A133,'Impact Indicators - Section B'!$A$9:$R$27,18,FALSE),"")</f>
        <v/>
      </c>
      <c r="C133" s="418" t="str">
        <f>IFERROR(IF(VLOOKUP(K133,'Disaggregation Records'!$D$3:$E$56,2,FALSE)=0,"",VLOOKUP(K133,'Disaggregation Records'!$D$3:$E$56,2,FALSE)),"")</f>
        <v/>
      </c>
      <c r="D133" s="418" t="str">
        <f>IFERROR(IF(VLOOKUP(K133,'Disaggregation Records'!$D$3:$F$56,3,FALSE)=0,"",VLOOKUP(K133,'Disaggregation Records'!$D$3:$F$56,3,FALSE)),"")</f>
        <v/>
      </c>
      <c r="E133" s="320"/>
      <c r="F133" s="320"/>
      <c r="G133" s="320"/>
      <c r="H133" s="319"/>
      <c r="I133" s="345" t="str">
        <f>IFERROR(IF(VLOOKUP(K133,'Disaggregation Records'!$D$3:$G$56,4,FALSE)=0,"",VLOOKUP(K133,'Disaggregation Records'!$D$3:$G$56,4,FALSE)),"")</f>
        <v/>
      </c>
      <c r="J133" s="415">
        <f t="shared" si="11"/>
        <v>104</v>
      </c>
      <c r="K133" s="415" t="str">
        <f t="shared" si="12"/>
        <v/>
      </c>
      <c r="L133" s="415" t="b">
        <f t="shared" si="10"/>
        <v>1</v>
      </c>
      <c r="M133" s="415" t="b">
        <f t="shared" si="13"/>
        <v>0</v>
      </c>
      <c r="N133" s="419" t="s">
        <v>1351</v>
      </c>
      <c r="O133" s="161"/>
      <c r="P133" s="164"/>
      <c r="Q133" s="164"/>
      <c r="AD133" s="9"/>
      <c r="AE133" s="9"/>
      <c r="AF133" s="9"/>
      <c r="AG133" s="9"/>
      <c r="AH133" s="9"/>
      <c r="AI133" s="9"/>
      <c r="AJ133" s="9"/>
    </row>
    <row r="134" spans="1:36" s="302" customFormat="1" ht="37.5" customHeight="1" x14ac:dyDescent="0.25">
      <c r="A134" s="317">
        <v>13</v>
      </c>
      <c r="B134" s="329" t="str">
        <f>IFERROR(VLOOKUP(A134,'Impact Indicators - Section B'!$A$9:$R$27,18,FALSE),"")</f>
        <v/>
      </c>
      <c r="C134" s="418" t="str">
        <f>IFERROR(IF(VLOOKUP(K134,'Disaggregation Records'!$D$3:$E$56,2,FALSE)=0,"",VLOOKUP(K134,'Disaggregation Records'!$D$3:$E$56,2,FALSE)),"")</f>
        <v/>
      </c>
      <c r="D134" s="418" t="str">
        <f>IFERROR(IF(VLOOKUP(K134,'Disaggregation Records'!$D$3:$F$56,3,FALSE)=0,"",VLOOKUP(K134,'Disaggregation Records'!$D$3:$F$56,3,FALSE)),"")</f>
        <v/>
      </c>
      <c r="E134" s="320"/>
      <c r="F134" s="320"/>
      <c r="G134" s="320"/>
      <c r="H134" s="319"/>
      <c r="I134" s="345" t="str">
        <f>IFERROR(IF(VLOOKUP(K134,'Disaggregation Records'!$D$3:$G$56,4,FALSE)=0,"",VLOOKUP(K134,'Disaggregation Records'!$D$3:$G$56,4,FALSE)),"")</f>
        <v/>
      </c>
      <c r="J134" s="415">
        <f t="shared" si="11"/>
        <v>105</v>
      </c>
      <c r="K134" s="415" t="str">
        <f t="shared" si="12"/>
        <v/>
      </c>
      <c r="L134" s="415" t="b">
        <f t="shared" si="10"/>
        <v>1</v>
      </c>
      <c r="M134" s="415" t="b">
        <f t="shared" si="13"/>
        <v>0</v>
      </c>
      <c r="N134" s="419" t="s">
        <v>1352</v>
      </c>
      <c r="O134" s="161"/>
      <c r="P134" s="164"/>
      <c r="Q134" s="164"/>
      <c r="AD134" s="9"/>
      <c r="AE134" s="9"/>
      <c r="AF134" s="9"/>
      <c r="AG134" s="9"/>
      <c r="AH134" s="9"/>
      <c r="AI134" s="9"/>
      <c r="AJ134" s="9"/>
    </row>
    <row r="135" spans="1:36" s="302" customFormat="1" ht="37.5" customHeight="1" x14ac:dyDescent="0.25">
      <c r="A135" s="317">
        <v>13</v>
      </c>
      <c r="B135" s="329" t="str">
        <f>IFERROR(VLOOKUP(A135,'Impact Indicators - Section B'!$A$9:$R$27,18,FALSE),"")</f>
        <v/>
      </c>
      <c r="C135" s="418" t="str">
        <f>IFERROR(IF(VLOOKUP(K135,'Disaggregation Records'!$D$3:$E$56,2,FALSE)=0,"",VLOOKUP(K135,'Disaggregation Records'!$D$3:$E$56,2,FALSE)),"")</f>
        <v/>
      </c>
      <c r="D135" s="418" t="str">
        <f>IFERROR(IF(VLOOKUP(K135,'Disaggregation Records'!$D$3:$F$56,3,FALSE)=0,"",VLOOKUP(K135,'Disaggregation Records'!$D$3:$F$56,3,FALSE)),"")</f>
        <v/>
      </c>
      <c r="E135" s="320"/>
      <c r="F135" s="320"/>
      <c r="G135" s="320"/>
      <c r="H135" s="319"/>
      <c r="I135" s="345" t="str">
        <f>IFERROR(IF(VLOOKUP(K135,'Disaggregation Records'!$D$3:$G$56,4,FALSE)=0,"",VLOOKUP(K135,'Disaggregation Records'!$D$3:$G$56,4,FALSE)),"")</f>
        <v/>
      </c>
      <c r="J135" s="415">
        <f t="shared" si="11"/>
        <v>106</v>
      </c>
      <c r="K135" s="415" t="str">
        <f t="shared" si="12"/>
        <v/>
      </c>
      <c r="L135" s="415" t="b">
        <f t="shared" si="10"/>
        <v>1</v>
      </c>
      <c r="M135" s="415" t="b">
        <f t="shared" si="13"/>
        <v>0</v>
      </c>
      <c r="N135" s="419" t="s">
        <v>1353</v>
      </c>
      <c r="O135" s="161"/>
      <c r="P135" s="164"/>
      <c r="Q135" s="164"/>
      <c r="AD135" s="9"/>
      <c r="AE135" s="9"/>
      <c r="AF135" s="9"/>
      <c r="AG135" s="9"/>
      <c r="AH135" s="9"/>
      <c r="AI135" s="9"/>
      <c r="AJ135" s="9"/>
    </row>
    <row r="136" spans="1:36" s="302" customFormat="1" ht="37.5" customHeight="1" x14ac:dyDescent="0.25">
      <c r="A136" s="317">
        <v>13</v>
      </c>
      <c r="B136" s="329" t="str">
        <f>IFERROR(VLOOKUP(A136,'Impact Indicators - Section B'!$A$9:$R$27,18,FALSE),"")</f>
        <v/>
      </c>
      <c r="C136" s="418" t="str">
        <f>IFERROR(IF(VLOOKUP(K136,'Disaggregation Records'!$D$3:$E$56,2,FALSE)=0,"",VLOOKUP(K136,'Disaggregation Records'!$D$3:$E$56,2,FALSE)),"")</f>
        <v/>
      </c>
      <c r="D136" s="418" t="str">
        <f>IFERROR(IF(VLOOKUP(K136,'Disaggregation Records'!$D$3:$F$56,3,FALSE)=0,"",VLOOKUP(K136,'Disaggregation Records'!$D$3:$F$56,3,FALSE)),"")</f>
        <v/>
      </c>
      <c r="E136" s="320"/>
      <c r="F136" s="320"/>
      <c r="G136" s="320"/>
      <c r="H136" s="319"/>
      <c r="I136" s="345" t="str">
        <f>IFERROR(IF(VLOOKUP(K136,'Disaggregation Records'!$D$3:$G$56,4,FALSE)=0,"",VLOOKUP(K136,'Disaggregation Records'!$D$3:$G$56,4,FALSE)),"")</f>
        <v/>
      </c>
      <c r="J136" s="415">
        <f t="shared" ref="J136:J158" si="14">IF(B136=B135,J135+1,0)</f>
        <v>107</v>
      </c>
      <c r="K136" s="415" t="str">
        <f t="shared" ref="K136:K158" si="15">IF(B136&lt;&gt;"",B136&amp;"-"&amp;J136,"")</f>
        <v/>
      </c>
      <c r="L136" s="415" t="b">
        <f t="shared" si="10"/>
        <v>1</v>
      </c>
      <c r="M136" s="415" t="b">
        <f t="shared" ref="M136:M158" si="16">IFERROR(IF(B136&lt;&gt;"",TRUE,FALSE),"")</f>
        <v>0</v>
      </c>
      <c r="N136" s="419" t="s">
        <v>1354</v>
      </c>
      <c r="O136" s="161"/>
      <c r="P136" s="164"/>
      <c r="Q136" s="164"/>
      <c r="AD136" s="9"/>
      <c r="AE136" s="9"/>
      <c r="AF136" s="9"/>
      <c r="AG136" s="9"/>
      <c r="AH136" s="9"/>
      <c r="AI136" s="9"/>
      <c r="AJ136" s="9"/>
    </row>
    <row r="137" spans="1:36" s="302" customFormat="1" ht="37.5" customHeight="1" x14ac:dyDescent="0.25">
      <c r="A137" s="317">
        <v>13</v>
      </c>
      <c r="B137" s="329" t="str">
        <f>IFERROR(VLOOKUP(A137,'Impact Indicators - Section B'!$A$9:$R$27,18,FALSE),"")</f>
        <v/>
      </c>
      <c r="C137" s="418" t="str">
        <f>IFERROR(IF(VLOOKUP(K137,'Disaggregation Records'!$D$3:$E$56,2,FALSE)=0,"",VLOOKUP(K137,'Disaggregation Records'!$D$3:$E$56,2,FALSE)),"")</f>
        <v/>
      </c>
      <c r="D137" s="418" t="str">
        <f>IFERROR(IF(VLOOKUP(K137,'Disaggregation Records'!$D$3:$F$56,3,FALSE)=0,"",VLOOKUP(K137,'Disaggregation Records'!$D$3:$F$56,3,FALSE)),"")</f>
        <v/>
      </c>
      <c r="E137" s="320"/>
      <c r="F137" s="320"/>
      <c r="G137" s="320"/>
      <c r="H137" s="319"/>
      <c r="I137" s="345" t="str">
        <f>IFERROR(IF(VLOOKUP(K137,'Disaggregation Records'!$D$3:$G$56,4,FALSE)=0,"",VLOOKUP(K137,'Disaggregation Records'!$D$3:$G$56,4,FALSE)),"")</f>
        <v/>
      </c>
      <c r="J137" s="415">
        <f t="shared" si="14"/>
        <v>108</v>
      </c>
      <c r="K137" s="415" t="str">
        <f t="shared" si="15"/>
        <v/>
      </c>
      <c r="L137" s="415" t="b">
        <f t="shared" ref="L137:L158" si="17">IFERROR(TRUE,FALSE)</f>
        <v>1</v>
      </c>
      <c r="M137" s="415" t="b">
        <f t="shared" si="16"/>
        <v>0</v>
      </c>
      <c r="N137" s="419" t="s">
        <v>1355</v>
      </c>
      <c r="O137" s="161"/>
      <c r="P137" s="164"/>
      <c r="Q137" s="164"/>
      <c r="AD137" s="9"/>
      <c r="AE137" s="9"/>
      <c r="AF137" s="9"/>
      <c r="AG137" s="9"/>
      <c r="AH137" s="9"/>
      <c r="AI137" s="9"/>
      <c r="AJ137" s="9"/>
    </row>
    <row r="138" spans="1:36" s="302" customFormat="1" ht="37.5" customHeight="1" x14ac:dyDescent="0.25">
      <c r="A138" s="317">
        <v>13</v>
      </c>
      <c r="B138" s="329" t="str">
        <f>IFERROR(VLOOKUP(A138,'Impact Indicators - Section B'!$A$9:$R$27,18,FALSE),"")</f>
        <v/>
      </c>
      <c r="C138" s="418" t="str">
        <f>IFERROR(IF(VLOOKUP(K138,'Disaggregation Records'!$D$3:$E$56,2,FALSE)=0,"",VLOOKUP(K138,'Disaggregation Records'!$D$3:$E$56,2,FALSE)),"")</f>
        <v/>
      </c>
      <c r="D138" s="418" t="str">
        <f>IFERROR(IF(VLOOKUP(K138,'Disaggregation Records'!$D$3:$F$56,3,FALSE)=0,"",VLOOKUP(K138,'Disaggregation Records'!$D$3:$F$56,3,FALSE)),"")</f>
        <v/>
      </c>
      <c r="E138" s="320"/>
      <c r="F138" s="320"/>
      <c r="G138" s="320"/>
      <c r="H138" s="319"/>
      <c r="I138" s="345" t="str">
        <f>IFERROR(IF(VLOOKUP(K138,'Disaggregation Records'!$D$3:$G$56,4,FALSE)=0,"",VLOOKUP(K138,'Disaggregation Records'!$D$3:$G$56,4,FALSE)),"")</f>
        <v/>
      </c>
      <c r="J138" s="415">
        <f t="shared" si="14"/>
        <v>109</v>
      </c>
      <c r="K138" s="415" t="str">
        <f t="shared" si="15"/>
        <v/>
      </c>
      <c r="L138" s="415" t="b">
        <f t="shared" si="17"/>
        <v>1</v>
      </c>
      <c r="M138" s="415" t="b">
        <f t="shared" si="16"/>
        <v>0</v>
      </c>
      <c r="N138" s="419" t="s">
        <v>1356</v>
      </c>
      <c r="O138" s="161"/>
      <c r="P138" s="164"/>
      <c r="Q138" s="164"/>
      <c r="AD138" s="9"/>
      <c r="AE138" s="9"/>
      <c r="AF138" s="9"/>
      <c r="AG138" s="9"/>
      <c r="AH138" s="9"/>
      <c r="AI138" s="9"/>
      <c r="AJ138" s="9"/>
    </row>
    <row r="139" spans="1:36" s="302" customFormat="1" ht="37.5" customHeight="1" x14ac:dyDescent="0.25">
      <c r="A139" s="317">
        <v>14</v>
      </c>
      <c r="B139" s="329" t="str">
        <f>IFERROR(VLOOKUP(A139,'Impact Indicators - Section B'!$A$9:$R$27,18,FALSE),"")</f>
        <v/>
      </c>
      <c r="C139" s="418" t="str">
        <f>IFERROR(IF(VLOOKUP(K139,'Disaggregation Records'!$D$3:$E$56,2,FALSE)=0,"",VLOOKUP(K139,'Disaggregation Records'!$D$3:$E$56,2,FALSE)),"")</f>
        <v/>
      </c>
      <c r="D139" s="418" t="str">
        <f>IFERROR(IF(VLOOKUP(K139,'Disaggregation Records'!$D$3:$F$56,3,FALSE)=0,"",VLOOKUP(K139,'Disaggregation Records'!$D$3:$F$56,3,FALSE)),"")</f>
        <v/>
      </c>
      <c r="E139" s="320"/>
      <c r="F139" s="320"/>
      <c r="G139" s="320"/>
      <c r="H139" s="319"/>
      <c r="I139" s="345" t="str">
        <f>IFERROR(IF(VLOOKUP(K139,'Disaggregation Records'!$D$3:$G$56,4,FALSE)=0,"",VLOOKUP(K139,'Disaggregation Records'!$D$3:$G$56,4,FALSE)),"")</f>
        <v/>
      </c>
      <c r="J139" s="415">
        <f t="shared" si="14"/>
        <v>110</v>
      </c>
      <c r="K139" s="415" t="str">
        <f t="shared" si="15"/>
        <v/>
      </c>
      <c r="L139" s="415" t="b">
        <f t="shared" si="17"/>
        <v>1</v>
      </c>
      <c r="M139" s="415" t="b">
        <f t="shared" si="16"/>
        <v>0</v>
      </c>
      <c r="N139" s="419" t="s">
        <v>1357</v>
      </c>
      <c r="O139" s="161"/>
      <c r="P139" s="164"/>
      <c r="Q139" s="164"/>
      <c r="AD139" s="9"/>
      <c r="AE139" s="9"/>
      <c r="AF139" s="9"/>
      <c r="AG139" s="9"/>
      <c r="AH139" s="9"/>
      <c r="AI139" s="9"/>
      <c r="AJ139" s="9"/>
    </row>
    <row r="140" spans="1:36" s="302" customFormat="1" ht="37.5" customHeight="1" x14ac:dyDescent="0.25">
      <c r="A140" s="317">
        <v>14</v>
      </c>
      <c r="B140" s="329" t="str">
        <f>IFERROR(VLOOKUP(A140,'Impact Indicators - Section B'!$A$9:$R$27,18,FALSE),"")</f>
        <v/>
      </c>
      <c r="C140" s="418" t="str">
        <f>IFERROR(IF(VLOOKUP(K140,'Disaggregation Records'!$D$3:$E$56,2,FALSE)=0,"",VLOOKUP(K140,'Disaggregation Records'!$D$3:$E$56,2,FALSE)),"")</f>
        <v/>
      </c>
      <c r="D140" s="418" t="str">
        <f>IFERROR(IF(VLOOKUP(K140,'Disaggregation Records'!$D$3:$F$56,3,FALSE)=0,"",VLOOKUP(K140,'Disaggregation Records'!$D$3:$F$56,3,FALSE)),"")</f>
        <v/>
      </c>
      <c r="E140" s="320"/>
      <c r="F140" s="320"/>
      <c r="G140" s="320"/>
      <c r="H140" s="319"/>
      <c r="I140" s="345" t="str">
        <f>IFERROR(IF(VLOOKUP(K140,'Disaggregation Records'!$D$3:$G$56,4,FALSE)=0,"",VLOOKUP(K140,'Disaggregation Records'!$D$3:$G$56,4,FALSE)),"")</f>
        <v/>
      </c>
      <c r="J140" s="415">
        <f t="shared" si="14"/>
        <v>111</v>
      </c>
      <c r="K140" s="415" t="str">
        <f t="shared" si="15"/>
        <v/>
      </c>
      <c r="L140" s="415" t="b">
        <f t="shared" si="17"/>
        <v>1</v>
      </c>
      <c r="M140" s="415" t="b">
        <f t="shared" si="16"/>
        <v>0</v>
      </c>
      <c r="N140" s="419" t="s">
        <v>1358</v>
      </c>
      <c r="O140" s="161"/>
      <c r="P140" s="164"/>
      <c r="Q140" s="164"/>
      <c r="AD140" s="9"/>
      <c r="AE140" s="9"/>
      <c r="AF140" s="9"/>
      <c r="AG140" s="9"/>
      <c r="AH140" s="9"/>
      <c r="AI140" s="9"/>
      <c r="AJ140" s="9"/>
    </row>
    <row r="141" spans="1:36" s="302" customFormat="1" ht="37.5" customHeight="1" x14ac:dyDescent="0.25">
      <c r="A141" s="317">
        <v>14</v>
      </c>
      <c r="B141" s="329" t="str">
        <f>IFERROR(VLOOKUP(A141,'Impact Indicators - Section B'!$A$9:$R$27,18,FALSE),"")</f>
        <v/>
      </c>
      <c r="C141" s="418" t="str">
        <f>IFERROR(IF(VLOOKUP(K141,'Disaggregation Records'!$D$3:$E$56,2,FALSE)=0,"",VLOOKUP(K141,'Disaggregation Records'!$D$3:$E$56,2,FALSE)),"")</f>
        <v/>
      </c>
      <c r="D141" s="418" t="str">
        <f>IFERROR(IF(VLOOKUP(K141,'Disaggregation Records'!$D$3:$F$56,3,FALSE)=0,"",VLOOKUP(K141,'Disaggregation Records'!$D$3:$F$56,3,FALSE)),"")</f>
        <v/>
      </c>
      <c r="E141" s="320"/>
      <c r="F141" s="320"/>
      <c r="G141" s="320"/>
      <c r="H141" s="319"/>
      <c r="I141" s="345" t="str">
        <f>IFERROR(IF(VLOOKUP(K141,'Disaggregation Records'!$D$3:$G$56,4,FALSE)=0,"",VLOOKUP(K141,'Disaggregation Records'!$D$3:$G$56,4,FALSE)),"")</f>
        <v/>
      </c>
      <c r="J141" s="415">
        <f t="shared" si="14"/>
        <v>112</v>
      </c>
      <c r="K141" s="415" t="str">
        <f t="shared" si="15"/>
        <v/>
      </c>
      <c r="L141" s="415" t="b">
        <f t="shared" si="17"/>
        <v>1</v>
      </c>
      <c r="M141" s="415" t="b">
        <f t="shared" si="16"/>
        <v>0</v>
      </c>
      <c r="N141" s="419" t="s">
        <v>1359</v>
      </c>
      <c r="O141" s="161"/>
      <c r="P141" s="164"/>
      <c r="Q141" s="164"/>
      <c r="AD141" s="9"/>
      <c r="AE141" s="9"/>
      <c r="AF141" s="9"/>
      <c r="AG141" s="9"/>
      <c r="AH141" s="9"/>
      <c r="AI141" s="9"/>
      <c r="AJ141" s="9"/>
    </row>
    <row r="142" spans="1:36" s="302" customFormat="1" ht="37.5" customHeight="1" x14ac:dyDescent="0.25">
      <c r="A142" s="317">
        <v>14</v>
      </c>
      <c r="B142" s="329" t="str">
        <f>IFERROR(VLOOKUP(A142,'Impact Indicators - Section B'!$A$9:$R$27,18,FALSE),"")</f>
        <v/>
      </c>
      <c r="C142" s="418" t="str">
        <f>IFERROR(IF(VLOOKUP(K142,'Disaggregation Records'!$D$3:$E$56,2,FALSE)=0,"",VLOOKUP(K142,'Disaggregation Records'!$D$3:$E$56,2,FALSE)),"")</f>
        <v/>
      </c>
      <c r="D142" s="418" t="str">
        <f>IFERROR(IF(VLOOKUP(K142,'Disaggregation Records'!$D$3:$F$56,3,FALSE)=0,"",VLOOKUP(K142,'Disaggregation Records'!$D$3:$F$56,3,FALSE)),"")</f>
        <v/>
      </c>
      <c r="E142" s="320"/>
      <c r="F142" s="320"/>
      <c r="G142" s="320"/>
      <c r="H142" s="319"/>
      <c r="I142" s="345" t="str">
        <f>IFERROR(IF(VLOOKUP(K142,'Disaggregation Records'!$D$3:$G$56,4,FALSE)=0,"",VLOOKUP(K142,'Disaggregation Records'!$D$3:$G$56,4,FALSE)),"")</f>
        <v/>
      </c>
      <c r="J142" s="415">
        <f t="shared" si="14"/>
        <v>113</v>
      </c>
      <c r="K142" s="415" t="str">
        <f t="shared" si="15"/>
        <v/>
      </c>
      <c r="L142" s="415" t="b">
        <f t="shared" si="17"/>
        <v>1</v>
      </c>
      <c r="M142" s="415" t="b">
        <f t="shared" si="16"/>
        <v>0</v>
      </c>
      <c r="N142" s="419" t="s">
        <v>1360</v>
      </c>
      <c r="O142" s="161"/>
      <c r="P142" s="164"/>
      <c r="Q142" s="164"/>
      <c r="AD142" s="9"/>
      <c r="AE142" s="9"/>
      <c r="AF142" s="9"/>
      <c r="AG142" s="9"/>
      <c r="AH142" s="9"/>
      <c r="AI142" s="9"/>
      <c r="AJ142" s="9"/>
    </row>
    <row r="143" spans="1:36" s="302" customFormat="1" ht="37.5" customHeight="1" x14ac:dyDescent="0.25">
      <c r="A143" s="317">
        <v>14</v>
      </c>
      <c r="B143" s="329" t="str">
        <f>IFERROR(VLOOKUP(A143,'Impact Indicators - Section B'!$A$9:$R$27,18,FALSE),"")</f>
        <v/>
      </c>
      <c r="C143" s="418" t="str">
        <f>IFERROR(IF(VLOOKUP(K143,'Disaggregation Records'!$D$3:$E$56,2,FALSE)=0,"",VLOOKUP(K143,'Disaggregation Records'!$D$3:$E$56,2,FALSE)),"")</f>
        <v/>
      </c>
      <c r="D143" s="418" t="str">
        <f>IFERROR(IF(VLOOKUP(K143,'Disaggregation Records'!$D$3:$F$56,3,FALSE)=0,"",VLOOKUP(K143,'Disaggregation Records'!$D$3:$F$56,3,FALSE)),"")</f>
        <v/>
      </c>
      <c r="E143" s="320"/>
      <c r="F143" s="320"/>
      <c r="G143" s="320"/>
      <c r="H143" s="319"/>
      <c r="I143" s="345" t="str">
        <f>IFERROR(IF(VLOOKUP(K143,'Disaggregation Records'!$D$3:$G$56,4,FALSE)=0,"",VLOOKUP(K143,'Disaggregation Records'!$D$3:$G$56,4,FALSE)),"")</f>
        <v/>
      </c>
      <c r="J143" s="415">
        <f t="shared" si="14"/>
        <v>114</v>
      </c>
      <c r="K143" s="415" t="str">
        <f t="shared" si="15"/>
        <v/>
      </c>
      <c r="L143" s="415" t="b">
        <f t="shared" si="17"/>
        <v>1</v>
      </c>
      <c r="M143" s="415" t="b">
        <f t="shared" si="16"/>
        <v>0</v>
      </c>
      <c r="N143" s="419" t="s">
        <v>1361</v>
      </c>
      <c r="O143" s="161"/>
      <c r="P143" s="164"/>
      <c r="Q143" s="164"/>
      <c r="AD143" s="9"/>
      <c r="AE143" s="9"/>
      <c r="AF143" s="9"/>
      <c r="AG143" s="9"/>
      <c r="AH143" s="9"/>
      <c r="AI143" s="9"/>
      <c r="AJ143" s="9"/>
    </row>
    <row r="144" spans="1:36" s="302" customFormat="1" ht="37.5" customHeight="1" x14ac:dyDescent="0.25">
      <c r="A144" s="317">
        <v>14</v>
      </c>
      <c r="B144" s="329" t="str">
        <f>IFERROR(VLOOKUP(A144,'Impact Indicators - Section B'!$A$9:$R$27,18,FALSE),"")</f>
        <v/>
      </c>
      <c r="C144" s="418" t="str">
        <f>IFERROR(IF(VLOOKUP(K144,'Disaggregation Records'!$D$3:$E$56,2,FALSE)=0,"",VLOOKUP(K144,'Disaggregation Records'!$D$3:$E$56,2,FALSE)),"")</f>
        <v/>
      </c>
      <c r="D144" s="418" t="str">
        <f>IFERROR(IF(VLOOKUP(K144,'Disaggregation Records'!$D$3:$F$56,3,FALSE)=0,"",VLOOKUP(K144,'Disaggregation Records'!$D$3:$F$56,3,FALSE)),"")</f>
        <v/>
      </c>
      <c r="E144" s="320"/>
      <c r="F144" s="320"/>
      <c r="G144" s="320"/>
      <c r="H144" s="319"/>
      <c r="I144" s="345" t="str">
        <f>IFERROR(IF(VLOOKUP(K144,'Disaggregation Records'!$D$3:$G$56,4,FALSE)=0,"",VLOOKUP(K144,'Disaggregation Records'!$D$3:$G$56,4,FALSE)),"")</f>
        <v/>
      </c>
      <c r="J144" s="415">
        <f t="shared" si="14"/>
        <v>115</v>
      </c>
      <c r="K144" s="415" t="str">
        <f t="shared" si="15"/>
        <v/>
      </c>
      <c r="L144" s="415" t="b">
        <f t="shared" si="17"/>
        <v>1</v>
      </c>
      <c r="M144" s="415" t="b">
        <f t="shared" si="16"/>
        <v>0</v>
      </c>
      <c r="N144" s="419" t="s">
        <v>1362</v>
      </c>
      <c r="O144" s="161"/>
      <c r="P144" s="164"/>
      <c r="Q144" s="164"/>
      <c r="AD144" s="9"/>
      <c r="AE144" s="9"/>
      <c r="AF144" s="9"/>
      <c r="AG144" s="9"/>
      <c r="AH144" s="9"/>
      <c r="AI144" s="9"/>
      <c r="AJ144" s="9"/>
    </row>
    <row r="145" spans="1:36" s="302" customFormat="1" ht="37.5" customHeight="1" x14ac:dyDescent="0.25">
      <c r="A145" s="317">
        <v>14</v>
      </c>
      <c r="B145" s="329" t="str">
        <f>IFERROR(VLOOKUP(A145,'Impact Indicators - Section B'!$A$9:$R$27,18,FALSE),"")</f>
        <v/>
      </c>
      <c r="C145" s="418" t="str">
        <f>IFERROR(IF(VLOOKUP(K145,'Disaggregation Records'!$D$3:$E$56,2,FALSE)=0,"",VLOOKUP(K145,'Disaggregation Records'!$D$3:$E$56,2,FALSE)),"")</f>
        <v/>
      </c>
      <c r="D145" s="418" t="str">
        <f>IFERROR(IF(VLOOKUP(K145,'Disaggregation Records'!$D$3:$F$56,3,FALSE)=0,"",VLOOKUP(K145,'Disaggregation Records'!$D$3:$F$56,3,FALSE)),"")</f>
        <v/>
      </c>
      <c r="E145" s="320"/>
      <c r="F145" s="320"/>
      <c r="G145" s="320"/>
      <c r="H145" s="319"/>
      <c r="I145" s="345" t="str">
        <f>IFERROR(IF(VLOOKUP(K145,'Disaggregation Records'!$D$3:$G$56,4,FALSE)=0,"",VLOOKUP(K145,'Disaggregation Records'!$D$3:$G$56,4,FALSE)),"")</f>
        <v/>
      </c>
      <c r="J145" s="415">
        <f t="shared" si="14"/>
        <v>116</v>
      </c>
      <c r="K145" s="415" t="str">
        <f t="shared" si="15"/>
        <v/>
      </c>
      <c r="L145" s="415" t="b">
        <f t="shared" si="17"/>
        <v>1</v>
      </c>
      <c r="M145" s="415" t="b">
        <f t="shared" si="16"/>
        <v>0</v>
      </c>
      <c r="N145" s="419" t="s">
        <v>1363</v>
      </c>
      <c r="O145" s="161"/>
      <c r="P145" s="164"/>
      <c r="Q145" s="164"/>
      <c r="AD145" s="9"/>
      <c r="AE145" s="9"/>
      <c r="AF145" s="9"/>
      <c r="AG145" s="9"/>
      <c r="AH145" s="9"/>
      <c r="AI145" s="9"/>
      <c r="AJ145" s="9"/>
    </row>
    <row r="146" spans="1:36" s="302" customFormat="1" ht="37.5" customHeight="1" x14ac:dyDescent="0.25">
      <c r="A146" s="317">
        <v>14</v>
      </c>
      <c r="B146" s="329" t="str">
        <f>IFERROR(VLOOKUP(A146,'Impact Indicators - Section B'!$A$9:$R$27,18,FALSE),"")</f>
        <v/>
      </c>
      <c r="C146" s="418" t="str">
        <f>IFERROR(IF(VLOOKUP(K146,'Disaggregation Records'!$D$3:$E$56,2,FALSE)=0,"",VLOOKUP(K146,'Disaggregation Records'!$D$3:$E$56,2,FALSE)),"")</f>
        <v/>
      </c>
      <c r="D146" s="418" t="str">
        <f>IFERROR(IF(VLOOKUP(K146,'Disaggregation Records'!$D$3:$F$56,3,FALSE)=0,"",VLOOKUP(K146,'Disaggregation Records'!$D$3:$F$56,3,FALSE)),"")</f>
        <v/>
      </c>
      <c r="E146" s="320"/>
      <c r="F146" s="320"/>
      <c r="G146" s="320"/>
      <c r="H146" s="319"/>
      <c r="I146" s="345" t="str">
        <f>IFERROR(IF(VLOOKUP(K146,'Disaggregation Records'!$D$3:$G$56,4,FALSE)=0,"",VLOOKUP(K146,'Disaggregation Records'!$D$3:$G$56,4,FALSE)),"")</f>
        <v/>
      </c>
      <c r="J146" s="415">
        <f t="shared" si="14"/>
        <v>117</v>
      </c>
      <c r="K146" s="415" t="str">
        <f t="shared" si="15"/>
        <v/>
      </c>
      <c r="L146" s="415" t="b">
        <f t="shared" si="17"/>
        <v>1</v>
      </c>
      <c r="M146" s="415" t="b">
        <f t="shared" si="16"/>
        <v>0</v>
      </c>
      <c r="N146" s="419" t="s">
        <v>1364</v>
      </c>
      <c r="O146" s="161"/>
      <c r="P146" s="164"/>
      <c r="Q146" s="164"/>
      <c r="AD146" s="9"/>
      <c r="AE146" s="9"/>
      <c r="AF146" s="9"/>
      <c r="AG146" s="9"/>
      <c r="AH146" s="9"/>
      <c r="AI146" s="9"/>
      <c r="AJ146" s="9"/>
    </row>
    <row r="147" spans="1:36" s="302" customFormat="1" ht="37.5" customHeight="1" x14ac:dyDescent="0.25">
      <c r="A147" s="317">
        <v>14</v>
      </c>
      <c r="B147" s="329" t="str">
        <f>IFERROR(VLOOKUP(A147,'Impact Indicators - Section B'!$A$9:$R$27,18,FALSE),"")</f>
        <v/>
      </c>
      <c r="C147" s="418" t="str">
        <f>IFERROR(IF(VLOOKUP(K147,'Disaggregation Records'!$D$3:$E$56,2,FALSE)=0,"",VLOOKUP(K147,'Disaggregation Records'!$D$3:$E$56,2,FALSE)),"")</f>
        <v/>
      </c>
      <c r="D147" s="418" t="str">
        <f>IFERROR(IF(VLOOKUP(K147,'Disaggregation Records'!$D$3:$F$56,3,FALSE)=0,"",VLOOKUP(K147,'Disaggregation Records'!$D$3:$F$56,3,FALSE)),"")</f>
        <v/>
      </c>
      <c r="E147" s="320"/>
      <c r="F147" s="320"/>
      <c r="G147" s="320"/>
      <c r="H147" s="319"/>
      <c r="I147" s="345" t="str">
        <f>IFERROR(IF(VLOOKUP(K147,'Disaggregation Records'!$D$3:$G$56,4,FALSE)=0,"",VLOOKUP(K147,'Disaggregation Records'!$D$3:$G$56,4,FALSE)),"")</f>
        <v/>
      </c>
      <c r="J147" s="415">
        <f t="shared" si="14"/>
        <v>118</v>
      </c>
      <c r="K147" s="415" t="str">
        <f t="shared" si="15"/>
        <v/>
      </c>
      <c r="L147" s="415" t="b">
        <f t="shared" si="17"/>
        <v>1</v>
      </c>
      <c r="M147" s="415" t="b">
        <f t="shared" si="16"/>
        <v>0</v>
      </c>
      <c r="N147" s="419" t="s">
        <v>1365</v>
      </c>
      <c r="O147" s="161"/>
      <c r="P147" s="164"/>
      <c r="Q147" s="164"/>
      <c r="AD147" s="9"/>
      <c r="AE147" s="9"/>
      <c r="AF147" s="9"/>
      <c r="AG147" s="9"/>
      <c r="AH147" s="9"/>
      <c r="AI147" s="9"/>
      <c r="AJ147" s="9"/>
    </row>
    <row r="148" spans="1:36" s="302" customFormat="1" ht="37.5" customHeight="1" x14ac:dyDescent="0.25">
      <c r="A148" s="317">
        <v>14</v>
      </c>
      <c r="B148" s="329" t="str">
        <f>IFERROR(VLOOKUP(A148,'Impact Indicators - Section B'!$A$9:$R$27,18,FALSE),"")</f>
        <v/>
      </c>
      <c r="C148" s="418" t="str">
        <f>IFERROR(IF(VLOOKUP(K148,'Disaggregation Records'!$D$3:$E$56,2,FALSE)=0,"",VLOOKUP(K148,'Disaggregation Records'!$D$3:$E$56,2,FALSE)),"")</f>
        <v/>
      </c>
      <c r="D148" s="418" t="str">
        <f>IFERROR(IF(VLOOKUP(K148,'Disaggregation Records'!$D$3:$F$56,3,FALSE)=0,"",VLOOKUP(K148,'Disaggregation Records'!$D$3:$F$56,3,FALSE)),"")</f>
        <v/>
      </c>
      <c r="E148" s="320"/>
      <c r="F148" s="320"/>
      <c r="G148" s="320"/>
      <c r="H148" s="319"/>
      <c r="I148" s="345" t="str">
        <f>IFERROR(IF(VLOOKUP(K148,'Disaggregation Records'!$D$3:$G$56,4,FALSE)=0,"",VLOOKUP(K148,'Disaggregation Records'!$D$3:$G$56,4,FALSE)),"")</f>
        <v/>
      </c>
      <c r="J148" s="415">
        <f t="shared" si="14"/>
        <v>119</v>
      </c>
      <c r="K148" s="415" t="str">
        <f t="shared" si="15"/>
        <v/>
      </c>
      <c r="L148" s="415" t="b">
        <f t="shared" si="17"/>
        <v>1</v>
      </c>
      <c r="M148" s="415" t="b">
        <f t="shared" si="16"/>
        <v>0</v>
      </c>
      <c r="N148" s="419" t="s">
        <v>1366</v>
      </c>
      <c r="O148" s="161"/>
      <c r="P148" s="164"/>
      <c r="Q148" s="164"/>
      <c r="AD148" s="9"/>
      <c r="AE148" s="9"/>
      <c r="AF148" s="9"/>
      <c r="AG148" s="9"/>
      <c r="AH148" s="9"/>
      <c r="AI148" s="9"/>
      <c r="AJ148" s="9"/>
    </row>
    <row r="149" spans="1:36" s="302" customFormat="1" ht="37.5" customHeight="1" x14ac:dyDescent="0.25">
      <c r="A149" s="317">
        <v>15</v>
      </c>
      <c r="B149" s="329" t="str">
        <f>IFERROR(VLOOKUP(A149,'Impact Indicators - Section B'!$A$9:$R$27,18,FALSE),"")</f>
        <v/>
      </c>
      <c r="C149" s="418" t="str">
        <f>IFERROR(IF(VLOOKUP(K149,'Disaggregation Records'!$D$3:$E$56,2,FALSE)=0,"",VLOOKUP(K149,'Disaggregation Records'!$D$3:$E$56,2,FALSE)),"")</f>
        <v/>
      </c>
      <c r="D149" s="418" t="str">
        <f>IFERROR(IF(VLOOKUP(K149,'Disaggregation Records'!$D$3:$F$56,3,FALSE)=0,"",VLOOKUP(K149,'Disaggregation Records'!$D$3:$F$56,3,FALSE)),"")</f>
        <v/>
      </c>
      <c r="E149" s="320"/>
      <c r="F149" s="320"/>
      <c r="G149" s="320"/>
      <c r="H149" s="319"/>
      <c r="I149" s="345" t="str">
        <f>IFERROR(IF(VLOOKUP(K149,'Disaggregation Records'!$D$3:$G$56,4,FALSE)=0,"",VLOOKUP(K149,'Disaggregation Records'!$D$3:$G$56,4,FALSE)),"")</f>
        <v/>
      </c>
      <c r="J149" s="415">
        <f t="shared" si="14"/>
        <v>120</v>
      </c>
      <c r="K149" s="415" t="str">
        <f t="shared" si="15"/>
        <v/>
      </c>
      <c r="L149" s="415" t="b">
        <f t="shared" si="17"/>
        <v>1</v>
      </c>
      <c r="M149" s="415" t="b">
        <f t="shared" si="16"/>
        <v>0</v>
      </c>
      <c r="N149" s="419" t="s">
        <v>1367</v>
      </c>
      <c r="O149" s="161"/>
      <c r="P149" s="164"/>
      <c r="Q149" s="164"/>
      <c r="AD149" s="9"/>
      <c r="AE149" s="9"/>
      <c r="AF149" s="9"/>
      <c r="AG149" s="9"/>
      <c r="AH149" s="9"/>
      <c r="AI149" s="9"/>
      <c r="AJ149" s="9"/>
    </row>
    <row r="150" spans="1:36" s="302" customFormat="1" ht="37.5" customHeight="1" x14ac:dyDescent="0.25">
      <c r="A150" s="317">
        <v>15</v>
      </c>
      <c r="B150" s="329" t="str">
        <f>IFERROR(VLOOKUP(A150,'Impact Indicators - Section B'!$A$9:$R$27,18,FALSE),"")</f>
        <v/>
      </c>
      <c r="C150" s="418" t="str">
        <f>IFERROR(IF(VLOOKUP(K150,'Disaggregation Records'!$D$3:$E$56,2,FALSE)=0,"",VLOOKUP(K150,'Disaggregation Records'!$D$3:$E$56,2,FALSE)),"")</f>
        <v/>
      </c>
      <c r="D150" s="418" t="str">
        <f>IFERROR(IF(VLOOKUP(K150,'Disaggregation Records'!$D$3:$F$56,3,FALSE)=0,"",VLOOKUP(K150,'Disaggregation Records'!$D$3:$F$56,3,FALSE)),"")</f>
        <v/>
      </c>
      <c r="E150" s="320"/>
      <c r="F150" s="320"/>
      <c r="G150" s="320"/>
      <c r="H150" s="319"/>
      <c r="I150" s="345" t="str">
        <f>IFERROR(IF(VLOOKUP(K150,'Disaggregation Records'!$D$3:$G$56,4,FALSE)=0,"",VLOOKUP(K150,'Disaggregation Records'!$D$3:$G$56,4,FALSE)),"")</f>
        <v/>
      </c>
      <c r="J150" s="415">
        <f t="shared" si="14"/>
        <v>121</v>
      </c>
      <c r="K150" s="415" t="str">
        <f t="shared" si="15"/>
        <v/>
      </c>
      <c r="L150" s="415" t="b">
        <f t="shared" si="17"/>
        <v>1</v>
      </c>
      <c r="M150" s="415" t="b">
        <f t="shared" si="16"/>
        <v>0</v>
      </c>
      <c r="N150" s="419" t="s">
        <v>1368</v>
      </c>
      <c r="O150" s="161"/>
      <c r="P150" s="164"/>
      <c r="Q150" s="164"/>
      <c r="AD150" s="9"/>
      <c r="AE150" s="9"/>
      <c r="AF150" s="9"/>
      <c r="AG150" s="9"/>
      <c r="AH150" s="9"/>
      <c r="AI150" s="9"/>
      <c r="AJ150" s="9"/>
    </row>
    <row r="151" spans="1:36" s="302" customFormat="1" ht="37.5" customHeight="1" x14ac:dyDescent="0.25">
      <c r="A151" s="317">
        <v>15</v>
      </c>
      <c r="B151" s="329" t="str">
        <f>IFERROR(VLOOKUP(A151,'Impact Indicators - Section B'!$A$9:$R$27,18,FALSE),"")</f>
        <v/>
      </c>
      <c r="C151" s="418" t="str">
        <f>IFERROR(IF(VLOOKUP(K151,'Disaggregation Records'!$D$3:$E$56,2,FALSE)=0,"",VLOOKUP(K151,'Disaggregation Records'!$D$3:$E$56,2,FALSE)),"")</f>
        <v/>
      </c>
      <c r="D151" s="418" t="str">
        <f>IFERROR(IF(VLOOKUP(K151,'Disaggregation Records'!$D$3:$F$56,3,FALSE)=0,"",VLOOKUP(K151,'Disaggregation Records'!$D$3:$F$56,3,FALSE)),"")</f>
        <v/>
      </c>
      <c r="E151" s="320"/>
      <c r="F151" s="320"/>
      <c r="G151" s="320"/>
      <c r="H151" s="319"/>
      <c r="I151" s="345" t="str">
        <f>IFERROR(IF(VLOOKUP(K151,'Disaggregation Records'!$D$3:$G$56,4,FALSE)=0,"",VLOOKUP(K151,'Disaggregation Records'!$D$3:$G$56,4,FALSE)),"")</f>
        <v/>
      </c>
      <c r="J151" s="415">
        <f t="shared" si="14"/>
        <v>122</v>
      </c>
      <c r="K151" s="415" t="str">
        <f t="shared" si="15"/>
        <v/>
      </c>
      <c r="L151" s="415" t="b">
        <f t="shared" si="17"/>
        <v>1</v>
      </c>
      <c r="M151" s="415" t="b">
        <f t="shared" si="16"/>
        <v>0</v>
      </c>
      <c r="N151" s="419" t="s">
        <v>1369</v>
      </c>
      <c r="O151" s="161"/>
      <c r="P151" s="164"/>
      <c r="Q151" s="164"/>
      <c r="AD151" s="9"/>
      <c r="AE151" s="9"/>
      <c r="AF151" s="9"/>
      <c r="AG151" s="9"/>
      <c r="AH151" s="9"/>
      <c r="AI151" s="9"/>
      <c r="AJ151" s="9"/>
    </row>
    <row r="152" spans="1:36" s="302" customFormat="1" ht="37.5" customHeight="1" x14ac:dyDescent="0.25">
      <c r="A152" s="317">
        <v>15</v>
      </c>
      <c r="B152" s="329" t="str">
        <f>IFERROR(VLOOKUP(A152,'Impact Indicators - Section B'!$A$9:$R$27,18,FALSE),"")</f>
        <v/>
      </c>
      <c r="C152" s="418" t="str">
        <f>IFERROR(IF(VLOOKUP(K152,'Disaggregation Records'!$D$3:$E$56,2,FALSE)=0,"",VLOOKUP(K152,'Disaggregation Records'!$D$3:$E$56,2,FALSE)),"")</f>
        <v/>
      </c>
      <c r="D152" s="418" t="str">
        <f>IFERROR(IF(VLOOKUP(K152,'Disaggregation Records'!$D$3:$F$56,3,FALSE)=0,"",VLOOKUP(K152,'Disaggregation Records'!$D$3:$F$56,3,FALSE)),"")</f>
        <v/>
      </c>
      <c r="E152" s="320"/>
      <c r="F152" s="320"/>
      <c r="G152" s="320"/>
      <c r="H152" s="319"/>
      <c r="I152" s="345" t="str">
        <f>IFERROR(IF(VLOOKUP(K152,'Disaggregation Records'!$D$3:$G$56,4,FALSE)=0,"",VLOOKUP(K152,'Disaggregation Records'!$D$3:$G$56,4,FALSE)),"")</f>
        <v/>
      </c>
      <c r="J152" s="415">
        <f t="shared" si="14"/>
        <v>123</v>
      </c>
      <c r="K152" s="415" t="str">
        <f t="shared" si="15"/>
        <v/>
      </c>
      <c r="L152" s="415" t="b">
        <f t="shared" si="17"/>
        <v>1</v>
      </c>
      <c r="M152" s="415" t="b">
        <f t="shared" si="16"/>
        <v>0</v>
      </c>
      <c r="N152" s="419" t="s">
        <v>1370</v>
      </c>
      <c r="O152" s="161"/>
      <c r="P152" s="164"/>
      <c r="Q152" s="164"/>
      <c r="AD152" s="9"/>
      <c r="AE152" s="9"/>
      <c r="AF152" s="9"/>
      <c r="AG152" s="9"/>
      <c r="AH152" s="9"/>
      <c r="AI152" s="9"/>
      <c r="AJ152" s="9"/>
    </row>
    <row r="153" spans="1:36" s="302" customFormat="1" ht="37.5" customHeight="1" x14ac:dyDescent="0.25">
      <c r="A153" s="317">
        <v>15</v>
      </c>
      <c r="B153" s="329" t="str">
        <f>IFERROR(VLOOKUP(A153,'Impact Indicators - Section B'!$A$9:$R$27,18,FALSE),"")</f>
        <v/>
      </c>
      <c r="C153" s="418" t="str">
        <f>IFERROR(IF(VLOOKUP(K153,'Disaggregation Records'!$D$3:$E$56,2,FALSE)=0,"",VLOOKUP(K153,'Disaggregation Records'!$D$3:$E$56,2,FALSE)),"")</f>
        <v/>
      </c>
      <c r="D153" s="418" t="str">
        <f>IFERROR(IF(VLOOKUP(K153,'Disaggregation Records'!$D$3:$F$56,3,FALSE)=0,"",VLOOKUP(K153,'Disaggregation Records'!$D$3:$F$56,3,FALSE)),"")</f>
        <v/>
      </c>
      <c r="E153" s="320"/>
      <c r="F153" s="320"/>
      <c r="G153" s="320"/>
      <c r="H153" s="319"/>
      <c r="I153" s="345" t="str">
        <f>IFERROR(IF(VLOOKUP(K153,'Disaggregation Records'!$D$3:$G$56,4,FALSE)=0,"",VLOOKUP(K153,'Disaggregation Records'!$D$3:$G$56,4,FALSE)),"")</f>
        <v/>
      </c>
      <c r="J153" s="415">
        <f t="shared" si="14"/>
        <v>124</v>
      </c>
      <c r="K153" s="415" t="str">
        <f t="shared" si="15"/>
        <v/>
      </c>
      <c r="L153" s="415" t="b">
        <f t="shared" si="17"/>
        <v>1</v>
      </c>
      <c r="M153" s="415" t="b">
        <f t="shared" si="16"/>
        <v>0</v>
      </c>
      <c r="N153" s="419" t="s">
        <v>1371</v>
      </c>
      <c r="O153" s="161"/>
      <c r="P153" s="164"/>
      <c r="Q153" s="164"/>
      <c r="AD153" s="9"/>
      <c r="AE153" s="9"/>
      <c r="AF153" s="9"/>
      <c r="AG153" s="9"/>
      <c r="AH153" s="9"/>
      <c r="AI153" s="9"/>
      <c r="AJ153" s="9"/>
    </row>
    <row r="154" spans="1:36" s="302" customFormat="1" ht="37.5" customHeight="1" x14ac:dyDescent="0.25">
      <c r="A154" s="317">
        <v>15</v>
      </c>
      <c r="B154" s="329" t="str">
        <f>IFERROR(VLOOKUP(A154,'Impact Indicators - Section B'!$A$9:$R$27,18,FALSE),"")</f>
        <v/>
      </c>
      <c r="C154" s="418" t="str">
        <f>IFERROR(IF(VLOOKUP(K154,'Disaggregation Records'!$D$3:$E$56,2,FALSE)=0,"",VLOOKUP(K154,'Disaggregation Records'!$D$3:$E$56,2,FALSE)),"")</f>
        <v/>
      </c>
      <c r="D154" s="418" t="str">
        <f>IFERROR(IF(VLOOKUP(K154,'Disaggregation Records'!$D$3:$F$56,3,FALSE)=0,"",VLOOKUP(K154,'Disaggregation Records'!$D$3:$F$56,3,FALSE)),"")</f>
        <v/>
      </c>
      <c r="E154" s="320"/>
      <c r="F154" s="320"/>
      <c r="G154" s="320"/>
      <c r="H154" s="319"/>
      <c r="I154" s="345" t="str">
        <f>IFERROR(IF(VLOOKUP(K154,'Disaggregation Records'!$D$3:$G$56,4,FALSE)=0,"",VLOOKUP(K154,'Disaggregation Records'!$D$3:$G$56,4,FALSE)),"")</f>
        <v/>
      </c>
      <c r="J154" s="415">
        <f t="shared" si="14"/>
        <v>125</v>
      </c>
      <c r="K154" s="415" t="str">
        <f t="shared" si="15"/>
        <v/>
      </c>
      <c r="L154" s="415" t="b">
        <f t="shared" si="17"/>
        <v>1</v>
      </c>
      <c r="M154" s="415" t="b">
        <f t="shared" si="16"/>
        <v>0</v>
      </c>
      <c r="N154" s="419" t="s">
        <v>1372</v>
      </c>
      <c r="O154" s="161"/>
      <c r="P154" s="164"/>
      <c r="Q154" s="164"/>
      <c r="AD154" s="9"/>
      <c r="AE154" s="9"/>
      <c r="AF154" s="9"/>
      <c r="AG154" s="9"/>
      <c r="AH154" s="9"/>
      <c r="AI154" s="9"/>
      <c r="AJ154" s="9"/>
    </row>
    <row r="155" spans="1:36" s="302" customFormat="1" ht="37.5" customHeight="1" x14ac:dyDescent="0.25">
      <c r="A155" s="317">
        <v>15</v>
      </c>
      <c r="B155" s="329" t="str">
        <f>IFERROR(VLOOKUP(A155,'Impact Indicators - Section B'!$A$9:$R$27,18,FALSE),"")</f>
        <v/>
      </c>
      <c r="C155" s="418" t="str">
        <f>IFERROR(IF(VLOOKUP(K155,'Disaggregation Records'!$D$3:$E$56,2,FALSE)=0,"",VLOOKUP(K155,'Disaggregation Records'!$D$3:$E$56,2,FALSE)),"")</f>
        <v/>
      </c>
      <c r="D155" s="418" t="str">
        <f>IFERROR(IF(VLOOKUP(K155,'Disaggregation Records'!$D$3:$F$56,3,FALSE)=0,"",VLOOKUP(K155,'Disaggregation Records'!$D$3:$F$56,3,FALSE)),"")</f>
        <v/>
      </c>
      <c r="E155" s="320"/>
      <c r="F155" s="320"/>
      <c r="G155" s="320"/>
      <c r="H155" s="319"/>
      <c r="I155" s="345" t="str">
        <f>IFERROR(IF(VLOOKUP(K155,'Disaggregation Records'!$D$3:$G$56,4,FALSE)=0,"",VLOOKUP(K155,'Disaggregation Records'!$D$3:$G$56,4,FALSE)),"")</f>
        <v/>
      </c>
      <c r="J155" s="415">
        <f t="shared" si="14"/>
        <v>126</v>
      </c>
      <c r="K155" s="415" t="str">
        <f t="shared" si="15"/>
        <v/>
      </c>
      <c r="L155" s="415" t="b">
        <f t="shared" si="17"/>
        <v>1</v>
      </c>
      <c r="M155" s="415" t="b">
        <f t="shared" si="16"/>
        <v>0</v>
      </c>
      <c r="N155" s="419" t="s">
        <v>1373</v>
      </c>
      <c r="O155" s="161"/>
      <c r="P155" s="164"/>
      <c r="Q155" s="164"/>
      <c r="AD155" s="9"/>
      <c r="AE155" s="9"/>
      <c r="AF155" s="9"/>
      <c r="AG155" s="9"/>
      <c r="AH155" s="9"/>
      <c r="AI155" s="9"/>
      <c r="AJ155" s="9"/>
    </row>
    <row r="156" spans="1:36" s="302" customFormat="1" ht="37.5" customHeight="1" x14ac:dyDescent="0.25">
      <c r="A156" s="317">
        <v>15</v>
      </c>
      <c r="B156" s="329" t="str">
        <f>IFERROR(VLOOKUP(A156,'Impact Indicators - Section B'!$A$9:$R$27,18,FALSE),"")</f>
        <v/>
      </c>
      <c r="C156" s="418" t="str">
        <f>IFERROR(IF(VLOOKUP(K156,'Disaggregation Records'!$D$3:$E$56,2,FALSE)=0,"",VLOOKUP(K156,'Disaggregation Records'!$D$3:$E$56,2,FALSE)),"")</f>
        <v/>
      </c>
      <c r="D156" s="418" t="str">
        <f>IFERROR(IF(VLOOKUP(K156,'Disaggregation Records'!$D$3:$F$56,3,FALSE)=0,"",VLOOKUP(K156,'Disaggregation Records'!$D$3:$F$56,3,FALSE)),"")</f>
        <v/>
      </c>
      <c r="E156" s="320"/>
      <c r="F156" s="320"/>
      <c r="G156" s="320"/>
      <c r="H156" s="319"/>
      <c r="I156" s="345" t="str">
        <f>IFERROR(IF(VLOOKUP(K156,'Disaggregation Records'!$D$3:$G$56,4,FALSE)=0,"",VLOOKUP(K156,'Disaggregation Records'!$D$3:$G$56,4,FALSE)),"")</f>
        <v/>
      </c>
      <c r="J156" s="415">
        <f t="shared" si="14"/>
        <v>127</v>
      </c>
      <c r="K156" s="415" t="str">
        <f t="shared" si="15"/>
        <v/>
      </c>
      <c r="L156" s="415" t="b">
        <f t="shared" si="17"/>
        <v>1</v>
      </c>
      <c r="M156" s="415" t="b">
        <f t="shared" si="16"/>
        <v>0</v>
      </c>
      <c r="N156" s="419" t="s">
        <v>1374</v>
      </c>
      <c r="O156" s="161"/>
      <c r="P156" s="164"/>
      <c r="Q156" s="164"/>
      <c r="AD156" s="9"/>
      <c r="AE156" s="9"/>
      <c r="AF156" s="9"/>
      <c r="AG156" s="9"/>
      <c r="AH156" s="9"/>
      <c r="AI156" s="9"/>
      <c r="AJ156" s="9"/>
    </row>
    <row r="157" spans="1:36" s="302" customFormat="1" ht="37.5" customHeight="1" x14ac:dyDescent="0.25">
      <c r="A157" s="317">
        <v>15</v>
      </c>
      <c r="B157" s="329" t="str">
        <f>IFERROR(VLOOKUP(A157,'Impact Indicators - Section B'!$A$9:$R$27,18,FALSE),"")</f>
        <v/>
      </c>
      <c r="C157" s="418" t="str">
        <f>IFERROR(IF(VLOOKUP(K157,'Disaggregation Records'!$D$3:$E$56,2,FALSE)=0,"",VLOOKUP(K157,'Disaggregation Records'!$D$3:$E$56,2,FALSE)),"")</f>
        <v/>
      </c>
      <c r="D157" s="418" t="str">
        <f>IFERROR(IF(VLOOKUP(K157,'Disaggregation Records'!$D$3:$F$56,3,FALSE)=0,"",VLOOKUP(K157,'Disaggregation Records'!$D$3:$F$56,3,FALSE)),"")</f>
        <v/>
      </c>
      <c r="E157" s="320"/>
      <c r="F157" s="320"/>
      <c r="G157" s="320"/>
      <c r="H157" s="319"/>
      <c r="I157" s="345" t="str">
        <f>IFERROR(IF(VLOOKUP(K157,'Disaggregation Records'!$D$3:$G$56,4,FALSE)=0,"",VLOOKUP(K157,'Disaggregation Records'!$D$3:$G$56,4,FALSE)),"")</f>
        <v/>
      </c>
      <c r="J157" s="415">
        <f t="shared" si="14"/>
        <v>128</v>
      </c>
      <c r="K157" s="415" t="str">
        <f t="shared" si="15"/>
        <v/>
      </c>
      <c r="L157" s="415" t="b">
        <f t="shared" si="17"/>
        <v>1</v>
      </c>
      <c r="M157" s="415" t="b">
        <f t="shared" si="16"/>
        <v>0</v>
      </c>
      <c r="N157" s="419" t="s">
        <v>1375</v>
      </c>
      <c r="O157" s="161"/>
      <c r="P157" s="164"/>
      <c r="Q157" s="164"/>
      <c r="AD157" s="9"/>
      <c r="AE157" s="9"/>
      <c r="AF157" s="9"/>
      <c r="AG157" s="9"/>
      <c r="AH157" s="9"/>
      <c r="AI157" s="9"/>
      <c r="AJ157" s="9"/>
    </row>
    <row r="158" spans="1:36" s="302" customFormat="1" ht="37.5" customHeight="1" x14ac:dyDescent="0.25">
      <c r="A158" s="317">
        <v>15</v>
      </c>
      <c r="B158" s="329" t="str">
        <f>IFERROR(VLOOKUP(A158,'Impact Indicators - Section B'!$A$9:$R$27,18,FALSE),"")</f>
        <v/>
      </c>
      <c r="C158" s="418" t="str">
        <f>IFERROR(IF(VLOOKUP(K158,'Disaggregation Records'!$D$3:$E$56,2,FALSE)=0,"",VLOOKUP(K158,'Disaggregation Records'!$D$3:$E$56,2,FALSE)),"")</f>
        <v/>
      </c>
      <c r="D158" s="418" t="str">
        <f>IFERROR(IF(VLOOKUP(K158,'Disaggregation Records'!$D$3:$F$56,3,FALSE)=0,"",VLOOKUP(K158,'Disaggregation Records'!$D$3:$F$56,3,FALSE)),"")</f>
        <v/>
      </c>
      <c r="E158" s="320"/>
      <c r="F158" s="320"/>
      <c r="G158" s="320"/>
      <c r="H158" s="319"/>
      <c r="I158" s="345" t="str">
        <f>IFERROR(IF(VLOOKUP(K158,'Disaggregation Records'!$D$3:$G$56,4,FALSE)=0,"",VLOOKUP(K158,'Disaggregation Records'!$D$3:$G$56,4,FALSE)),"")</f>
        <v/>
      </c>
      <c r="J158" s="415">
        <f t="shared" si="14"/>
        <v>129</v>
      </c>
      <c r="K158" s="415" t="str">
        <f t="shared" si="15"/>
        <v/>
      </c>
      <c r="L158" s="415" t="b">
        <f t="shared" si="17"/>
        <v>1</v>
      </c>
      <c r="M158" s="415" t="b">
        <f t="shared" si="16"/>
        <v>0</v>
      </c>
      <c r="N158" s="419" t="s">
        <v>1376</v>
      </c>
      <c r="O158" s="161"/>
      <c r="P158" s="164"/>
      <c r="Q158" s="164"/>
      <c r="AD158" s="9"/>
      <c r="AE158" s="9"/>
      <c r="AF158" s="9"/>
      <c r="AG158" s="9"/>
      <c r="AH158" s="9"/>
      <c r="AI158" s="9"/>
      <c r="AJ158" s="9"/>
    </row>
    <row r="159" spans="1:36" ht="1.35" customHeight="1" thickBot="1" x14ac:dyDescent="0.3">
      <c r="A159" s="76"/>
      <c r="B159" s="77"/>
      <c r="C159" s="77"/>
      <c r="D159" s="77"/>
      <c r="E159" s="77"/>
      <c r="F159" s="77"/>
      <c r="G159" s="77"/>
      <c r="H159" s="77"/>
      <c r="I159" s="77"/>
      <c r="J159" s="149"/>
      <c r="K159" s="149"/>
      <c r="L159" s="149"/>
      <c r="M159" s="149"/>
      <c r="N159" s="149"/>
      <c r="O159" s="68"/>
      <c r="P159" s="164"/>
      <c r="Q159" s="164"/>
    </row>
    <row r="160" spans="1:36" ht="25.35" hidden="1" customHeight="1" x14ac:dyDescent="0.25">
      <c r="J160" s="150"/>
      <c r="K160" s="150"/>
      <c r="L160" s="150"/>
      <c r="M160" s="150"/>
      <c r="N160" s="150"/>
      <c r="P160" s="164"/>
      <c r="Q160" s="164"/>
    </row>
    <row r="161" spans="1:36" ht="26.65" hidden="1" customHeight="1" x14ac:dyDescent="0.25">
      <c r="J161" s="150"/>
      <c r="K161" s="150"/>
      <c r="L161" s="150"/>
      <c r="M161" s="150"/>
      <c r="N161" s="150"/>
      <c r="P161" s="164"/>
      <c r="Q161" s="164"/>
    </row>
    <row r="162" spans="1:36" ht="29.1" hidden="1" customHeight="1" x14ac:dyDescent="0.25">
      <c r="J162" s="150"/>
      <c r="K162" s="150"/>
      <c r="L162" s="150"/>
      <c r="M162" s="150"/>
      <c r="N162" s="150"/>
      <c r="P162" s="164"/>
      <c r="Q162" s="164"/>
    </row>
    <row r="163" spans="1:36" ht="20.65" hidden="1" customHeight="1" x14ac:dyDescent="0.25">
      <c r="J163" s="150"/>
      <c r="K163" s="150"/>
      <c r="L163" s="150"/>
      <c r="M163" s="150"/>
      <c r="N163" s="150"/>
      <c r="P163" s="164"/>
      <c r="Q163" s="164"/>
    </row>
    <row r="164" spans="1:36" ht="35.1" customHeight="1" thickBot="1" x14ac:dyDescent="0.3">
      <c r="J164" s="150"/>
      <c r="K164" s="150"/>
      <c r="L164" s="150"/>
      <c r="M164" s="150"/>
      <c r="N164" s="150"/>
      <c r="P164" s="164"/>
      <c r="Q164" s="164"/>
    </row>
    <row r="165" spans="1:36" ht="26.25" customHeight="1" thickBot="1" x14ac:dyDescent="0.3">
      <c r="A165" s="471" t="s">
        <v>30</v>
      </c>
      <c r="B165" s="472"/>
      <c r="C165" s="472"/>
      <c r="D165" s="472"/>
      <c r="E165" s="472"/>
      <c r="F165" s="472"/>
      <c r="G165" s="472"/>
      <c r="H165" s="472"/>
      <c r="I165" s="147"/>
      <c r="J165" s="151"/>
      <c r="K165" s="152"/>
      <c r="L165" s="151"/>
      <c r="M165" s="151"/>
      <c r="N165" s="151"/>
      <c r="O165" s="136"/>
      <c r="P165" s="164"/>
      <c r="Q165" s="164"/>
    </row>
    <row r="166" spans="1:36" ht="49.5" customHeight="1" x14ac:dyDescent="0.25">
      <c r="A166" s="391" t="s">
        <v>24</v>
      </c>
      <c r="B166" s="391" t="s">
        <v>135</v>
      </c>
      <c r="C166" s="391" t="s">
        <v>43</v>
      </c>
      <c r="D166" s="391" t="s">
        <v>32</v>
      </c>
      <c r="E166" s="391" t="s">
        <v>33</v>
      </c>
      <c r="F166" s="391" t="s">
        <v>34</v>
      </c>
      <c r="G166" s="391" t="s">
        <v>18</v>
      </c>
      <c r="H166" s="391" t="s">
        <v>9</v>
      </c>
      <c r="I166" s="411" t="s">
        <v>233</v>
      </c>
      <c r="J166" s="411">
        <v>0</v>
      </c>
      <c r="K166" s="411" t="s">
        <v>119</v>
      </c>
      <c r="L166" s="411" t="s">
        <v>105</v>
      </c>
      <c r="M166" s="411" t="s">
        <v>64</v>
      </c>
      <c r="N166" s="417" t="s">
        <v>66</v>
      </c>
      <c r="O166" s="161"/>
      <c r="P166" s="164"/>
      <c r="Q166" s="164"/>
    </row>
    <row r="167" spans="1:36" ht="39.4" hidden="1" customHeight="1" x14ac:dyDescent="0.25">
      <c r="A167" s="317" t="s">
        <v>93</v>
      </c>
      <c r="B167" s="329" t="str">
        <f>IFERROR(VLOOKUP(A167,'Outcome Indicators - Section C'!$A$10:$R$27,18,FALSE),"")</f>
        <v/>
      </c>
      <c r="C167" s="418" t="str">
        <f>IFERROR(IF(VLOOKUP(K167,'Disaggregation Records'!$D$59:$E$92,2,FALSE)=0,"",VLOOKUP(K167,'Disaggregation Records'!$D$59:$E$92,2,FALSE)),"")</f>
        <v/>
      </c>
      <c r="D167" s="418" t="str">
        <f>IFERROR(IF(VLOOKUP(K167,'Disaggregation Records'!$D$59:$F$92,3,FALSE)=0,"",VLOOKUP(K167,'Disaggregation Records'!$D$59:$F$92,3,FALSE)),"")</f>
        <v/>
      </c>
      <c r="E167" s="388" t="s">
        <v>54</v>
      </c>
      <c r="F167" s="388" t="s">
        <v>55</v>
      </c>
      <c r="G167" s="388" t="s">
        <v>56</v>
      </c>
      <c r="H167" s="318" t="s">
        <v>100</v>
      </c>
      <c r="I167" s="345" t="str">
        <f>IFERROR(IF(VLOOKUP(K167,'Disaggregation Records'!$D$59:$G$92,4,FALSE)=0,"",VLOOKUP(K167,'Disaggregation Records'!$D$59:$G$92,4,FALSE)),"")</f>
        <v/>
      </c>
      <c r="J167" s="415">
        <f>IF(B167=B166,J166+1,0)</f>
        <v>0</v>
      </c>
      <c r="K167" s="415" t="str">
        <f>IF(B167&lt;&gt;"",B167&amp;"-"&amp;J167,"")</f>
        <v/>
      </c>
      <c r="L167" s="415" t="b">
        <f>IFERROR(TRUE,FALSE)</f>
        <v>1</v>
      </c>
      <c r="M167" s="415" t="b">
        <f>IFERROR(IF(B167&lt;&gt;"",TRUE,FALSE),"")</f>
        <v>0</v>
      </c>
      <c r="N167" s="419" t="s">
        <v>65</v>
      </c>
      <c r="O167" s="161"/>
      <c r="P167" s="164"/>
      <c r="Q167" s="164"/>
    </row>
    <row r="168" spans="1:36" s="302" customFormat="1" ht="39.4" customHeight="1" x14ac:dyDescent="0.25">
      <c r="A168" s="317">
        <v>1</v>
      </c>
      <c r="B168" s="329" t="str">
        <f>IFERROR(VLOOKUP(A168,'Outcome Indicators - Section C'!$A$10:$R$27,18,FALSE),"")</f>
        <v>HIV O-1(M): Percentage of adults and children with HIV, known to be on treatment 12 months after initiation of antiretroviral therapy</v>
      </c>
      <c r="C168" s="418" t="str">
        <f>IFERROR(IF(VLOOKUP(K168,'Disaggregation Records'!$D$59:$E$92,2,FALSE)=0,"",VLOOKUP(K168,'Disaggregation Records'!$D$59:$E$92,2,FALSE)),"")</f>
        <v>Age</v>
      </c>
      <c r="D168" s="418" t="str">
        <f>IFERROR(IF(VLOOKUP(K168,'Disaggregation Records'!$D$59:$F$92,3,FALSE)=0,"",VLOOKUP(K168,'Disaggregation Records'!$D$59:$F$92,3,FALSE)),"")</f>
        <v>U15</v>
      </c>
      <c r="E168" s="388" t="s">
        <v>4373</v>
      </c>
      <c r="F168" s="388" t="s">
        <v>259</v>
      </c>
      <c r="G168" s="388" t="s">
        <v>4374</v>
      </c>
      <c r="H168" s="318" t="s">
        <v>4376</v>
      </c>
      <c r="I168" s="345" t="str">
        <f>IFERROR(IF(VLOOKUP(K168,'Disaggregation Records'!$D$59:$G$92,4,FALSE)=0,"",VLOOKUP(K168,'Disaggregation Records'!$D$59:$G$92,4,FALSE)),"")</f>
        <v>a1L36000000zoL4EAI</v>
      </c>
      <c r="J168" s="415">
        <f t="shared" ref="J168:J231" si="18">IF(B168=B167,J167+1,0)</f>
        <v>0</v>
      </c>
      <c r="K168" s="415" t="str">
        <f t="shared" ref="K168:K231" si="19">IF(B168&lt;&gt;"",B168&amp;"-"&amp;J168,"")</f>
        <v>HIV O-1(M): Percentage of adults and children with HIV, known to be on treatment 12 months after initiation of antiretroviral therapy-0</v>
      </c>
      <c r="L168" s="415" t="b">
        <f t="shared" ref="L168:L231" si="20">IFERROR(TRUE,FALSE)</f>
        <v>1</v>
      </c>
      <c r="M168" s="415" t="b">
        <f t="shared" ref="M168:M231" si="21">IFERROR(IF(B168&lt;&gt;"",TRUE,FALSE),"")</f>
        <v>1</v>
      </c>
      <c r="N168" s="419" t="s">
        <v>1377</v>
      </c>
      <c r="O168" s="161"/>
      <c r="P168" s="164"/>
      <c r="Q168" s="164"/>
      <c r="AD168" s="9"/>
      <c r="AE168" s="9"/>
      <c r="AF168" s="9"/>
      <c r="AG168" s="9"/>
      <c r="AH168" s="9"/>
      <c r="AI168" s="9"/>
      <c r="AJ168" s="9"/>
    </row>
    <row r="169" spans="1:36" s="302" customFormat="1" ht="39.4" customHeight="1" x14ac:dyDescent="0.25">
      <c r="A169" s="317">
        <v>1</v>
      </c>
      <c r="B169" s="329" t="str">
        <f>IFERROR(VLOOKUP(A169,'Outcome Indicators - Section C'!$A$10:$R$27,18,FALSE),"")</f>
        <v>HIV O-1(M): Percentage of adults and children with HIV, known to be on treatment 12 months after initiation of antiretroviral therapy</v>
      </c>
      <c r="C169" s="418" t="str">
        <f>IFERROR(IF(VLOOKUP(K169,'Disaggregation Records'!$D$59:$E$92,2,FALSE)=0,"",VLOOKUP(K169,'Disaggregation Records'!$D$59:$E$92,2,FALSE)),"")</f>
        <v>Age</v>
      </c>
      <c r="D169" s="418" t="str">
        <f>IFERROR(IF(VLOOKUP(K169,'Disaggregation Records'!$D$59:$F$92,3,FALSE)=0,"",VLOOKUP(K169,'Disaggregation Records'!$D$59:$F$92,3,FALSE)),"")</f>
        <v>15+</v>
      </c>
      <c r="E169" s="388" t="s">
        <v>4336</v>
      </c>
      <c r="F169" s="388" t="s">
        <v>259</v>
      </c>
      <c r="G169" s="388" t="s">
        <v>4374</v>
      </c>
      <c r="H169" s="318" t="s">
        <v>4376</v>
      </c>
      <c r="I169" s="345" t="str">
        <f>IFERROR(IF(VLOOKUP(K169,'Disaggregation Records'!$D$59:$G$92,4,FALSE)=0,"",VLOOKUP(K169,'Disaggregation Records'!$D$59:$G$92,4,FALSE)),"")</f>
        <v>a1L36000000zoL5EAI</v>
      </c>
      <c r="J169" s="415">
        <f t="shared" si="18"/>
        <v>1</v>
      </c>
      <c r="K169" s="415" t="str">
        <f t="shared" si="19"/>
        <v>HIV O-1(M): Percentage of adults and children with HIV, known to be on treatment 12 months after initiation of antiretroviral therapy-1</v>
      </c>
      <c r="L169" s="415" t="b">
        <f t="shared" si="20"/>
        <v>1</v>
      </c>
      <c r="M169" s="415" t="b">
        <f t="shared" si="21"/>
        <v>1</v>
      </c>
      <c r="N169" s="419" t="s">
        <v>1378</v>
      </c>
      <c r="O169" s="161"/>
      <c r="P169" s="164"/>
      <c r="Q169" s="164"/>
      <c r="AD169" s="9"/>
      <c r="AE169" s="9"/>
      <c r="AF169" s="9"/>
      <c r="AG169" s="9"/>
      <c r="AH169" s="9"/>
      <c r="AI169" s="9"/>
      <c r="AJ169" s="9"/>
    </row>
    <row r="170" spans="1:36" s="302" customFormat="1" ht="39.4" customHeight="1" x14ac:dyDescent="0.25">
      <c r="A170" s="317">
        <v>1</v>
      </c>
      <c r="B170" s="329" t="str">
        <f>IFERROR(VLOOKUP(A170,'Outcome Indicators - Section C'!$A$10:$R$27,18,FALSE),"")</f>
        <v>HIV O-1(M): Percentage of adults and children with HIV, known to be on treatment 12 months after initiation of antiretroviral therapy</v>
      </c>
      <c r="C170" s="418" t="str">
        <f>IFERROR(IF(VLOOKUP(K170,'Disaggregation Records'!$D$59:$E$92,2,FALSE)=0,"",VLOOKUP(K170,'Disaggregation Records'!$D$59:$E$92,2,FALSE)),"")</f>
        <v>Duration of treatment</v>
      </c>
      <c r="D170" s="418" t="str">
        <f>IFERROR(IF(VLOOKUP(K170,'Disaggregation Records'!$D$59:$F$92,3,FALSE)=0,"",VLOOKUP(K170,'Disaggregation Records'!$D$59:$F$92,3,FALSE)),"")</f>
        <v>24 months after initiation</v>
      </c>
      <c r="E170" s="388"/>
      <c r="F170" s="388"/>
      <c r="G170" s="388"/>
      <c r="H170" s="318"/>
      <c r="I170" s="345" t="str">
        <f>IFERROR(IF(VLOOKUP(K170,'Disaggregation Records'!$D$59:$G$92,4,FALSE)=0,"",VLOOKUP(K170,'Disaggregation Records'!$D$59:$G$92,4,FALSE)),"")</f>
        <v>a1L36000000zoL6EAI</v>
      </c>
      <c r="J170" s="415">
        <f t="shared" si="18"/>
        <v>2</v>
      </c>
      <c r="K170" s="415" t="str">
        <f t="shared" si="19"/>
        <v>HIV O-1(M): Percentage of adults and children with HIV, known to be on treatment 12 months after initiation of antiretroviral therapy-2</v>
      </c>
      <c r="L170" s="415" t="b">
        <f t="shared" si="20"/>
        <v>1</v>
      </c>
      <c r="M170" s="415" t="b">
        <f t="shared" si="21"/>
        <v>1</v>
      </c>
      <c r="N170" s="419" t="s">
        <v>1379</v>
      </c>
      <c r="O170" s="161"/>
      <c r="P170" s="164"/>
      <c r="Q170" s="164"/>
      <c r="AD170" s="9"/>
      <c r="AE170" s="9"/>
      <c r="AF170" s="9"/>
      <c r="AG170" s="9"/>
      <c r="AH170" s="9"/>
      <c r="AI170" s="9"/>
      <c r="AJ170" s="9"/>
    </row>
    <row r="171" spans="1:36" s="302" customFormat="1" ht="39.4" customHeight="1" x14ac:dyDescent="0.25">
      <c r="A171" s="317">
        <v>1</v>
      </c>
      <c r="B171" s="329" t="str">
        <f>IFERROR(VLOOKUP(A171,'Outcome Indicators - Section C'!$A$10:$R$27,18,FALSE),"")</f>
        <v>HIV O-1(M): Percentage of adults and children with HIV, known to be on treatment 12 months after initiation of antiretroviral therapy</v>
      </c>
      <c r="C171" s="418" t="str">
        <f>IFERROR(IF(VLOOKUP(K171,'Disaggregation Records'!$D$59:$E$92,2,FALSE)=0,"",VLOOKUP(K171,'Disaggregation Records'!$D$59:$E$92,2,FALSE)),"")</f>
        <v>Duration of treatment</v>
      </c>
      <c r="D171" s="418" t="str">
        <f>IFERROR(IF(VLOOKUP(K171,'Disaggregation Records'!$D$59:$F$92,3,FALSE)=0,"",VLOOKUP(K171,'Disaggregation Records'!$D$59:$F$92,3,FALSE)),"")</f>
        <v>36 months after initiation</v>
      </c>
      <c r="E171" s="388"/>
      <c r="F171" s="388"/>
      <c r="G171" s="388"/>
      <c r="H171" s="318"/>
      <c r="I171" s="345" t="str">
        <f>IFERROR(IF(VLOOKUP(K171,'Disaggregation Records'!$D$59:$G$92,4,FALSE)=0,"",VLOOKUP(K171,'Disaggregation Records'!$D$59:$G$92,4,FALSE)),"")</f>
        <v>a1L36000000zoL7EAI</v>
      </c>
      <c r="J171" s="415">
        <f t="shared" si="18"/>
        <v>3</v>
      </c>
      <c r="K171" s="415" t="str">
        <f t="shared" si="19"/>
        <v>HIV O-1(M): Percentage of adults and children with HIV, known to be on treatment 12 months after initiation of antiretroviral therapy-3</v>
      </c>
      <c r="L171" s="415" t="b">
        <f t="shared" si="20"/>
        <v>1</v>
      </c>
      <c r="M171" s="415" t="b">
        <f t="shared" si="21"/>
        <v>1</v>
      </c>
      <c r="N171" s="419" t="s">
        <v>1380</v>
      </c>
      <c r="O171" s="161"/>
      <c r="P171" s="164"/>
      <c r="Q171" s="164"/>
      <c r="AD171" s="9"/>
      <c r="AE171" s="9"/>
      <c r="AF171" s="9"/>
      <c r="AG171" s="9"/>
      <c r="AH171" s="9"/>
      <c r="AI171" s="9"/>
      <c r="AJ171" s="9"/>
    </row>
    <row r="172" spans="1:36" s="302" customFormat="1" ht="39.4" customHeight="1" x14ac:dyDescent="0.25">
      <c r="A172" s="317">
        <v>1</v>
      </c>
      <c r="B172" s="329" t="str">
        <f>IFERROR(VLOOKUP(A172,'Outcome Indicators - Section C'!$A$10:$R$27,18,FALSE),"")</f>
        <v>HIV O-1(M): Percentage of adults and children with HIV, known to be on treatment 12 months after initiation of antiretroviral therapy</v>
      </c>
      <c r="C172" s="418" t="str">
        <f>IFERROR(IF(VLOOKUP(K172,'Disaggregation Records'!$D$59:$E$92,2,FALSE)=0,"",VLOOKUP(K172,'Disaggregation Records'!$D$59:$E$92,2,FALSE)),"")</f>
        <v>Duration of treatment</v>
      </c>
      <c r="D172" s="418" t="str">
        <f>IFERROR(IF(VLOOKUP(K172,'Disaggregation Records'!$D$59:$F$92,3,FALSE)=0,"",VLOOKUP(K172,'Disaggregation Records'!$D$59:$F$92,3,FALSE)),"")</f>
        <v>60 months after initiation</v>
      </c>
      <c r="E172" s="388"/>
      <c r="F172" s="388"/>
      <c r="G172" s="388"/>
      <c r="H172" s="318"/>
      <c r="I172" s="345" t="str">
        <f>IFERROR(IF(VLOOKUP(K172,'Disaggregation Records'!$D$59:$G$92,4,FALSE)=0,"",VLOOKUP(K172,'Disaggregation Records'!$D$59:$G$92,4,FALSE)),"")</f>
        <v>a1L36000002NzjLEAS</v>
      </c>
      <c r="J172" s="415">
        <f t="shared" si="18"/>
        <v>4</v>
      </c>
      <c r="K172" s="415" t="str">
        <f t="shared" si="19"/>
        <v>HIV O-1(M): Percentage of adults and children with HIV, known to be on treatment 12 months after initiation of antiretroviral therapy-4</v>
      </c>
      <c r="L172" s="415" t="b">
        <f t="shared" si="20"/>
        <v>1</v>
      </c>
      <c r="M172" s="415" t="b">
        <f t="shared" si="21"/>
        <v>1</v>
      </c>
      <c r="N172" s="419" t="s">
        <v>1381</v>
      </c>
      <c r="O172" s="161"/>
      <c r="P172" s="164"/>
      <c r="Q172" s="164"/>
      <c r="AD172" s="9"/>
      <c r="AE172" s="9"/>
      <c r="AF172" s="9"/>
      <c r="AG172" s="9"/>
      <c r="AH172" s="9"/>
      <c r="AI172" s="9"/>
      <c r="AJ172" s="9"/>
    </row>
    <row r="173" spans="1:36" s="302" customFormat="1" ht="39.4" customHeight="1" x14ac:dyDescent="0.25">
      <c r="A173" s="317">
        <v>1</v>
      </c>
      <c r="B173" s="329" t="str">
        <f>IFERROR(VLOOKUP(A173,'Outcome Indicators - Section C'!$A$10:$R$27,18,FALSE),"")</f>
        <v>HIV O-1(M): Percentage of adults and children with HIV, known to be on treatment 12 months after initiation of antiretroviral therapy</v>
      </c>
      <c r="C173" s="418" t="str">
        <f>IFERROR(IF(VLOOKUP(K173,'Disaggregation Records'!$D$59:$E$92,2,FALSE)=0,"",VLOOKUP(K173,'Disaggregation Records'!$D$59:$E$92,2,FALSE)),"")</f>
        <v>Gender</v>
      </c>
      <c r="D173" s="418" t="str">
        <f>IFERROR(IF(VLOOKUP(K173,'Disaggregation Records'!$D$59:$F$92,3,FALSE)=0,"",VLOOKUP(K173,'Disaggregation Records'!$D$59:$F$92,3,FALSE)),"")</f>
        <v>Male</v>
      </c>
      <c r="E173" s="388"/>
      <c r="F173" s="388"/>
      <c r="G173" s="388"/>
      <c r="H173" s="318"/>
      <c r="I173" s="345" t="str">
        <f>IFERROR(IF(VLOOKUP(K173,'Disaggregation Records'!$D$59:$G$92,4,FALSE)=0,"",VLOOKUP(K173,'Disaggregation Records'!$D$59:$G$92,4,FALSE)),"")</f>
        <v>a1L36000000zoL1EAI</v>
      </c>
      <c r="J173" s="415">
        <f t="shared" si="18"/>
        <v>5</v>
      </c>
      <c r="K173" s="415" t="str">
        <f t="shared" si="19"/>
        <v>HIV O-1(M): Percentage of adults and children with HIV, known to be on treatment 12 months after initiation of antiretroviral therapy-5</v>
      </c>
      <c r="L173" s="415" t="b">
        <f t="shared" si="20"/>
        <v>1</v>
      </c>
      <c r="M173" s="415" t="b">
        <f t="shared" si="21"/>
        <v>1</v>
      </c>
      <c r="N173" s="419" t="s">
        <v>1382</v>
      </c>
      <c r="O173" s="161"/>
      <c r="P173" s="164"/>
      <c r="Q173" s="164"/>
      <c r="AD173" s="9"/>
      <c r="AE173" s="9"/>
      <c r="AF173" s="9"/>
      <c r="AG173" s="9"/>
      <c r="AH173" s="9"/>
      <c r="AI173" s="9"/>
      <c r="AJ173" s="9"/>
    </row>
    <row r="174" spans="1:36" s="302" customFormat="1" ht="39.4" customHeight="1" x14ac:dyDescent="0.25">
      <c r="A174" s="317">
        <v>1</v>
      </c>
      <c r="B174" s="329" t="str">
        <f>IFERROR(VLOOKUP(A174,'Outcome Indicators - Section C'!$A$10:$R$27,18,FALSE),"")</f>
        <v>HIV O-1(M): Percentage of adults and children with HIV, known to be on treatment 12 months after initiation of antiretroviral therapy</v>
      </c>
      <c r="C174" s="418" t="str">
        <f>IFERROR(IF(VLOOKUP(K174,'Disaggregation Records'!$D$59:$E$92,2,FALSE)=0,"",VLOOKUP(K174,'Disaggregation Records'!$D$59:$E$92,2,FALSE)),"")</f>
        <v>Gender</v>
      </c>
      <c r="D174" s="418" t="str">
        <f>IFERROR(IF(VLOOKUP(K174,'Disaggregation Records'!$D$59:$F$92,3,FALSE)=0,"",VLOOKUP(K174,'Disaggregation Records'!$D$59:$F$92,3,FALSE)),"")</f>
        <v>Female</v>
      </c>
      <c r="E174" s="388"/>
      <c r="F174" s="388"/>
      <c r="G174" s="388"/>
      <c r="H174" s="318"/>
      <c r="I174" s="345" t="str">
        <f>IFERROR(IF(VLOOKUP(K174,'Disaggregation Records'!$D$59:$G$92,4,FALSE)=0,"",VLOOKUP(K174,'Disaggregation Records'!$D$59:$G$92,4,FALSE)),"")</f>
        <v>a1L36000000zoL2EAI</v>
      </c>
      <c r="J174" s="415">
        <f t="shared" si="18"/>
        <v>6</v>
      </c>
      <c r="K174" s="415" t="str">
        <f t="shared" si="19"/>
        <v>HIV O-1(M): Percentage of adults and children with HIV, known to be on treatment 12 months after initiation of antiretroviral therapy-6</v>
      </c>
      <c r="L174" s="415" t="b">
        <f t="shared" si="20"/>
        <v>1</v>
      </c>
      <c r="M174" s="415" t="b">
        <f t="shared" si="21"/>
        <v>1</v>
      </c>
      <c r="N174" s="419" t="s">
        <v>1383</v>
      </c>
      <c r="O174" s="161"/>
      <c r="P174" s="164"/>
      <c r="Q174" s="164"/>
      <c r="AD174" s="9"/>
      <c r="AE174" s="9"/>
      <c r="AF174" s="9"/>
      <c r="AG174" s="9"/>
      <c r="AH174" s="9"/>
      <c r="AI174" s="9"/>
      <c r="AJ174" s="9"/>
    </row>
    <row r="175" spans="1:36" s="302" customFormat="1" ht="39.4" customHeight="1" x14ac:dyDescent="0.25">
      <c r="A175" s="317">
        <v>1</v>
      </c>
      <c r="B175" s="329" t="str">
        <f>IFERROR(VLOOKUP(A175,'Outcome Indicators - Section C'!$A$10:$R$27,18,FALSE),"")</f>
        <v>HIV O-1(M): Percentage of adults and children with HIV, known to be on treatment 12 months after initiation of antiretroviral therapy</v>
      </c>
      <c r="C175" s="418" t="str">
        <f>IFERROR(IF(VLOOKUP(K175,'Disaggregation Records'!$D$59:$E$92,2,FALSE)=0,"",VLOOKUP(K175,'Disaggregation Records'!$D$59:$E$92,2,FALSE)),"")</f>
        <v/>
      </c>
      <c r="D175" s="418" t="str">
        <f>IFERROR(IF(VLOOKUP(K175,'Disaggregation Records'!$D$59:$F$92,3,FALSE)=0,"",VLOOKUP(K175,'Disaggregation Records'!$D$59:$F$92,3,FALSE)),"")</f>
        <v/>
      </c>
      <c r="E175" s="388"/>
      <c r="F175" s="388"/>
      <c r="G175" s="388"/>
      <c r="H175" s="318"/>
      <c r="I175" s="345" t="str">
        <f>IFERROR(IF(VLOOKUP(K175,'Disaggregation Records'!$D$59:$G$92,4,FALSE)=0,"",VLOOKUP(K175,'Disaggregation Records'!$D$59:$G$92,4,FALSE)),"")</f>
        <v/>
      </c>
      <c r="J175" s="415">
        <f t="shared" si="18"/>
        <v>7</v>
      </c>
      <c r="K175" s="415" t="str">
        <f t="shared" si="19"/>
        <v>HIV O-1(M): Percentage of adults and children with HIV, known to be on treatment 12 months after initiation of antiretroviral therapy-7</v>
      </c>
      <c r="L175" s="415" t="b">
        <f t="shared" si="20"/>
        <v>1</v>
      </c>
      <c r="M175" s="415" t="b">
        <f t="shared" si="21"/>
        <v>1</v>
      </c>
      <c r="N175" s="419" t="s">
        <v>1384</v>
      </c>
      <c r="O175" s="161"/>
      <c r="P175" s="164"/>
      <c r="Q175" s="164"/>
      <c r="AD175" s="9"/>
      <c r="AE175" s="9"/>
      <c r="AF175" s="9"/>
      <c r="AG175" s="9"/>
      <c r="AH175" s="9"/>
      <c r="AI175" s="9"/>
      <c r="AJ175" s="9"/>
    </row>
    <row r="176" spans="1:36" s="302" customFormat="1" ht="39.4" customHeight="1" x14ac:dyDescent="0.25">
      <c r="A176" s="317">
        <v>1</v>
      </c>
      <c r="B176" s="329" t="str">
        <f>IFERROR(VLOOKUP(A176,'Outcome Indicators - Section C'!$A$10:$R$27,18,FALSE),"")</f>
        <v>HIV O-1(M): Percentage of adults and children with HIV, known to be on treatment 12 months after initiation of antiretroviral therapy</v>
      </c>
      <c r="C176" s="418" t="str">
        <f>IFERROR(IF(VLOOKUP(K176,'Disaggregation Records'!$D$59:$E$92,2,FALSE)=0,"",VLOOKUP(K176,'Disaggregation Records'!$D$59:$E$92,2,FALSE)),"")</f>
        <v/>
      </c>
      <c r="D176" s="418" t="str">
        <f>IFERROR(IF(VLOOKUP(K176,'Disaggregation Records'!$D$59:$F$92,3,FALSE)=0,"",VLOOKUP(K176,'Disaggregation Records'!$D$59:$F$92,3,FALSE)),"")</f>
        <v/>
      </c>
      <c r="E176" s="388"/>
      <c r="F176" s="388"/>
      <c r="G176" s="388"/>
      <c r="H176" s="318"/>
      <c r="I176" s="345" t="str">
        <f>IFERROR(IF(VLOOKUP(K176,'Disaggregation Records'!$D$59:$G$92,4,FALSE)=0,"",VLOOKUP(K176,'Disaggregation Records'!$D$59:$G$92,4,FALSE)),"")</f>
        <v/>
      </c>
      <c r="J176" s="415">
        <f t="shared" si="18"/>
        <v>8</v>
      </c>
      <c r="K176" s="415" t="str">
        <f t="shared" si="19"/>
        <v>HIV O-1(M): Percentage of adults and children with HIV, known to be on treatment 12 months after initiation of antiretroviral therapy-8</v>
      </c>
      <c r="L176" s="415" t="b">
        <f t="shared" si="20"/>
        <v>1</v>
      </c>
      <c r="M176" s="415" t="b">
        <f t="shared" si="21"/>
        <v>1</v>
      </c>
      <c r="N176" s="419" t="s">
        <v>1385</v>
      </c>
      <c r="O176" s="161"/>
      <c r="P176" s="164"/>
      <c r="Q176" s="164"/>
      <c r="AD176" s="9"/>
      <c r="AE176" s="9"/>
      <c r="AF176" s="9"/>
      <c r="AG176" s="9"/>
      <c r="AH176" s="9"/>
      <c r="AI176" s="9"/>
      <c r="AJ176" s="9"/>
    </row>
    <row r="177" spans="1:36" s="302" customFormat="1" ht="39.4" customHeight="1" x14ac:dyDescent="0.25">
      <c r="A177" s="317">
        <v>1</v>
      </c>
      <c r="B177" s="329" t="str">
        <f>IFERROR(VLOOKUP(A177,'Outcome Indicators - Section C'!$A$10:$R$27,18,FALSE),"")</f>
        <v>HIV O-1(M): Percentage of adults and children with HIV, known to be on treatment 12 months after initiation of antiretroviral therapy</v>
      </c>
      <c r="C177" s="418" t="str">
        <f>IFERROR(IF(VLOOKUP(K177,'Disaggregation Records'!$D$59:$E$92,2,FALSE)=0,"",VLOOKUP(K177,'Disaggregation Records'!$D$59:$E$92,2,FALSE)),"")</f>
        <v/>
      </c>
      <c r="D177" s="418" t="str">
        <f>IFERROR(IF(VLOOKUP(K177,'Disaggregation Records'!$D$59:$F$92,3,FALSE)=0,"",VLOOKUP(K177,'Disaggregation Records'!$D$59:$F$92,3,FALSE)),"")</f>
        <v/>
      </c>
      <c r="E177" s="388"/>
      <c r="F177" s="388"/>
      <c r="G177" s="388"/>
      <c r="H177" s="318"/>
      <c r="I177" s="345" t="str">
        <f>IFERROR(IF(VLOOKUP(K177,'Disaggregation Records'!$D$59:$G$92,4,FALSE)=0,"",VLOOKUP(K177,'Disaggregation Records'!$D$59:$G$92,4,FALSE)),"")</f>
        <v/>
      </c>
      <c r="J177" s="415">
        <f t="shared" si="18"/>
        <v>9</v>
      </c>
      <c r="K177" s="415" t="str">
        <f t="shared" si="19"/>
        <v>HIV O-1(M): Percentage of adults and children with HIV, known to be on treatment 12 months after initiation of antiretroviral therapy-9</v>
      </c>
      <c r="L177" s="415" t="b">
        <f t="shared" si="20"/>
        <v>1</v>
      </c>
      <c r="M177" s="415" t="b">
        <f t="shared" si="21"/>
        <v>1</v>
      </c>
      <c r="N177" s="419" t="s">
        <v>1386</v>
      </c>
      <c r="O177" s="161"/>
      <c r="P177" s="164"/>
      <c r="Q177" s="164"/>
      <c r="AD177" s="9"/>
      <c r="AE177" s="9"/>
      <c r="AF177" s="9"/>
      <c r="AG177" s="9"/>
      <c r="AH177" s="9"/>
      <c r="AI177" s="9"/>
      <c r="AJ177" s="9"/>
    </row>
    <row r="178" spans="1:36" s="302" customFormat="1" ht="39.4" customHeight="1" x14ac:dyDescent="0.25">
      <c r="A178" s="317">
        <v>2</v>
      </c>
      <c r="B178" s="329" t="str">
        <f>IFERROR(VLOOKUP(A178,'Outcome Indicators - Section C'!$A$10:$R$27,18,FALSE),"")</f>
        <v/>
      </c>
      <c r="C178" s="418" t="str">
        <f>IFERROR(IF(VLOOKUP(K178,'Disaggregation Records'!$D$59:$E$92,2,FALSE)=0,"",VLOOKUP(K178,'Disaggregation Records'!$D$59:$E$92,2,FALSE)),"")</f>
        <v/>
      </c>
      <c r="D178" s="418" t="str">
        <f>IFERROR(IF(VLOOKUP(K178,'Disaggregation Records'!$D$59:$F$92,3,FALSE)=0,"",VLOOKUP(K178,'Disaggregation Records'!$D$59:$F$92,3,FALSE)),"")</f>
        <v/>
      </c>
      <c r="E178" s="388"/>
      <c r="F178" s="388"/>
      <c r="G178" s="388"/>
      <c r="H178" s="318"/>
      <c r="I178" s="345" t="str">
        <f>IFERROR(IF(VLOOKUP(K178,'Disaggregation Records'!$D$59:$G$92,4,FALSE)=0,"",VLOOKUP(K178,'Disaggregation Records'!$D$59:$G$92,4,FALSE)),"")</f>
        <v/>
      </c>
      <c r="J178" s="415">
        <f t="shared" si="18"/>
        <v>0</v>
      </c>
      <c r="K178" s="415" t="str">
        <f t="shared" si="19"/>
        <v/>
      </c>
      <c r="L178" s="415" t="b">
        <f t="shared" si="20"/>
        <v>1</v>
      </c>
      <c r="M178" s="415" t="b">
        <f t="shared" si="21"/>
        <v>0</v>
      </c>
      <c r="N178" s="419" t="s">
        <v>1387</v>
      </c>
      <c r="O178" s="161"/>
      <c r="P178" s="164"/>
      <c r="Q178" s="164"/>
      <c r="AD178" s="9"/>
      <c r="AE178" s="9"/>
      <c r="AF178" s="9"/>
      <c r="AG178" s="9"/>
      <c r="AH178" s="9"/>
      <c r="AI178" s="9"/>
      <c r="AJ178" s="9"/>
    </row>
    <row r="179" spans="1:36" s="302" customFormat="1" ht="39.4" customHeight="1" x14ac:dyDescent="0.25">
      <c r="A179" s="317">
        <v>2</v>
      </c>
      <c r="B179" s="329" t="str">
        <f>IFERROR(VLOOKUP(A179,'Outcome Indicators - Section C'!$A$10:$R$27,18,FALSE),"")</f>
        <v/>
      </c>
      <c r="C179" s="418" t="str">
        <f>IFERROR(IF(VLOOKUP(K179,'Disaggregation Records'!$D$59:$E$92,2,FALSE)=0,"",VLOOKUP(K179,'Disaggregation Records'!$D$59:$E$92,2,FALSE)),"")</f>
        <v/>
      </c>
      <c r="D179" s="418" t="str">
        <f>IFERROR(IF(VLOOKUP(K179,'Disaggregation Records'!$D$59:$F$92,3,FALSE)=0,"",VLOOKUP(K179,'Disaggregation Records'!$D$59:$F$92,3,FALSE)),"")</f>
        <v/>
      </c>
      <c r="E179" s="388"/>
      <c r="F179" s="388"/>
      <c r="G179" s="388"/>
      <c r="H179" s="318"/>
      <c r="I179" s="345" t="str">
        <f>IFERROR(IF(VLOOKUP(K179,'Disaggregation Records'!$D$59:$G$92,4,FALSE)=0,"",VLOOKUP(K179,'Disaggregation Records'!$D$59:$G$92,4,FALSE)),"")</f>
        <v/>
      </c>
      <c r="J179" s="415">
        <f t="shared" si="18"/>
        <v>1</v>
      </c>
      <c r="K179" s="415" t="str">
        <f t="shared" si="19"/>
        <v/>
      </c>
      <c r="L179" s="415" t="b">
        <f t="shared" si="20"/>
        <v>1</v>
      </c>
      <c r="M179" s="415" t="b">
        <f t="shared" si="21"/>
        <v>0</v>
      </c>
      <c r="N179" s="419" t="s">
        <v>1388</v>
      </c>
      <c r="O179" s="161"/>
      <c r="P179" s="164"/>
      <c r="Q179" s="164"/>
      <c r="AD179" s="9"/>
      <c r="AE179" s="9"/>
      <c r="AF179" s="9"/>
      <c r="AG179" s="9"/>
      <c r="AH179" s="9"/>
      <c r="AI179" s="9"/>
      <c r="AJ179" s="9"/>
    </row>
    <row r="180" spans="1:36" s="302" customFormat="1" ht="39.4" customHeight="1" x14ac:dyDescent="0.25">
      <c r="A180" s="317">
        <v>2</v>
      </c>
      <c r="B180" s="329" t="str">
        <f>IFERROR(VLOOKUP(A180,'Outcome Indicators - Section C'!$A$10:$R$27,18,FALSE),"")</f>
        <v/>
      </c>
      <c r="C180" s="418" t="str">
        <f>IFERROR(IF(VLOOKUP(K180,'Disaggregation Records'!$D$59:$E$92,2,FALSE)=0,"",VLOOKUP(K180,'Disaggregation Records'!$D$59:$E$92,2,FALSE)),"")</f>
        <v/>
      </c>
      <c r="D180" s="418" t="str">
        <f>IFERROR(IF(VLOOKUP(K180,'Disaggregation Records'!$D$59:$F$92,3,FALSE)=0,"",VLOOKUP(K180,'Disaggregation Records'!$D$59:$F$92,3,FALSE)),"")</f>
        <v/>
      </c>
      <c r="E180" s="388"/>
      <c r="F180" s="388"/>
      <c r="G180" s="388"/>
      <c r="H180" s="318"/>
      <c r="I180" s="345" t="str">
        <f>IFERROR(IF(VLOOKUP(K180,'Disaggregation Records'!$D$59:$G$92,4,FALSE)=0,"",VLOOKUP(K180,'Disaggregation Records'!$D$59:$G$92,4,FALSE)),"")</f>
        <v/>
      </c>
      <c r="J180" s="415">
        <f t="shared" si="18"/>
        <v>2</v>
      </c>
      <c r="K180" s="415" t="str">
        <f t="shared" si="19"/>
        <v/>
      </c>
      <c r="L180" s="415" t="b">
        <f t="shared" si="20"/>
        <v>1</v>
      </c>
      <c r="M180" s="415" t="b">
        <f t="shared" si="21"/>
        <v>0</v>
      </c>
      <c r="N180" s="419" t="s">
        <v>1389</v>
      </c>
      <c r="O180" s="161"/>
      <c r="P180" s="164"/>
      <c r="Q180" s="164"/>
      <c r="AD180" s="9"/>
      <c r="AE180" s="9"/>
      <c r="AF180" s="9"/>
      <c r="AG180" s="9"/>
      <c r="AH180" s="9"/>
      <c r="AI180" s="9"/>
      <c r="AJ180" s="9"/>
    </row>
    <row r="181" spans="1:36" s="302" customFormat="1" ht="39.4" customHeight="1" x14ac:dyDescent="0.25">
      <c r="A181" s="317">
        <v>2</v>
      </c>
      <c r="B181" s="329" t="str">
        <f>IFERROR(VLOOKUP(A181,'Outcome Indicators - Section C'!$A$10:$R$27,18,FALSE),"")</f>
        <v/>
      </c>
      <c r="C181" s="418" t="str">
        <f>IFERROR(IF(VLOOKUP(K181,'Disaggregation Records'!$D$59:$E$92,2,FALSE)=0,"",VLOOKUP(K181,'Disaggregation Records'!$D$59:$E$92,2,FALSE)),"")</f>
        <v/>
      </c>
      <c r="D181" s="418" t="str">
        <f>IFERROR(IF(VLOOKUP(K181,'Disaggregation Records'!$D$59:$F$92,3,FALSE)=0,"",VLOOKUP(K181,'Disaggregation Records'!$D$59:$F$92,3,FALSE)),"")</f>
        <v/>
      </c>
      <c r="E181" s="388"/>
      <c r="F181" s="388"/>
      <c r="G181" s="388"/>
      <c r="H181" s="318"/>
      <c r="I181" s="345" t="str">
        <f>IFERROR(IF(VLOOKUP(K181,'Disaggregation Records'!$D$59:$G$92,4,FALSE)=0,"",VLOOKUP(K181,'Disaggregation Records'!$D$59:$G$92,4,FALSE)),"")</f>
        <v/>
      </c>
      <c r="J181" s="415">
        <f t="shared" si="18"/>
        <v>3</v>
      </c>
      <c r="K181" s="415" t="str">
        <f t="shared" si="19"/>
        <v/>
      </c>
      <c r="L181" s="415" t="b">
        <f t="shared" si="20"/>
        <v>1</v>
      </c>
      <c r="M181" s="415" t="b">
        <f t="shared" si="21"/>
        <v>0</v>
      </c>
      <c r="N181" s="419" t="s">
        <v>1390</v>
      </c>
      <c r="O181" s="161"/>
      <c r="P181" s="164"/>
      <c r="Q181" s="164"/>
      <c r="AD181" s="9"/>
      <c r="AE181" s="9"/>
      <c r="AF181" s="9"/>
      <c r="AG181" s="9"/>
      <c r="AH181" s="9"/>
      <c r="AI181" s="9"/>
      <c r="AJ181" s="9"/>
    </row>
    <row r="182" spans="1:36" s="302" customFormat="1" ht="39.4" customHeight="1" x14ac:dyDescent="0.25">
      <c r="A182" s="317">
        <v>2</v>
      </c>
      <c r="B182" s="329" t="str">
        <f>IFERROR(VLOOKUP(A182,'Outcome Indicators - Section C'!$A$10:$R$27,18,FALSE),"")</f>
        <v/>
      </c>
      <c r="C182" s="418" t="str">
        <f>IFERROR(IF(VLOOKUP(K182,'Disaggregation Records'!$D$59:$E$92,2,FALSE)=0,"",VLOOKUP(K182,'Disaggregation Records'!$D$59:$E$92,2,FALSE)),"")</f>
        <v/>
      </c>
      <c r="D182" s="418" t="str">
        <f>IFERROR(IF(VLOOKUP(K182,'Disaggregation Records'!$D$59:$F$92,3,FALSE)=0,"",VLOOKUP(K182,'Disaggregation Records'!$D$59:$F$92,3,FALSE)),"")</f>
        <v/>
      </c>
      <c r="E182" s="388"/>
      <c r="F182" s="388"/>
      <c r="G182" s="388"/>
      <c r="H182" s="318"/>
      <c r="I182" s="345" t="str">
        <f>IFERROR(IF(VLOOKUP(K182,'Disaggregation Records'!$D$59:$G$92,4,FALSE)=0,"",VLOOKUP(K182,'Disaggregation Records'!$D$59:$G$92,4,FALSE)),"")</f>
        <v/>
      </c>
      <c r="J182" s="415">
        <f t="shared" si="18"/>
        <v>4</v>
      </c>
      <c r="K182" s="415" t="str">
        <f t="shared" si="19"/>
        <v/>
      </c>
      <c r="L182" s="415" t="b">
        <f t="shared" si="20"/>
        <v>1</v>
      </c>
      <c r="M182" s="415" t="b">
        <f t="shared" si="21"/>
        <v>0</v>
      </c>
      <c r="N182" s="419" t="s">
        <v>1391</v>
      </c>
      <c r="O182" s="161"/>
      <c r="P182" s="164"/>
      <c r="Q182" s="164"/>
      <c r="AD182" s="9"/>
      <c r="AE182" s="9"/>
      <c r="AF182" s="9"/>
      <c r="AG182" s="9"/>
      <c r="AH182" s="9"/>
      <c r="AI182" s="9"/>
      <c r="AJ182" s="9"/>
    </row>
    <row r="183" spans="1:36" s="302" customFormat="1" ht="39.4" customHeight="1" x14ac:dyDescent="0.25">
      <c r="A183" s="317">
        <v>2</v>
      </c>
      <c r="B183" s="329" t="str">
        <f>IFERROR(VLOOKUP(A183,'Outcome Indicators - Section C'!$A$10:$R$27,18,FALSE),"")</f>
        <v/>
      </c>
      <c r="C183" s="418" t="str">
        <f>IFERROR(IF(VLOOKUP(K183,'Disaggregation Records'!$D$59:$E$92,2,FALSE)=0,"",VLOOKUP(K183,'Disaggregation Records'!$D$59:$E$92,2,FALSE)),"")</f>
        <v/>
      </c>
      <c r="D183" s="418" t="str">
        <f>IFERROR(IF(VLOOKUP(K183,'Disaggregation Records'!$D$59:$F$92,3,FALSE)=0,"",VLOOKUP(K183,'Disaggregation Records'!$D$59:$F$92,3,FALSE)),"")</f>
        <v/>
      </c>
      <c r="E183" s="388"/>
      <c r="F183" s="388"/>
      <c r="G183" s="388"/>
      <c r="H183" s="318"/>
      <c r="I183" s="345" t="str">
        <f>IFERROR(IF(VLOOKUP(K183,'Disaggregation Records'!$D$59:$G$92,4,FALSE)=0,"",VLOOKUP(K183,'Disaggregation Records'!$D$59:$G$92,4,FALSE)),"")</f>
        <v/>
      </c>
      <c r="J183" s="415">
        <f t="shared" si="18"/>
        <v>5</v>
      </c>
      <c r="K183" s="415" t="str">
        <f t="shared" si="19"/>
        <v/>
      </c>
      <c r="L183" s="415" t="b">
        <f t="shared" si="20"/>
        <v>1</v>
      </c>
      <c r="M183" s="415" t="b">
        <f t="shared" si="21"/>
        <v>0</v>
      </c>
      <c r="N183" s="419" t="s">
        <v>1392</v>
      </c>
      <c r="O183" s="161"/>
      <c r="P183" s="164"/>
      <c r="Q183" s="164"/>
      <c r="AD183" s="9"/>
      <c r="AE183" s="9"/>
      <c r="AF183" s="9"/>
      <c r="AG183" s="9"/>
      <c r="AH183" s="9"/>
      <c r="AI183" s="9"/>
      <c r="AJ183" s="9"/>
    </row>
    <row r="184" spans="1:36" s="302" customFormat="1" ht="39.4" customHeight="1" x14ac:dyDescent="0.25">
      <c r="A184" s="317">
        <v>2</v>
      </c>
      <c r="B184" s="329" t="str">
        <f>IFERROR(VLOOKUP(A184,'Outcome Indicators - Section C'!$A$10:$R$27,18,FALSE),"")</f>
        <v/>
      </c>
      <c r="C184" s="418" t="str">
        <f>IFERROR(IF(VLOOKUP(K184,'Disaggregation Records'!$D$59:$E$92,2,FALSE)=0,"",VLOOKUP(K184,'Disaggregation Records'!$D$59:$E$92,2,FALSE)),"")</f>
        <v/>
      </c>
      <c r="D184" s="418" t="str">
        <f>IFERROR(IF(VLOOKUP(K184,'Disaggregation Records'!$D$59:$F$92,3,FALSE)=0,"",VLOOKUP(K184,'Disaggregation Records'!$D$59:$F$92,3,FALSE)),"")</f>
        <v/>
      </c>
      <c r="E184" s="388"/>
      <c r="F184" s="388"/>
      <c r="G184" s="388"/>
      <c r="H184" s="318"/>
      <c r="I184" s="345" t="str">
        <f>IFERROR(IF(VLOOKUP(K184,'Disaggregation Records'!$D$59:$G$92,4,FALSE)=0,"",VLOOKUP(K184,'Disaggregation Records'!$D$59:$G$92,4,FALSE)),"")</f>
        <v/>
      </c>
      <c r="J184" s="415">
        <f t="shared" si="18"/>
        <v>6</v>
      </c>
      <c r="K184" s="415" t="str">
        <f t="shared" si="19"/>
        <v/>
      </c>
      <c r="L184" s="415" t="b">
        <f t="shared" si="20"/>
        <v>1</v>
      </c>
      <c r="M184" s="415" t="b">
        <f t="shared" si="21"/>
        <v>0</v>
      </c>
      <c r="N184" s="419" t="s">
        <v>1393</v>
      </c>
      <c r="O184" s="161"/>
      <c r="P184" s="164"/>
      <c r="Q184" s="164"/>
      <c r="AD184" s="9"/>
      <c r="AE184" s="9"/>
      <c r="AF184" s="9"/>
      <c r="AG184" s="9"/>
      <c r="AH184" s="9"/>
      <c r="AI184" s="9"/>
      <c r="AJ184" s="9"/>
    </row>
    <row r="185" spans="1:36" s="302" customFormat="1" ht="39.4" customHeight="1" x14ac:dyDescent="0.25">
      <c r="A185" s="317">
        <v>2</v>
      </c>
      <c r="B185" s="329" t="str">
        <f>IFERROR(VLOOKUP(A185,'Outcome Indicators - Section C'!$A$10:$R$27,18,FALSE),"")</f>
        <v/>
      </c>
      <c r="C185" s="418" t="str">
        <f>IFERROR(IF(VLOOKUP(K185,'Disaggregation Records'!$D$59:$E$92,2,FALSE)=0,"",VLOOKUP(K185,'Disaggregation Records'!$D$59:$E$92,2,FALSE)),"")</f>
        <v/>
      </c>
      <c r="D185" s="418" t="str">
        <f>IFERROR(IF(VLOOKUP(K185,'Disaggregation Records'!$D$59:$F$92,3,FALSE)=0,"",VLOOKUP(K185,'Disaggregation Records'!$D$59:$F$92,3,FALSE)),"")</f>
        <v/>
      </c>
      <c r="E185" s="388"/>
      <c r="F185" s="388"/>
      <c r="G185" s="388"/>
      <c r="H185" s="318"/>
      <c r="I185" s="345" t="str">
        <f>IFERROR(IF(VLOOKUP(K185,'Disaggregation Records'!$D$59:$G$92,4,FALSE)=0,"",VLOOKUP(K185,'Disaggregation Records'!$D$59:$G$92,4,FALSE)),"")</f>
        <v/>
      </c>
      <c r="J185" s="415">
        <f t="shared" si="18"/>
        <v>7</v>
      </c>
      <c r="K185" s="415" t="str">
        <f t="shared" si="19"/>
        <v/>
      </c>
      <c r="L185" s="415" t="b">
        <f t="shared" si="20"/>
        <v>1</v>
      </c>
      <c r="M185" s="415" t="b">
        <f t="shared" si="21"/>
        <v>0</v>
      </c>
      <c r="N185" s="419" t="s">
        <v>1394</v>
      </c>
      <c r="O185" s="161"/>
      <c r="P185" s="164"/>
      <c r="Q185" s="164"/>
      <c r="AD185" s="9"/>
      <c r="AE185" s="9"/>
      <c r="AF185" s="9"/>
      <c r="AG185" s="9"/>
      <c r="AH185" s="9"/>
      <c r="AI185" s="9"/>
      <c r="AJ185" s="9"/>
    </row>
    <row r="186" spans="1:36" s="302" customFormat="1" ht="39.4" customHeight="1" x14ac:dyDescent="0.25">
      <c r="A186" s="317">
        <v>2</v>
      </c>
      <c r="B186" s="329" t="str">
        <f>IFERROR(VLOOKUP(A186,'Outcome Indicators - Section C'!$A$10:$R$27,18,FALSE),"")</f>
        <v/>
      </c>
      <c r="C186" s="418" t="str">
        <f>IFERROR(IF(VLOOKUP(K186,'Disaggregation Records'!$D$59:$E$92,2,FALSE)=0,"",VLOOKUP(K186,'Disaggregation Records'!$D$59:$E$92,2,FALSE)),"")</f>
        <v/>
      </c>
      <c r="D186" s="418" t="str">
        <f>IFERROR(IF(VLOOKUP(K186,'Disaggregation Records'!$D$59:$F$92,3,FALSE)=0,"",VLOOKUP(K186,'Disaggregation Records'!$D$59:$F$92,3,FALSE)),"")</f>
        <v/>
      </c>
      <c r="E186" s="388"/>
      <c r="F186" s="388"/>
      <c r="G186" s="388"/>
      <c r="H186" s="318"/>
      <c r="I186" s="345" t="str">
        <f>IFERROR(IF(VLOOKUP(K186,'Disaggregation Records'!$D$59:$G$92,4,FALSE)=0,"",VLOOKUP(K186,'Disaggregation Records'!$D$59:$G$92,4,FALSE)),"")</f>
        <v/>
      </c>
      <c r="J186" s="415">
        <f t="shared" si="18"/>
        <v>8</v>
      </c>
      <c r="K186" s="415" t="str">
        <f t="shared" si="19"/>
        <v/>
      </c>
      <c r="L186" s="415" t="b">
        <f t="shared" si="20"/>
        <v>1</v>
      </c>
      <c r="M186" s="415" t="b">
        <f t="shared" si="21"/>
        <v>0</v>
      </c>
      <c r="N186" s="419" t="s">
        <v>1395</v>
      </c>
      <c r="O186" s="161"/>
      <c r="P186" s="164"/>
      <c r="Q186" s="164"/>
      <c r="AD186" s="9"/>
      <c r="AE186" s="9"/>
      <c r="AF186" s="9"/>
      <c r="AG186" s="9"/>
      <c r="AH186" s="9"/>
      <c r="AI186" s="9"/>
      <c r="AJ186" s="9"/>
    </row>
    <row r="187" spans="1:36" s="302" customFormat="1" ht="39.4" customHeight="1" x14ac:dyDescent="0.25">
      <c r="A187" s="317">
        <v>2</v>
      </c>
      <c r="B187" s="329" t="str">
        <f>IFERROR(VLOOKUP(A187,'Outcome Indicators - Section C'!$A$10:$R$27,18,FALSE),"")</f>
        <v/>
      </c>
      <c r="C187" s="418" t="str">
        <f>IFERROR(IF(VLOOKUP(K187,'Disaggregation Records'!$D$59:$E$92,2,FALSE)=0,"",VLOOKUP(K187,'Disaggregation Records'!$D$59:$E$92,2,FALSE)),"")</f>
        <v/>
      </c>
      <c r="D187" s="418" t="str">
        <f>IFERROR(IF(VLOOKUP(K187,'Disaggregation Records'!$D$59:$F$92,3,FALSE)=0,"",VLOOKUP(K187,'Disaggregation Records'!$D$59:$F$92,3,FALSE)),"")</f>
        <v/>
      </c>
      <c r="E187" s="388"/>
      <c r="F187" s="388"/>
      <c r="G187" s="388"/>
      <c r="H187" s="318"/>
      <c r="I187" s="345" t="str">
        <f>IFERROR(IF(VLOOKUP(K187,'Disaggregation Records'!$D$59:$G$92,4,FALSE)=0,"",VLOOKUP(K187,'Disaggregation Records'!$D$59:$G$92,4,FALSE)),"")</f>
        <v/>
      </c>
      <c r="J187" s="415">
        <f t="shared" si="18"/>
        <v>9</v>
      </c>
      <c r="K187" s="415" t="str">
        <f t="shared" si="19"/>
        <v/>
      </c>
      <c r="L187" s="415" t="b">
        <f t="shared" si="20"/>
        <v>1</v>
      </c>
      <c r="M187" s="415" t="b">
        <f t="shared" si="21"/>
        <v>0</v>
      </c>
      <c r="N187" s="419" t="s">
        <v>1396</v>
      </c>
      <c r="O187" s="161"/>
      <c r="P187" s="164"/>
      <c r="Q187" s="164"/>
      <c r="AD187" s="9"/>
      <c r="AE187" s="9"/>
      <c r="AF187" s="9"/>
      <c r="AG187" s="9"/>
      <c r="AH187" s="9"/>
      <c r="AI187" s="9"/>
      <c r="AJ187" s="9"/>
    </row>
    <row r="188" spans="1:36" s="302" customFormat="1" ht="39.4" customHeight="1" x14ac:dyDescent="0.25">
      <c r="A188" s="317">
        <v>3</v>
      </c>
      <c r="B188" s="329" t="str">
        <f>IFERROR(VLOOKUP(A188,'Outcome Indicators - Section C'!$A$10:$R$27,18,FALSE),"")</f>
        <v/>
      </c>
      <c r="C188" s="418" t="str">
        <f>IFERROR(IF(VLOOKUP(K188,'Disaggregation Records'!$D$59:$E$92,2,FALSE)=0,"",VLOOKUP(K188,'Disaggregation Records'!$D$59:$E$92,2,FALSE)),"")</f>
        <v/>
      </c>
      <c r="D188" s="418" t="str">
        <f>IFERROR(IF(VLOOKUP(K188,'Disaggregation Records'!$D$59:$F$92,3,FALSE)=0,"",VLOOKUP(K188,'Disaggregation Records'!$D$59:$F$92,3,FALSE)),"")</f>
        <v/>
      </c>
      <c r="E188" s="388"/>
      <c r="F188" s="388"/>
      <c r="G188" s="388"/>
      <c r="H188" s="318"/>
      <c r="I188" s="345" t="str">
        <f>IFERROR(IF(VLOOKUP(K188,'Disaggregation Records'!$D$59:$G$92,4,FALSE)=0,"",VLOOKUP(K188,'Disaggregation Records'!$D$59:$G$92,4,FALSE)),"")</f>
        <v/>
      </c>
      <c r="J188" s="415">
        <f t="shared" si="18"/>
        <v>10</v>
      </c>
      <c r="K188" s="415" t="str">
        <f t="shared" si="19"/>
        <v/>
      </c>
      <c r="L188" s="415" t="b">
        <f t="shared" si="20"/>
        <v>1</v>
      </c>
      <c r="M188" s="415" t="b">
        <f t="shared" si="21"/>
        <v>0</v>
      </c>
      <c r="N188" s="419" t="s">
        <v>1397</v>
      </c>
      <c r="O188" s="161"/>
      <c r="P188" s="164"/>
      <c r="Q188" s="164"/>
      <c r="AD188" s="9"/>
      <c r="AE188" s="9"/>
      <c r="AF188" s="9"/>
      <c r="AG188" s="9"/>
      <c r="AH188" s="9"/>
      <c r="AI188" s="9"/>
      <c r="AJ188" s="9"/>
    </row>
    <row r="189" spans="1:36" s="302" customFormat="1" ht="39.4" customHeight="1" x14ac:dyDescent="0.25">
      <c r="A189" s="317">
        <v>3</v>
      </c>
      <c r="B189" s="329" t="str">
        <f>IFERROR(VLOOKUP(A189,'Outcome Indicators - Section C'!$A$10:$R$27,18,FALSE),"")</f>
        <v/>
      </c>
      <c r="C189" s="418" t="str">
        <f>IFERROR(IF(VLOOKUP(K189,'Disaggregation Records'!$D$59:$E$92,2,FALSE)=0,"",VLOOKUP(K189,'Disaggregation Records'!$D$59:$E$92,2,FALSE)),"")</f>
        <v/>
      </c>
      <c r="D189" s="418" t="str">
        <f>IFERROR(IF(VLOOKUP(K189,'Disaggregation Records'!$D$59:$F$92,3,FALSE)=0,"",VLOOKUP(K189,'Disaggregation Records'!$D$59:$F$92,3,FALSE)),"")</f>
        <v/>
      </c>
      <c r="E189" s="388"/>
      <c r="F189" s="388"/>
      <c r="G189" s="388"/>
      <c r="H189" s="318"/>
      <c r="I189" s="345" t="str">
        <f>IFERROR(IF(VLOOKUP(K189,'Disaggregation Records'!$D$59:$G$92,4,FALSE)=0,"",VLOOKUP(K189,'Disaggregation Records'!$D$59:$G$92,4,FALSE)),"")</f>
        <v/>
      </c>
      <c r="J189" s="415">
        <f t="shared" si="18"/>
        <v>11</v>
      </c>
      <c r="K189" s="415" t="str">
        <f t="shared" si="19"/>
        <v/>
      </c>
      <c r="L189" s="415" t="b">
        <f t="shared" si="20"/>
        <v>1</v>
      </c>
      <c r="M189" s="415" t="b">
        <f t="shared" si="21"/>
        <v>0</v>
      </c>
      <c r="N189" s="419" t="s">
        <v>1398</v>
      </c>
      <c r="O189" s="161"/>
      <c r="P189" s="164"/>
      <c r="Q189" s="164"/>
      <c r="AD189" s="9"/>
      <c r="AE189" s="9"/>
      <c r="AF189" s="9"/>
      <c r="AG189" s="9"/>
      <c r="AH189" s="9"/>
      <c r="AI189" s="9"/>
      <c r="AJ189" s="9"/>
    </row>
    <row r="190" spans="1:36" s="302" customFormat="1" ht="39.4" customHeight="1" x14ac:dyDescent="0.25">
      <c r="A190" s="317">
        <v>3</v>
      </c>
      <c r="B190" s="329" t="str">
        <f>IFERROR(VLOOKUP(A190,'Outcome Indicators - Section C'!$A$10:$R$27,18,FALSE),"")</f>
        <v/>
      </c>
      <c r="C190" s="418" t="str">
        <f>IFERROR(IF(VLOOKUP(K190,'Disaggregation Records'!$D$59:$E$92,2,FALSE)=0,"",VLOOKUP(K190,'Disaggregation Records'!$D$59:$E$92,2,FALSE)),"")</f>
        <v/>
      </c>
      <c r="D190" s="418" t="str">
        <f>IFERROR(IF(VLOOKUP(K190,'Disaggregation Records'!$D$59:$F$92,3,FALSE)=0,"",VLOOKUP(K190,'Disaggregation Records'!$D$59:$F$92,3,FALSE)),"")</f>
        <v/>
      </c>
      <c r="E190" s="388"/>
      <c r="F190" s="388"/>
      <c r="G190" s="388"/>
      <c r="H190" s="318"/>
      <c r="I190" s="345" t="str">
        <f>IFERROR(IF(VLOOKUP(K190,'Disaggregation Records'!$D$59:$G$92,4,FALSE)=0,"",VLOOKUP(K190,'Disaggregation Records'!$D$59:$G$92,4,FALSE)),"")</f>
        <v/>
      </c>
      <c r="J190" s="415">
        <f t="shared" si="18"/>
        <v>12</v>
      </c>
      <c r="K190" s="415" t="str">
        <f t="shared" si="19"/>
        <v/>
      </c>
      <c r="L190" s="415" t="b">
        <f t="shared" si="20"/>
        <v>1</v>
      </c>
      <c r="M190" s="415" t="b">
        <f t="shared" si="21"/>
        <v>0</v>
      </c>
      <c r="N190" s="419" t="s">
        <v>1399</v>
      </c>
      <c r="O190" s="161"/>
      <c r="P190" s="164"/>
      <c r="Q190" s="164"/>
      <c r="AD190" s="9"/>
      <c r="AE190" s="9"/>
      <c r="AF190" s="9"/>
      <c r="AG190" s="9"/>
      <c r="AH190" s="9"/>
      <c r="AI190" s="9"/>
      <c r="AJ190" s="9"/>
    </row>
    <row r="191" spans="1:36" s="302" customFormat="1" ht="39.4" customHeight="1" x14ac:dyDescent="0.25">
      <c r="A191" s="317">
        <v>3</v>
      </c>
      <c r="B191" s="329" t="str">
        <f>IFERROR(VLOOKUP(A191,'Outcome Indicators - Section C'!$A$10:$R$27,18,FALSE),"")</f>
        <v/>
      </c>
      <c r="C191" s="418" t="str">
        <f>IFERROR(IF(VLOOKUP(K191,'Disaggregation Records'!$D$59:$E$92,2,FALSE)=0,"",VLOOKUP(K191,'Disaggregation Records'!$D$59:$E$92,2,FALSE)),"")</f>
        <v/>
      </c>
      <c r="D191" s="418" t="str">
        <f>IFERROR(IF(VLOOKUP(K191,'Disaggregation Records'!$D$59:$F$92,3,FALSE)=0,"",VLOOKUP(K191,'Disaggregation Records'!$D$59:$F$92,3,FALSE)),"")</f>
        <v/>
      </c>
      <c r="E191" s="388"/>
      <c r="F191" s="388"/>
      <c r="G191" s="388"/>
      <c r="H191" s="318"/>
      <c r="I191" s="345" t="str">
        <f>IFERROR(IF(VLOOKUP(K191,'Disaggregation Records'!$D$59:$G$92,4,FALSE)=0,"",VLOOKUP(K191,'Disaggregation Records'!$D$59:$G$92,4,FALSE)),"")</f>
        <v/>
      </c>
      <c r="J191" s="415">
        <f t="shared" si="18"/>
        <v>13</v>
      </c>
      <c r="K191" s="415" t="str">
        <f t="shared" si="19"/>
        <v/>
      </c>
      <c r="L191" s="415" t="b">
        <f t="shared" si="20"/>
        <v>1</v>
      </c>
      <c r="M191" s="415" t="b">
        <f t="shared" si="21"/>
        <v>0</v>
      </c>
      <c r="N191" s="419" t="s">
        <v>1400</v>
      </c>
      <c r="O191" s="161"/>
      <c r="P191" s="164"/>
      <c r="Q191" s="164"/>
      <c r="AD191" s="9"/>
      <c r="AE191" s="9"/>
      <c r="AF191" s="9"/>
      <c r="AG191" s="9"/>
      <c r="AH191" s="9"/>
      <c r="AI191" s="9"/>
      <c r="AJ191" s="9"/>
    </row>
    <row r="192" spans="1:36" s="302" customFormat="1" ht="39.4" customHeight="1" x14ac:dyDescent="0.25">
      <c r="A192" s="317">
        <v>3</v>
      </c>
      <c r="B192" s="329" t="str">
        <f>IFERROR(VLOOKUP(A192,'Outcome Indicators - Section C'!$A$10:$R$27,18,FALSE),"")</f>
        <v/>
      </c>
      <c r="C192" s="418" t="str">
        <f>IFERROR(IF(VLOOKUP(K192,'Disaggregation Records'!$D$59:$E$92,2,FALSE)=0,"",VLOOKUP(K192,'Disaggregation Records'!$D$59:$E$92,2,FALSE)),"")</f>
        <v/>
      </c>
      <c r="D192" s="418" t="str">
        <f>IFERROR(IF(VLOOKUP(K192,'Disaggregation Records'!$D$59:$F$92,3,FALSE)=0,"",VLOOKUP(K192,'Disaggregation Records'!$D$59:$F$92,3,FALSE)),"")</f>
        <v/>
      </c>
      <c r="E192" s="388"/>
      <c r="F192" s="388"/>
      <c r="G192" s="388"/>
      <c r="H192" s="318"/>
      <c r="I192" s="345" t="str">
        <f>IFERROR(IF(VLOOKUP(K192,'Disaggregation Records'!$D$59:$G$92,4,FALSE)=0,"",VLOOKUP(K192,'Disaggregation Records'!$D$59:$G$92,4,FALSE)),"")</f>
        <v/>
      </c>
      <c r="J192" s="415">
        <f t="shared" si="18"/>
        <v>14</v>
      </c>
      <c r="K192" s="415" t="str">
        <f t="shared" si="19"/>
        <v/>
      </c>
      <c r="L192" s="415" t="b">
        <f t="shared" si="20"/>
        <v>1</v>
      </c>
      <c r="M192" s="415" t="b">
        <f t="shared" si="21"/>
        <v>0</v>
      </c>
      <c r="N192" s="419" t="s">
        <v>1401</v>
      </c>
      <c r="O192" s="161"/>
      <c r="P192" s="164"/>
      <c r="Q192" s="164"/>
      <c r="AD192" s="9"/>
      <c r="AE192" s="9"/>
      <c r="AF192" s="9"/>
      <c r="AG192" s="9"/>
      <c r="AH192" s="9"/>
      <c r="AI192" s="9"/>
      <c r="AJ192" s="9"/>
    </row>
    <row r="193" spans="1:36" s="302" customFormat="1" ht="39.4" customHeight="1" x14ac:dyDescent="0.25">
      <c r="A193" s="317">
        <v>3</v>
      </c>
      <c r="B193" s="329" t="str">
        <f>IFERROR(VLOOKUP(A193,'Outcome Indicators - Section C'!$A$10:$R$27,18,FALSE),"")</f>
        <v/>
      </c>
      <c r="C193" s="418" t="str">
        <f>IFERROR(IF(VLOOKUP(K193,'Disaggregation Records'!$D$59:$E$92,2,FALSE)=0,"",VLOOKUP(K193,'Disaggregation Records'!$D$59:$E$92,2,FALSE)),"")</f>
        <v/>
      </c>
      <c r="D193" s="418" t="str">
        <f>IFERROR(IF(VLOOKUP(K193,'Disaggregation Records'!$D$59:$F$92,3,FALSE)=0,"",VLOOKUP(K193,'Disaggregation Records'!$D$59:$F$92,3,FALSE)),"")</f>
        <v/>
      </c>
      <c r="E193" s="388"/>
      <c r="F193" s="388"/>
      <c r="G193" s="388"/>
      <c r="H193" s="318"/>
      <c r="I193" s="345" t="str">
        <f>IFERROR(IF(VLOOKUP(K193,'Disaggregation Records'!$D$59:$G$92,4,FALSE)=0,"",VLOOKUP(K193,'Disaggregation Records'!$D$59:$G$92,4,FALSE)),"")</f>
        <v/>
      </c>
      <c r="J193" s="415">
        <f t="shared" si="18"/>
        <v>15</v>
      </c>
      <c r="K193" s="415" t="str">
        <f t="shared" si="19"/>
        <v/>
      </c>
      <c r="L193" s="415" t="b">
        <f t="shared" si="20"/>
        <v>1</v>
      </c>
      <c r="M193" s="415" t="b">
        <f t="shared" si="21"/>
        <v>0</v>
      </c>
      <c r="N193" s="419" t="s">
        <v>1402</v>
      </c>
      <c r="O193" s="161"/>
      <c r="P193" s="164"/>
      <c r="Q193" s="164"/>
      <c r="AD193" s="9"/>
      <c r="AE193" s="9"/>
      <c r="AF193" s="9"/>
      <c r="AG193" s="9"/>
      <c r="AH193" s="9"/>
      <c r="AI193" s="9"/>
      <c r="AJ193" s="9"/>
    </row>
    <row r="194" spans="1:36" s="302" customFormat="1" ht="39.4" customHeight="1" x14ac:dyDescent="0.25">
      <c r="A194" s="317">
        <v>3</v>
      </c>
      <c r="B194" s="329" t="str">
        <f>IFERROR(VLOOKUP(A194,'Outcome Indicators - Section C'!$A$10:$R$27,18,FALSE),"")</f>
        <v/>
      </c>
      <c r="C194" s="418" t="str">
        <f>IFERROR(IF(VLOOKUP(K194,'Disaggregation Records'!$D$59:$E$92,2,FALSE)=0,"",VLOOKUP(K194,'Disaggregation Records'!$D$59:$E$92,2,FALSE)),"")</f>
        <v/>
      </c>
      <c r="D194" s="418" t="str">
        <f>IFERROR(IF(VLOOKUP(K194,'Disaggregation Records'!$D$59:$F$92,3,FALSE)=0,"",VLOOKUP(K194,'Disaggregation Records'!$D$59:$F$92,3,FALSE)),"")</f>
        <v/>
      </c>
      <c r="E194" s="388"/>
      <c r="F194" s="388"/>
      <c r="G194" s="388"/>
      <c r="H194" s="318"/>
      <c r="I194" s="345" t="str">
        <f>IFERROR(IF(VLOOKUP(K194,'Disaggregation Records'!$D$59:$G$92,4,FALSE)=0,"",VLOOKUP(K194,'Disaggregation Records'!$D$59:$G$92,4,FALSE)),"")</f>
        <v/>
      </c>
      <c r="J194" s="415">
        <f t="shared" si="18"/>
        <v>16</v>
      </c>
      <c r="K194" s="415" t="str">
        <f t="shared" si="19"/>
        <v/>
      </c>
      <c r="L194" s="415" t="b">
        <f t="shared" si="20"/>
        <v>1</v>
      </c>
      <c r="M194" s="415" t="b">
        <f t="shared" si="21"/>
        <v>0</v>
      </c>
      <c r="N194" s="419" t="s">
        <v>1403</v>
      </c>
      <c r="O194" s="161"/>
      <c r="P194" s="164"/>
      <c r="Q194" s="164"/>
      <c r="AD194" s="9"/>
      <c r="AE194" s="9"/>
      <c r="AF194" s="9"/>
      <c r="AG194" s="9"/>
      <c r="AH194" s="9"/>
      <c r="AI194" s="9"/>
      <c r="AJ194" s="9"/>
    </row>
    <row r="195" spans="1:36" s="302" customFormat="1" ht="39.4" customHeight="1" x14ac:dyDescent="0.25">
      <c r="A195" s="317">
        <v>3</v>
      </c>
      <c r="B195" s="329" t="str">
        <f>IFERROR(VLOOKUP(A195,'Outcome Indicators - Section C'!$A$10:$R$27,18,FALSE),"")</f>
        <v/>
      </c>
      <c r="C195" s="418" t="str">
        <f>IFERROR(IF(VLOOKUP(K195,'Disaggregation Records'!$D$59:$E$92,2,FALSE)=0,"",VLOOKUP(K195,'Disaggregation Records'!$D$59:$E$92,2,FALSE)),"")</f>
        <v/>
      </c>
      <c r="D195" s="418" t="str">
        <f>IFERROR(IF(VLOOKUP(K195,'Disaggregation Records'!$D$59:$F$92,3,FALSE)=0,"",VLOOKUP(K195,'Disaggregation Records'!$D$59:$F$92,3,FALSE)),"")</f>
        <v/>
      </c>
      <c r="E195" s="388"/>
      <c r="F195" s="388"/>
      <c r="G195" s="388"/>
      <c r="H195" s="318"/>
      <c r="I195" s="345" t="str">
        <f>IFERROR(IF(VLOOKUP(K195,'Disaggregation Records'!$D$59:$G$92,4,FALSE)=0,"",VLOOKUP(K195,'Disaggregation Records'!$D$59:$G$92,4,FALSE)),"")</f>
        <v/>
      </c>
      <c r="J195" s="415">
        <f t="shared" si="18"/>
        <v>17</v>
      </c>
      <c r="K195" s="415" t="str">
        <f t="shared" si="19"/>
        <v/>
      </c>
      <c r="L195" s="415" t="b">
        <f t="shared" si="20"/>
        <v>1</v>
      </c>
      <c r="M195" s="415" t="b">
        <f t="shared" si="21"/>
        <v>0</v>
      </c>
      <c r="N195" s="419" t="s">
        <v>1404</v>
      </c>
      <c r="O195" s="161"/>
      <c r="P195" s="164"/>
      <c r="Q195" s="164"/>
      <c r="AD195" s="9"/>
      <c r="AE195" s="9"/>
      <c r="AF195" s="9"/>
      <c r="AG195" s="9"/>
      <c r="AH195" s="9"/>
      <c r="AI195" s="9"/>
      <c r="AJ195" s="9"/>
    </row>
    <row r="196" spans="1:36" s="302" customFormat="1" ht="39.4" customHeight="1" x14ac:dyDescent="0.25">
      <c r="A196" s="317">
        <v>3</v>
      </c>
      <c r="B196" s="329" t="str">
        <f>IFERROR(VLOOKUP(A196,'Outcome Indicators - Section C'!$A$10:$R$27,18,FALSE),"")</f>
        <v/>
      </c>
      <c r="C196" s="418" t="str">
        <f>IFERROR(IF(VLOOKUP(K196,'Disaggregation Records'!$D$59:$E$92,2,FALSE)=0,"",VLOOKUP(K196,'Disaggregation Records'!$D$59:$E$92,2,FALSE)),"")</f>
        <v/>
      </c>
      <c r="D196" s="418" t="str">
        <f>IFERROR(IF(VLOOKUP(K196,'Disaggregation Records'!$D$59:$F$92,3,FALSE)=0,"",VLOOKUP(K196,'Disaggregation Records'!$D$59:$F$92,3,FALSE)),"")</f>
        <v/>
      </c>
      <c r="E196" s="388"/>
      <c r="F196" s="388"/>
      <c r="G196" s="388"/>
      <c r="H196" s="318"/>
      <c r="I196" s="345" t="str">
        <f>IFERROR(IF(VLOOKUP(K196,'Disaggregation Records'!$D$59:$G$92,4,FALSE)=0,"",VLOOKUP(K196,'Disaggregation Records'!$D$59:$G$92,4,FALSE)),"")</f>
        <v/>
      </c>
      <c r="J196" s="415">
        <f t="shared" si="18"/>
        <v>18</v>
      </c>
      <c r="K196" s="415" t="str">
        <f t="shared" si="19"/>
        <v/>
      </c>
      <c r="L196" s="415" t="b">
        <f t="shared" si="20"/>
        <v>1</v>
      </c>
      <c r="M196" s="415" t="b">
        <f t="shared" si="21"/>
        <v>0</v>
      </c>
      <c r="N196" s="419" t="s">
        <v>1405</v>
      </c>
      <c r="O196" s="161"/>
      <c r="P196" s="164"/>
      <c r="Q196" s="164"/>
      <c r="AD196" s="9"/>
      <c r="AE196" s="9"/>
      <c r="AF196" s="9"/>
      <c r="AG196" s="9"/>
      <c r="AH196" s="9"/>
      <c r="AI196" s="9"/>
      <c r="AJ196" s="9"/>
    </row>
    <row r="197" spans="1:36" s="302" customFormat="1" ht="39.4" customHeight="1" x14ac:dyDescent="0.25">
      <c r="A197" s="317">
        <v>3</v>
      </c>
      <c r="B197" s="329" t="str">
        <f>IFERROR(VLOOKUP(A197,'Outcome Indicators - Section C'!$A$10:$R$27,18,FALSE),"")</f>
        <v/>
      </c>
      <c r="C197" s="418" t="str">
        <f>IFERROR(IF(VLOOKUP(K197,'Disaggregation Records'!$D$59:$E$92,2,FALSE)=0,"",VLOOKUP(K197,'Disaggregation Records'!$D$59:$E$92,2,FALSE)),"")</f>
        <v/>
      </c>
      <c r="D197" s="418" t="str">
        <f>IFERROR(IF(VLOOKUP(K197,'Disaggregation Records'!$D$59:$F$92,3,FALSE)=0,"",VLOOKUP(K197,'Disaggregation Records'!$D$59:$F$92,3,FALSE)),"")</f>
        <v/>
      </c>
      <c r="E197" s="388"/>
      <c r="F197" s="388"/>
      <c r="G197" s="388"/>
      <c r="H197" s="318"/>
      <c r="I197" s="345" t="str">
        <f>IFERROR(IF(VLOOKUP(K197,'Disaggregation Records'!$D$59:$G$92,4,FALSE)=0,"",VLOOKUP(K197,'Disaggregation Records'!$D$59:$G$92,4,FALSE)),"")</f>
        <v/>
      </c>
      <c r="J197" s="415">
        <f t="shared" si="18"/>
        <v>19</v>
      </c>
      <c r="K197" s="415" t="str">
        <f t="shared" si="19"/>
        <v/>
      </c>
      <c r="L197" s="415" t="b">
        <f t="shared" si="20"/>
        <v>1</v>
      </c>
      <c r="M197" s="415" t="b">
        <f t="shared" si="21"/>
        <v>0</v>
      </c>
      <c r="N197" s="419" t="s">
        <v>1406</v>
      </c>
      <c r="O197" s="161"/>
      <c r="P197" s="164"/>
      <c r="Q197" s="164"/>
      <c r="AD197" s="9"/>
      <c r="AE197" s="9"/>
      <c r="AF197" s="9"/>
      <c r="AG197" s="9"/>
      <c r="AH197" s="9"/>
      <c r="AI197" s="9"/>
      <c r="AJ197" s="9"/>
    </row>
    <row r="198" spans="1:36" s="302" customFormat="1" ht="39.4" customHeight="1" x14ac:dyDescent="0.25">
      <c r="A198" s="317">
        <v>4</v>
      </c>
      <c r="B198" s="329" t="str">
        <f>IFERROR(VLOOKUP(A198,'Outcome Indicators - Section C'!$A$10:$R$27,18,FALSE),"")</f>
        <v>HIV O-5(M): Percentage of sex workers reporting the use of a condom with their most recent client</v>
      </c>
      <c r="C198" s="418" t="str">
        <f>IFERROR(IF(VLOOKUP(K198,'Disaggregation Records'!$D$59:$E$92,2,FALSE)=0,"",VLOOKUP(K198,'Disaggregation Records'!$D$59:$E$92,2,FALSE)),"")</f>
        <v>Age</v>
      </c>
      <c r="D198" s="418" t="str">
        <f>IFERROR(IF(VLOOKUP(K198,'Disaggregation Records'!$D$59:$F$92,3,FALSE)=0,"",VLOOKUP(K198,'Disaggregation Records'!$D$59:$F$92,3,FALSE)),"")</f>
        <v>U25</v>
      </c>
      <c r="E198" s="388"/>
      <c r="F198" s="388"/>
      <c r="G198" s="388"/>
      <c r="H198" s="318"/>
      <c r="I198" s="345" t="str">
        <f>IFERROR(IF(VLOOKUP(K198,'Disaggregation Records'!$D$59:$G$92,4,FALSE)=0,"",VLOOKUP(K198,'Disaggregation Records'!$D$59:$G$92,4,FALSE)),"")</f>
        <v>a1L36000002NzjQEAS</v>
      </c>
      <c r="J198" s="415">
        <f t="shared" si="18"/>
        <v>0</v>
      </c>
      <c r="K198" s="415" t="str">
        <f t="shared" si="19"/>
        <v>HIV O-5(M): Percentage of sex workers reporting the use of a condom with their most recent client-0</v>
      </c>
      <c r="L198" s="415" t="b">
        <f t="shared" si="20"/>
        <v>1</v>
      </c>
      <c r="M198" s="415" t="b">
        <f t="shared" si="21"/>
        <v>1</v>
      </c>
      <c r="N198" s="419" t="s">
        <v>1407</v>
      </c>
      <c r="O198" s="161"/>
      <c r="P198" s="164"/>
      <c r="Q198" s="164"/>
      <c r="AD198" s="9"/>
      <c r="AE198" s="9"/>
      <c r="AF198" s="9"/>
      <c r="AG198" s="9"/>
      <c r="AH198" s="9"/>
      <c r="AI198" s="9"/>
      <c r="AJ198" s="9"/>
    </row>
    <row r="199" spans="1:36" s="302" customFormat="1" ht="39.4" customHeight="1" x14ac:dyDescent="0.25">
      <c r="A199" s="317">
        <v>4</v>
      </c>
      <c r="B199" s="329" t="str">
        <f>IFERROR(VLOOKUP(A199,'Outcome Indicators - Section C'!$A$10:$R$27,18,FALSE),"")</f>
        <v>HIV O-5(M): Percentage of sex workers reporting the use of a condom with their most recent client</v>
      </c>
      <c r="C199" s="418" t="str">
        <f>IFERROR(IF(VLOOKUP(K199,'Disaggregation Records'!$D$59:$E$92,2,FALSE)=0,"",VLOOKUP(K199,'Disaggregation Records'!$D$59:$E$92,2,FALSE)),"")</f>
        <v>Age</v>
      </c>
      <c r="D199" s="418" t="str">
        <f>IFERROR(IF(VLOOKUP(K199,'Disaggregation Records'!$D$59:$F$92,3,FALSE)=0,"",VLOOKUP(K199,'Disaggregation Records'!$D$59:$F$92,3,FALSE)),"")</f>
        <v>25+</v>
      </c>
      <c r="E199" s="388"/>
      <c r="F199" s="388"/>
      <c r="G199" s="388"/>
      <c r="H199" s="318"/>
      <c r="I199" s="345" t="str">
        <f>IFERROR(IF(VLOOKUP(K199,'Disaggregation Records'!$D$59:$G$92,4,FALSE)=0,"",VLOOKUP(K199,'Disaggregation Records'!$D$59:$G$92,4,FALSE)),"")</f>
        <v>a1L36000002NzjREAS</v>
      </c>
      <c r="J199" s="415">
        <f t="shared" si="18"/>
        <v>1</v>
      </c>
      <c r="K199" s="415" t="str">
        <f t="shared" si="19"/>
        <v>HIV O-5(M): Percentage of sex workers reporting the use of a condom with their most recent client-1</v>
      </c>
      <c r="L199" s="415" t="b">
        <f t="shared" si="20"/>
        <v>1</v>
      </c>
      <c r="M199" s="415" t="b">
        <f t="shared" si="21"/>
        <v>1</v>
      </c>
      <c r="N199" s="419" t="s">
        <v>1408</v>
      </c>
      <c r="O199" s="161"/>
      <c r="P199" s="164"/>
      <c r="Q199" s="164"/>
      <c r="AD199" s="9"/>
      <c r="AE199" s="9"/>
      <c r="AF199" s="9"/>
      <c r="AG199" s="9"/>
      <c r="AH199" s="9"/>
      <c r="AI199" s="9"/>
      <c r="AJ199" s="9"/>
    </row>
    <row r="200" spans="1:36" s="302" customFormat="1" ht="39.4" customHeight="1" x14ac:dyDescent="0.25">
      <c r="A200" s="317">
        <v>4</v>
      </c>
      <c r="B200" s="329" t="str">
        <f>IFERROR(VLOOKUP(A200,'Outcome Indicators - Section C'!$A$10:$R$27,18,FALSE),"")</f>
        <v>HIV O-5(M): Percentage of sex workers reporting the use of a condom with their most recent client</v>
      </c>
      <c r="C200" s="418" t="str">
        <f>IFERROR(IF(VLOOKUP(K200,'Disaggregation Records'!$D$59:$E$92,2,FALSE)=0,"",VLOOKUP(K200,'Disaggregation Records'!$D$59:$E$92,2,FALSE)),"")</f>
        <v>Gender</v>
      </c>
      <c r="D200" s="418" t="str">
        <f>IFERROR(IF(VLOOKUP(K200,'Disaggregation Records'!$D$59:$F$92,3,FALSE)=0,"",VLOOKUP(K200,'Disaggregation Records'!$D$59:$F$92,3,FALSE)),"")</f>
        <v>Male</v>
      </c>
      <c r="E200" s="388"/>
      <c r="F200" s="388"/>
      <c r="G200" s="388"/>
      <c r="H200" s="318"/>
      <c r="I200" s="345" t="str">
        <f>IFERROR(IF(VLOOKUP(K200,'Disaggregation Records'!$D$59:$G$92,4,FALSE)=0,"",VLOOKUP(K200,'Disaggregation Records'!$D$59:$G$92,4,FALSE)),"")</f>
        <v>a1L36000000zoLEEAY</v>
      </c>
      <c r="J200" s="415">
        <f t="shared" si="18"/>
        <v>2</v>
      </c>
      <c r="K200" s="415" t="str">
        <f t="shared" si="19"/>
        <v>HIV O-5(M): Percentage of sex workers reporting the use of a condom with their most recent client-2</v>
      </c>
      <c r="L200" s="415" t="b">
        <f t="shared" si="20"/>
        <v>1</v>
      </c>
      <c r="M200" s="415" t="b">
        <f t="shared" si="21"/>
        <v>1</v>
      </c>
      <c r="N200" s="419" t="s">
        <v>1409</v>
      </c>
      <c r="O200" s="161"/>
      <c r="P200" s="164"/>
      <c r="Q200" s="164"/>
      <c r="AD200" s="9"/>
      <c r="AE200" s="9"/>
      <c r="AF200" s="9"/>
      <c r="AG200" s="9"/>
      <c r="AH200" s="9"/>
      <c r="AI200" s="9"/>
      <c r="AJ200" s="9"/>
    </row>
    <row r="201" spans="1:36" s="302" customFormat="1" ht="39.4" customHeight="1" x14ac:dyDescent="0.25">
      <c r="A201" s="317">
        <v>4</v>
      </c>
      <c r="B201" s="329" t="str">
        <f>IFERROR(VLOOKUP(A201,'Outcome Indicators - Section C'!$A$10:$R$27,18,FALSE),"")</f>
        <v>HIV O-5(M): Percentage of sex workers reporting the use of a condom with their most recent client</v>
      </c>
      <c r="C201" s="418" t="str">
        <f>IFERROR(IF(VLOOKUP(K201,'Disaggregation Records'!$D$59:$E$92,2,FALSE)=0,"",VLOOKUP(K201,'Disaggregation Records'!$D$59:$E$92,2,FALSE)),"")</f>
        <v>Gender</v>
      </c>
      <c r="D201" s="418" t="str">
        <f>IFERROR(IF(VLOOKUP(K201,'Disaggregation Records'!$D$59:$F$92,3,FALSE)=0,"",VLOOKUP(K201,'Disaggregation Records'!$D$59:$F$92,3,FALSE)),"")</f>
        <v>Female</v>
      </c>
      <c r="E201" s="388"/>
      <c r="F201" s="388"/>
      <c r="G201" s="388"/>
      <c r="H201" s="318"/>
      <c r="I201" s="345" t="str">
        <f>IFERROR(IF(VLOOKUP(K201,'Disaggregation Records'!$D$59:$G$92,4,FALSE)=0,"",VLOOKUP(K201,'Disaggregation Records'!$D$59:$G$92,4,FALSE)),"")</f>
        <v>a1L36000000zoLFEAY</v>
      </c>
      <c r="J201" s="415">
        <f t="shared" si="18"/>
        <v>3</v>
      </c>
      <c r="K201" s="415" t="str">
        <f t="shared" si="19"/>
        <v>HIV O-5(M): Percentage of sex workers reporting the use of a condom with their most recent client-3</v>
      </c>
      <c r="L201" s="415" t="b">
        <f t="shared" si="20"/>
        <v>1</v>
      </c>
      <c r="M201" s="415" t="b">
        <f t="shared" si="21"/>
        <v>1</v>
      </c>
      <c r="N201" s="419" t="s">
        <v>1410</v>
      </c>
      <c r="O201" s="161"/>
      <c r="P201" s="164"/>
      <c r="Q201" s="164"/>
      <c r="AD201" s="9"/>
      <c r="AE201" s="9"/>
      <c r="AF201" s="9"/>
      <c r="AG201" s="9"/>
      <c r="AH201" s="9"/>
      <c r="AI201" s="9"/>
      <c r="AJ201" s="9"/>
    </row>
    <row r="202" spans="1:36" s="302" customFormat="1" ht="39.4" customHeight="1" x14ac:dyDescent="0.25">
      <c r="A202" s="317">
        <v>4</v>
      </c>
      <c r="B202" s="329" t="str">
        <f>IFERROR(VLOOKUP(A202,'Outcome Indicators - Section C'!$A$10:$R$27,18,FALSE),"")</f>
        <v>HIV O-5(M): Percentage of sex workers reporting the use of a condom with their most recent client</v>
      </c>
      <c r="C202" s="418" t="str">
        <f>IFERROR(IF(VLOOKUP(K202,'Disaggregation Records'!$D$59:$E$92,2,FALSE)=0,"",VLOOKUP(K202,'Disaggregation Records'!$D$59:$E$92,2,FALSE)),"")</f>
        <v/>
      </c>
      <c r="D202" s="418" t="str">
        <f>IFERROR(IF(VLOOKUP(K202,'Disaggregation Records'!$D$59:$F$92,3,FALSE)=0,"",VLOOKUP(K202,'Disaggregation Records'!$D$59:$F$92,3,FALSE)),"")</f>
        <v/>
      </c>
      <c r="E202" s="388"/>
      <c r="F202" s="388"/>
      <c r="G202" s="388"/>
      <c r="H202" s="318"/>
      <c r="I202" s="345" t="str">
        <f>IFERROR(IF(VLOOKUP(K202,'Disaggregation Records'!$D$59:$G$92,4,FALSE)=0,"",VLOOKUP(K202,'Disaggregation Records'!$D$59:$G$92,4,FALSE)),"")</f>
        <v/>
      </c>
      <c r="J202" s="415">
        <f t="shared" si="18"/>
        <v>4</v>
      </c>
      <c r="K202" s="415" t="str">
        <f t="shared" si="19"/>
        <v>HIV O-5(M): Percentage of sex workers reporting the use of a condom with their most recent client-4</v>
      </c>
      <c r="L202" s="415" t="b">
        <f t="shared" si="20"/>
        <v>1</v>
      </c>
      <c r="M202" s="415" t="b">
        <f t="shared" si="21"/>
        <v>1</v>
      </c>
      <c r="N202" s="419" t="s">
        <v>1411</v>
      </c>
      <c r="O202" s="161"/>
      <c r="P202" s="164"/>
      <c r="Q202" s="164"/>
      <c r="AD202" s="9"/>
      <c r="AE202" s="9"/>
      <c r="AF202" s="9"/>
      <c r="AG202" s="9"/>
      <c r="AH202" s="9"/>
      <c r="AI202" s="9"/>
      <c r="AJ202" s="9"/>
    </row>
    <row r="203" spans="1:36" s="302" customFormat="1" ht="39.4" customHeight="1" x14ac:dyDescent="0.25">
      <c r="A203" s="317">
        <v>4</v>
      </c>
      <c r="B203" s="329" t="str">
        <f>IFERROR(VLOOKUP(A203,'Outcome Indicators - Section C'!$A$10:$R$27,18,FALSE),"")</f>
        <v>HIV O-5(M): Percentage of sex workers reporting the use of a condom with their most recent client</v>
      </c>
      <c r="C203" s="418" t="str">
        <f>IFERROR(IF(VLOOKUP(K203,'Disaggregation Records'!$D$59:$E$92,2,FALSE)=0,"",VLOOKUP(K203,'Disaggregation Records'!$D$59:$E$92,2,FALSE)),"")</f>
        <v/>
      </c>
      <c r="D203" s="418" t="str">
        <f>IFERROR(IF(VLOOKUP(K203,'Disaggregation Records'!$D$59:$F$92,3,FALSE)=0,"",VLOOKUP(K203,'Disaggregation Records'!$D$59:$F$92,3,FALSE)),"")</f>
        <v/>
      </c>
      <c r="E203" s="388"/>
      <c r="F203" s="388"/>
      <c r="G203" s="388"/>
      <c r="H203" s="318"/>
      <c r="I203" s="345" t="str">
        <f>IFERROR(IF(VLOOKUP(K203,'Disaggregation Records'!$D$59:$G$92,4,FALSE)=0,"",VLOOKUP(K203,'Disaggregation Records'!$D$59:$G$92,4,FALSE)),"")</f>
        <v/>
      </c>
      <c r="J203" s="415">
        <f t="shared" si="18"/>
        <v>5</v>
      </c>
      <c r="K203" s="415" t="str">
        <f t="shared" si="19"/>
        <v>HIV O-5(M): Percentage of sex workers reporting the use of a condom with their most recent client-5</v>
      </c>
      <c r="L203" s="415" t="b">
        <f t="shared" si="20"/>
        <v>1</v>
      </c>
      <c r="M203" s="415" t="b">
        <f t="shared" si="21"/>
        <v>1</v>
      </c>
      <c r="N203" s="419" t="s">
        <v>1412</v>
      </c>
      <c r="O203" s="161"/>
      <c r="P203" s="164"/>
      <c r="Q203" s="164"/>
      <c r="AD203" s="9"/>
      <c r="AE203" s="9"/>
      <c r="AF203" s="9"/>
      <c r="AG203" s="9"/>
      <c r="AH203" s="9"/>
      <c r="AI203" s="9"/>
      <c r="AJ203" s="9"/>
    </row>
    <row r="204" spans="1:36" s="302" customFormat="1" ht="39.4" customHeight="1" x14ac:dyDescent="0.25">
      <c r="A204" s="317">
        <v>4</v>
      </c>
      <c r="B204" s="329" t="str">
        <f>IFERROR(VLOOKUP(A204,'Outcome Indicators - Section C'!$A$10:$R$27,18,FALSE),"")</f>
        <v>HIV O-5(M): Percentage of sex workers reporting the use of a condom with their most recent client</v>
      </c>
      <c r="C204" s="418" t="str">
        <f>IFERROR(IF(VLOOKUP(K204,'Disaggregation Records'!$D$59:$E$92,2,FALSE)=0,"",VLOOKUP(K204,'Disaggregation Records'!$D$59:$E$92,2,FALSE)),"")</f>
        <v/>
      </c>
      <c r="D204" s="418" t="str">
        <f>IFERROR(IF(VLOOKUP(K204,'Disaggregation Records'!$D$59:$F$92,3,FALSE)=0,"",VLOOKUP(K204,'Disaggregation Records'!$D$59:$F$92,3,FALSE)),"")</f>
        <v/>
      </c>
      <c r="E204" s="388"/>
      <c r="F204" s="388"/>
      <c r="G204" s="388"/>
      <c r="H204" s="318"/>
      <c r="I204" s="345" t="str">
        <f>IFERROR(IF(VLOOKUP(K204,'Disaggregation Records'!$D$59:$G$92,4,FALSE)=0,"",VLOOKUP(K204,'Disaggregation Records'!$D$59:$G$92,4,FALSE)),"")</f>
        <v/>
      </c>
      <c r="J204" s="415">
        <f t="shared" si="18"/>
        <v>6</v>
      </c>
      <c r="K204" s="415" t="str">
        <f t="shared" si="19"/>
        <v>HIV O-5(M): Percentage of sex workers reporting the use of a condom with their most recent client-6</v>
      </c>
      <c r="L204" s="415" t="b">
        <f t="shared" si="20"/>
        <v>1</v>
      </c>
      <c r="M204" s="415" t="b">
        <f t="shared" si="21"/>
        <v>1</v>
      </c>
      <c r="N204" s="419" t="s">
        <v>1413</v>
      </c>
      <c r="O204" s="161"/>
      <c r="P204" s="164"/>
      <c r="Q204" s="164"/>
      <c r="AD204" s="9"/>
      <c r="AE204" s="9"/>
      <c r="AF204" s="9"/>
      <c r="AG204" s="9"/>
      <c r="AH204" s="9"/>
      <c r="AI204" s="9"/>
      <c r="AJ204" s="9"/>
    </row>
    <row r="205" spans="1:36" s="302" customFormat="1" ht="39.4" customHeight="1" x14ac:dyDescent="0.25">
      <c r="A205" s="317">
        <v>4</v>
      </c>
      <c r="B205" s="329" t="str">
        <f>IFERROR(VLOOKUP(A205,'Outcome Indicators - Section C'!$A$10:$R$27,18,FALSE),"")</f>
        <v>HIV O-5(M): Percentage of sex workers reporting the use of a condom with their most recent client</v>
      </c>
      <c r="C205" s="418" t="str">
        <f>IFERROR(IF(VLOOKUP(K205,'Disaggregation Records'!$D$59:$E$92,2,FALSE)=0,"",VLOOKUP(K205,'Disaggregation Records'!$D$59:$E$92,2,FALSE)),"")</f>
        <v/>
      </c>
      <c r="D205" s="418" t="str">
        <f>IFERROR(IF(VLOOKUP(K205,'Disaggregation Records'!$D$59:$F$92,3,FALSE)=0,"",VLOOKUP(K205,'Disaggregation Records'!$D$59:$F$92,3,FALSE)),"")</f>
        <v/>
      </c>
      <c r="E205" s="388"/>
      <c r="F205" s="388"/>
      <c r="G205" s="388"/>
      <c r="H205" s="318"/>
      <c r="I205" s="345" t="str">
        <f>IFERROR(IF(VLOOKUP(K205,'Disaggregation Records'!$D$59:$G$92,4,FALSE)=0,"",VLOOKUP(K205,'Disaggregation Records'!$D$59:$G$92,4,FALSE)),"")</f>
        <v/>
      </c>
      <c r="J205" s="415">
        <f t="shared" si="18"/>
        <v>7</v>
      </c>
      <c r="K205" s="415" t="str">
        <f t="shared" si="19"/>
        <v>HIV O-5(M): Percentage of sex workers reporting the use of a condom with their most recent client-7</v>
      </c>
      <c r="L205" s="415" t="b">
        <f t="shared" si="20"/>
        <v>1</v>
      </c>
      <c r="M205" s="415" t="b">
        <f t="shared" si="21"/>
        <v>1</v>
      </c>
      <c r="N205" s="419" t="s">
        <v>1414</v>
      </c>
      <c r="O205" s="161"/>
      <c r="P205" s="164"/>
      <c r="Q205" s="164"/>
      <c r="AD205" s="9"/>
      <c r="AE205" s="9"/>
      <c r="AF205" s="9"/>
      <c r="AG205" s="9"/>
      <c r="AH205" s="9"/>
      <c r="AI205" s="9"/>
      <c r="AJ205" s="9"/>
    </row>
    <row r="206" spans="1:36" s="302" customFormat="1" ht="39.4" customHeight="1" x14ac:dyDescent="0.25">
      <c r="A206" s="317">
        <v>4</v>
      </c>
      <c r="B206" s="329" t="str">
        <f>IFERROR(VLOOKUP(A206,'Outcome Indicators - Section C'!$A$10:$R$27,18,FALSE),"")</f>
        <v>HIV O-5(M): Percentage of sex workers reporting the use of a condom with their most recent client</v>
      </c>
      <c r="C206" s="418" t="str">
        <f>IFERROR(IF(VLOOKUP(K206,'Disaggregation Records'!$D$59:$E$92,2,FALSE)=0,"",VLOOKUP(K206,'Disaggregation Records'!$D$59:$E$92,2,FALSE)),"")</f>
        <v/>
      </c>
      <c r="D206" s="418" t="str">
        <f>IFERROR(IF(VLOOKUP(K206,'Disaggregation Records'!$D$59:$F$92,3,FALSE)=0,"",VLOOKUP(K206,'Disaggregation Records'!$D$59:$F$92,3,FALSE)),"")</f>
        <v/>
      </c>
      <c r="E206" s="388"/>
      <c r="F206" s="388"/>
      <c r="G206" s="388"/>
      <c r="H206" s="318"/>
      <c r="I206" s="345" t="str">
        <f>IFERROR(IF(VLOOKUP(K206,'Disaggregation Records'!$D$59:$G$92,4,FALSE)=0,"",VLOOKUP(K206,'Disaggregation Records'!$D$59:$G$92,4,FALSE)),"")</f>
        <v/>
      </c>
      <c r="J206" s="415">
        <f t="shared" si="18"/>
        <v>8</v>
      </c>
      <c r="K206" s="415" t="str">
        <f t="shared" si="19"/>
        <v>HIV O-5(M): Percentage of sex workers reporting the use of a condom with their most recent client-8</v>
      </c>
      <c r="L206" s="415" t="b">
        <f t="shared" si="20"/>
        <v>1</v>
      </c>
      <c r="M206" s="415" t="b">
        <f t="shared" si="21"/>
        <v>1</v>
      </c>
      <c r="N206" s="419" t="s">
        <v>1415</v>
      </c>
      <c r="O206" s="161"/>
      <c r="P206" s="164"/>
      <c r="Q206" s="164"/>
      <c r="AD206" s="9"/>
      <c r="AE206" s="9"/>
      <c r="AF206" s="9"/>
      <c r="AG206" s="9"/>
      <c r="AH206" s="9"/>
      <c r="AI206" s="9"/>
      <c r="AJ206" s="9"/>
    </row>
    <row r="207" spans="1:36" s="302" customFormat="1" ht="39.4" customHeight="1" x14ac:dyDescent="0.25">
      <c r="A207" s="317">
        <v>4</v>
      </c>
      <c r="B207" s="329" t="str">
        <f>IFERROR(VLOOKUP(A207,'Outcome Indicators - Section C'!$A$10:$R$27,18,FALSE),"")</f>
        <v>HIV O-5(M): Percentage of sex workers reporting the use of a condom with their most recent client</v>
      </c>
      <c r="C207" s="418" t="str">
        <f>IFERROR(IF(VLOOKUP(K207,'Disaggregation Records'!$D$59:$E$92,2,FALSE)=0,"",VLOOKUP(K207,'Disaggregation Records'!$D$59:$E$92,2,FALSE)),"")</f>
        <v/>
      </c>
      <c r="D207" s="418" t="str">
        <f>IFERROR(IF(VLOOKUP(K207,'Disaggregation Records'!$D$59:$F$92,3,FALSE)=0,"",VLOOKUP(K207,'Disaggregation Records'!$D$59:$F$92,3,FALSE)),"")</f>
        <v/>
      </c>
      <c r="E207" s="388"/>
      <c r="F207" s="388"/>
      <c r="G207" s="388"/>
      <c r="H207" s="318"/>
      <c r="I207" s="345" t="str">
        <f>IFERROR(IF(VLOOKUP(K207,'Disaggregation Records'!$D$59:$G$92,4,FALSE)=0,"",VLOOKUP(K207,'Disaggregation Records'!$D$59:$G$92,4,FALSE)),"")</f>
        <v/>
      </c>
      <c r="J207" s="415">
        <f t="shared" si="18"/>
        <v>9</v>
      </c>
      <c r="K207" s="415" t="str">
        <f t="shared" si="19"/>
        <v>HIV O-5(M): Percentage of sex workers reporting the use of a condom with their most recent client-9</v>
      </c>
      <c r="L207" s="415" t="b">
        <f t="shared" si="20"/>
        <v>1</v>
      </c>
      <c r="M207" s="415" t="b">
        <f t="shared" si="21"/>
        <v>1</v>
      </c>
      <c r="N207" s="419" t="s">
        <v>1416</v>
      </c>
      <c r="O207" s="161"/>
      <c r="P207" s="164"/>
      <c r="Q207" s="164"/>
      <c r="AD207" s="9"/>
      <c r="AE207" s="9"/>
      <c r="AF207" s="9"/>
      <c r="AG207" s="9"/>
      <c r="AH207" s="9"/>
      <c r="AI207" s="9"/>
      <c r="AJ207" s="9"/>
    </row>
    <row r="208" spans="1:36" s="302" customFormat="1" ht="39.4" customHeight="1" x14ac:dyDescent="0.25">
      <c r="A208" s="317">
        <v>5</v>
      </c>
      <c r="B208" s="329" t="str">
        <f>IFERROR(VLOOKUP(A208,'Outcome Indicators - Section C'!$A$10:$R$27,18,FALSE),"")</f>
        <v>HIV O-4a(M): Percentage of men reporting the use of a condom the last time they had anal sex with a male partner</v>
      </c>
      <c r="C208" s="418" t="str">
        <f>IFERROR(IF(VLOOKUP(K208,'Disaggregation Records'!$D$59:$E$92,2,FALSE)=0,"",VLOOKUP(K208,'Disaggregation Records'!$D$59:$E$92,2,FALSE)),"")</f>
        <v>Age</v>
      </c>
      <c r="D208" s="418" t="str">
        <f>IFERROR(IF(VLOOKUP(K208,'Disaggregation Records'!$D$59:$F$92,3,FALSE)=0,"",VLOOKUP(K208,'Disaggregation Records'!$D$59:$F$92,3,FALSE)),"")</f>
        <v>U25</v>
      </c>
      <c r="E208" s="388"/>
      <c r="F208" s="388"/>
      <c r="G208" s="388"/>
      <c r="H208" s="318"/>
      <c r="I208" s="345" t="str">
        <f>IFERROR(IF(VLOOKUP(K208,'Disaggregation Records'!$D$59:$G$92,4,FALSE)=0,"",VLOOKUP(K208,'Disaggregation Records'!$D$59:$G$92,4,FALSE)),"")</f>
        <v>a1L36000002NzjMEAS</v>
      </c>
      <c r="J208" s="415">
        <f t="shared" si="18"/>
        <v>0</v>
      </c>
      <c r="K208" s="415" t="str">
        <f t="shared" si="19"/>
        <v>HIV O-4a(M): Percentage of men reporting the use of a condom the last time they had anal sex with a male partner-0</v>
      </c>
      <c r="L208" s="415" t="b">
        <f t="shared" si="20"/>
        <v>1</v>
      </c>
      <c r="M208" s="415" t="b">
        <f t="shared" si="21"/>
        <v>1</v>
      </c>
      <c r="N208" s="419" t="s">
        <v>1417</v>
      </c>
      <c r="O208" s="161"/>
      <c r="P208" s="164"/>
      <c r="Q208" s="164"/>
      <c r="AD208" s="9"/>
      <c r="AE208" s="9"/>
      <c r="AF208" s="9"/>
      <c r="AG208" s="9"/>
      <c r="AH208" s="9"/>
      <c r="AI208" s="9"/>
      <c r="AJ208" s="9"/>
    </row>
    <row r="209" spans="1:36" s="302" customFormat="1" ht="39.4" customHeight="1" x14ac:dyDescent="0.25">
      <c r="A209" s="317">
        <v>5</v>
      </c>
      <c r="B209" s="329" t="str">
        <f>IFERROR(VLOOKUP(A209,'Outcome Indicators - Section C'!$A$10:$R$27,18,FALSE),"")</f>
        <v>HIV O-4a(M): Percentage of men reporting the use of a condom the last time they had anal sex with a male partner</v>
      </c>
      <c r="C209" s="418" t="str">
        <f>IFERROR(IF(VLOOKUP(K209,'Disaggregation Records'!$D$59:$E$92,2,FALSE)=0,"",VLOOKUP(K209,'Disaggregation Records'!$D$59:$E$92,2,FALSE)),"")</f>
        <v>Age</v>
      </c>
      <c r="D209" s="418" t="str">
        <f>IFERROR(IF(VLOOKUP(K209,'Disaggregation Records'!$D$59:$F$92,3,FALSE)=0,"",VLOOKUP(K209,'Disaggregation Records'!$D$59:$F$92,3,FALSE)),"")</f>
        <v>25+</v>
      </c>
      <c r="E209" s="388"/>
      <c r="F209" s="388"/>
      <c r="G209" s="388"/>
      <c r="H209" s="318"/>
      <c r="I209" s="345" t="str">
        <f>IFERROR(IF(VLOOKUP(K209,'Disaggregation Records'!$D$59:$G$92,4,FALSE)=0,"",VLOOKUP(K209,'Disaggregation Records'!$D$59:$G$92,4,FALSE)),"")</f>
        <v>a1L36000002NzjNEAS</v>
      </c>
      <c r="J209" s="415">
        <f t="shared" si="18"/>
        <v>1</v>
      </c>
      <c r="K209" s="415" t="str">
        <f t="shared" si="19"/>
        <v>HIV O-4a(M): Percentage of men reporting the use of a condom the last time they had anal sex with a male partner-1</v>
      </c>
      <c r="L209" s="415" t="b">
        <f t="shared" si="20"/>
        <v>1</v>
      </c>
      <c r="M209" s="415" t="b">
        <f t="shared" si="21"/>
        <v>1</v>
      </c>
      <c r="N209" s="419" t="s">
        <v>1418</v>
      </c>
      <c r="O209" s="161"/>
      <c r="P209" s="164"/>
      <c r="Q209" s="164"/>
      <c r="AD209" s="9"/>
      <c r="AE209" s="9"/>
      <c r="AF209" s="9"/>
      <c r="AG209" s="9"/>
      <c r="AH209" s="9"/>
      <c r="AI209" s="9"/>
      <c r="AJ209" s="9"/>
    </row>
    <row r="210" spans="1:36" s="302" customFormat="1" ht="39.4" customHeight="1" x14ac:dyDescent="0.25">
      <c r="A210" s="317">
        <v>5</v>
      </c>
      <c r="B210" s="329" t="str">
        <f>IFERROR(VLOOKUP(A210,'Outcome Indicators - Section C'!$A$10:$R$27,18,FALSE),"")</f>
        <v>HIV O-4a(M): Percentage of men reporting the use of a condom the last time they had anal sex with a male partner</v>
      </c>
      <c r="C210" s="418" t="str">
        <f>IFERROR(IF(VLOOKUP(K210,'Disaggregation Records'!$D$59:$E$92,2,FALSE)=0,"",VLOOKUP(K210,'Disaggregation Records'!$D$59:$E$92,2,FALSE)),"")</f>
        <v/>
      </c>
      <c r="D210" s="418" t="str">
        <f>IFERROR(IF(VLOOKUP(K210,'Disaggregation Records'!$D$59:$F$92,3,FALSE)=0,"",VLOOKUP(K210,'Disaggregation Records'!$D$59:$F$92,3,FALSE)),"")</f>
        <v/>
      </c>
      <c r="E210" s="388"/>
      <c r="F210" s="388"/>
      <c r="G210" s="388"/>
      <c r="H210" s="318"/>
      <c r="I210" s="345" t="str">
        <f>IFERROR(IF(VLOOKUP(K210,'Disaggregation Records'!$D$59:$G$92,4,FALSE)=0,"",VLOOKUP(K210,'Disaggregation Records'!$D$59:$G$92,4,FALSE)),"")</f>
        <v/>
      </c>
      <c r="J210" s="415">
        <f t="shared" si="18"/>
        <v>2</v>
      </c>
      <c r="K210" s="415" t="str">
        <f t="shared" si="19"/>
        <v>HIV O-4a(M): Percentage of men reporting the use of a condom the last time they had anal sex with a male partner-2</v>
      </c>
      <c r="L210" s="415" t="b">
        <f t="shared" si="20"/>
        <v>1</v>
      </c>
      <c r="M210" s="415" t="b">
        <f t="shared" si="21"/>
        <v>1</v>
      </c>
      <c r="N210" s="419" t="s">
        <v>1419</v>
      </c>
      <c r="O210" s="161"/>
      <c r="P210" s="164"/>
      <c r="Q210" s="164"/>
      <c r="AD210" s="9"/>
      <c r="AE210" s="9"/>
      <c r="AF210" s="9"/>
      <c r="AG210" s="9"/>
      <c r="AH210" s="9"/>
      <c r="AI210" s="9"/>
      <c r="AJ210" s="9"/>
    </row>
    <row r="211" spans="1:36" s="302" customFormat="1" ht="39.4" customHeight="1" x14ac:dyDescent="0.25">
      <c r="A211" s="317">
        <v>5</v>
      </c>
      <c r="B211" s="329" t="str">
        <f>IFERROR(VLOOKUP(A211,'Outcome Indicators - Section C'!$A$10:$R$27,18,FALSE),"")</f>
        <v>HIV O-4a(M): Percentage of men reporting the use of a condom the last time they had anal sex with a male partner</v>
      </c>
      <c r="C211" s="418" t="str">
        <f>IFERROR(IF(VLOOKUP(K211,'Disaggregation Records'!$D$59:$E$92,2,FALSE)=0,"",VLOOKUP(K211,'Disaggregation Records'!$D$59:$E$92,2,FALSE)),"")</f>
        <v/>
      </c>
      <c r="D211" s="418" t="str">
        <f>IFERROR(IF(VLOOKUP(K211,'Disaggregation Records'!$D$59:$F$92,3,FALSE)=0,"",VLOOKUP(K211,'Disaggregation Records'!$D$59:$F$92,3,FALSE)),"")</f>
        <v/>
      </c>
      <c r="E211" s="388"/>
      <c r="F211" s="388"/>
      <c r="G211" s="388"/>
      <c r="H211" s="318"/>
      <c r="I211" s="345" t="str">
        <f>IFERROR(IF(VLOOKUP(K211,'Disaggregation Records'!$D$59:$G$92,4,FALSE)=0,"",VLOOKUP(K211,'Disaggregation Records'!$D$59:$G$92,4,FALSE)),"")</f>
        <v/>
      </c>
      <c r="J211" s="415">
        <f t="shared" si="18"/>
        <v>3</v>
      </c>
      <c r="K211" s="415" t="str">
        <f t="shared" si="19"/>
        <v>HIV O-4a(M): Percentage of men reporting the use of a condom the last time they had anal sex with a male partner-3</v>
      </c>
      <c r="L211" s="415" t="b">
        <f t="shared" si="20"/>
        <v>1</v>
      </c>
      <c r="M211" s="415" t="b">
        <f t="shared" si="21"/>
        <v>1</v>
      </c>
      <c r="N211" s="419" t="s">
        <v>1420</v>
      </c>
      <c r="O211" s="161"/>
      <c r="P211" s="164"/>
      <c r="Q211" s="164"/>
      <c r="AD211" s="9"/>
      <c r="AE211" s="9"/>
      <c r="AF211" s="9"/>
      <c r="AG211" s="9"/>
      <c r="AH211" s="9"/>
      <c r="AI211" s="9"/>
      <c r="AJ211" s="9"/>
    </row>
    <row r="212" spans="1:36" s="302" customFormat="1" ht="39.4" customHeight="1" x14ac:dyDescent="0.25">
      <c r="A212" s="317">
        <v>5</v>
      </c>
      <c r="B212" s="329" t="str">
        <f>IFERROR(VLOOKUP(A212,'Outcome Indicators - Section C'!$A$10:$R$27,18,FALSE),"")</f>
        <v>HIV O-4a(M): Percentage of men reporting the use of a condom the last time they had anal sex with a male partner</v>
      </c>
      <c r="C212" s="418" t="str">
        <f>IFERROR(IF(VLOOKUP(K212,'Disaggregation Records'!$D$59:$E$92,2,FALSE)=0,"",VLOOKUP(K212,'Disaggregation Records'!$D$59:$E$92,2,FALSE)),"")</f>
        <v/>
      </c>
      <c r="D212" s="418" t="str">
        <f>IFERROR(IF(VLOOKUP(K212,'Disaggregation Records'!$D$59:$F$92,3,FALSE)=0,"",VLOOKUP(K212,'Disaggregation Records'!$D$59:$F$92,3,FALSE)),"")</f>
        <v/>
      </c>
      <c r="E212" s="388"/>
      <c r="F212" s="388"/>
      <c r="G212" s="388"/>
      <c r="H212" s="318"/>
      <c r="I212" s="345" t="str">
        <f>IFERROR(IF(VLOOKUP(K212,'Disaggregation Records'!$D$59:$G$92,4,FALSE)=0,"",VLOOKUP(K212,'Disaggregation Records'!$D$59:$G$92,4,FALSE)),"")</f>
        <v/>
      </c>
      <c r="J212" s="415">
        <f t="shared" si="18"/>
        <v>4</v>
      </c>
      <c r="K212" s="415" t="str">
        <f t="shared" si="19"/>
        <v>HIV O-4a(M): Percentage of men reporting the use of a condom the last time they had anal sex with a male partner-4</v>
      </c>
      <c r="L212" s="415" t="b">
        <f t="shared" si="20"/>
        <v>1</v>
      </c>
      <c r="M212" s="415" t="b">
        <f t="shared" si="21"/>
        <v>1</v>
      </c>
      <c r="N212" s="419" t="s">
        <v>1421</v>
      </c>
      <c r="O212" s="161"/>
      <c r="P212" s="164"/>
      <c r="Q212" s="164"/>
      <c r="AD212" s="9"/>
      <c r="AE212" s="9"/>
      <c r="AF212" s="9"/>
      <c r="AG212" s="9"/>
      <c r="AH212" s="9"/>
      <c r="AI212" s="9"/>
      <c r="AJ212" s="9"/>
    </row>
    <row r="213" spans="1:36" s="302" customFormat="1" ht="39.4" customHeight="1" x14ac:dyDescent="0.25">
      <c r="A213" s="317">
        <v>5</v>
      </c>
      <c r="B213" s="329" t="str">
        <f>IFERROR(VLOOKUP(A213,'Outcome Indicators - Section C'!$A$10:$R$27,18,FALSE),"")</f>
        <v>HIV O-4a(M): Percentage of men reporting the use of a condom the last time they had anal sex with a male partner</v>
      </c>
      <c r="C213" s="418" t="str">
        <f>IFERROR(IF(VLOOKUP(K213,'Disaggregation Records'!$D$59:$E$92,2,FALSE)=0,"",VLOOKUP(K213,'Disaggregation Records'!$D$59:$E$92,2,FALSE)),"")</f>
        <v/>
      </c>
      <c r="D213" s="418" t="str">
        <f>IFERROR(IF(VLOOKUP(K213,'Disaggregation Records'!$D$59:$F$92,3,FALSE)=0,"",VLOOKUP(K213,'Disaggregation Records'!$D$59:$F$92,3,FALSE)),"")</f>
        <v/>
      </c>
      <c r="E213" s="388"/>
      <c r="F213" s="388"/>
      <c r="G213" s="388"/>
      <c r="H213" s="318"/>
      <c r="I213" s="345" t="str">
        <f>IFERROR(IF(VLOOKUP(K213,'Disaggregation Records'!$D$59:$G$92,4,FALSE)=0,"",VLOOKUP(K213,'Disaggregation Records'!$D$59:$G$92,4,FALSE)),"")</f>
        <v/>
      </c>
      <c r="J213" s="415">
        <f t="shared" si="18"/>
        <v>5</v>
      </c>
      <c r="K213" s="415" t="str">
        <f t="shared" si="19"/>
        <v>HIV O-4a(M): Percentage of men reporting the use of a condom the last time they had anal sex with a male partner-5</v>
      </c>
      <c r="L213" s="415" t="b">
        <f t="shared" si="20"/>
        <v>1</v>
      </c>
      <c r="M213" s="415" t="b">
        <f t="shared" si="21"/>
        <v>1</v>
      </c>
      <c r="N213" s="419" t="s">
        <v>1422</v>
      </c>
      <c r="O213" s="161"/>
      <c r="P213" s="164"/>
      <c r="Q213" s="164"/>
      <c r="AD213" s="9"/>
      <c r="AE213" s="9"/>
      <c r="AF213" s="9"/>
      <c r="AG213" s="9"/>
      <c r="AH213" s="9"/>
      <c r="AI213" s="9"/>
      <c r="AJ213" s="9"/>
    </row>
    <row r="214" spans="1:36" s="302" customFormat="1" ht="39.4" customHeight="1" x14ac:dyDescent="0.25">
      <c r="A214" s="317">
        <v>5</v>
      </c>
      <c r="B214" s="329" t="str">
        <f>IFERROR(VLOOKUP(A214,'Outcome Indicators - Section C'!$A$10:$R$27,18,FALSE),"")</f>
        <v>HIV O-4a(M): Percentage of men reporting the use of a condom the last time they had anal sex with a male partner</v>
      </c>
      <c r="C214" s="418" t="str">
        <f>IFERROR(IF(VLOOKUP(K214,'Disaggregation Records'!$D$59:$E$92,2,FALSE)=0,"",VLOOKUP(K214,'Disaggregation Records'!$D$59:$E$92,2,FALSE)),"")</f>
        <v/>
      </c>
      <c r="D214" s="418" t="str">
        <f>IFERROR(IF(VLOOKUP(K214,'Disaggregation Records'!$D$59:$F$92,3,FALSE)=0,"",VLOOKUP(K214,'Disaggregation Records'!$D$59:$F$92,3,FALSE)),"")</f>
        <v/>
      </c>
      <c r="E214" s="388"/>
      <c r="F214" s="388"/>
      <c r="G214" s="388"/>
      <c r="H214" s="318"/>
      <c r="I214" s="345" t="str">
        <f>IFERROR(IF(VLOOKUP(K214,'Disaggregation Records'!$D$59:$G$92,4,FALSE)=0,"",VLOOKUP(K214,'Disaggregation Records'!$D$59:$G$92,4,FALSE)),"")</f>
        <v/>
      </c>
      <c r="J214" s="415">
        <f t="shared" si="18"/>
        <v>6</v>
      </c>
      <c r="K214" s="415" t="str">
        <f t="shared" si="19"/>
        <v>HIV O-4a(M): Percentage of men reporting the use of a condom the last time they had anal sex with a male partner-6</v>
      </c>
      <c r="L214" s="415" t="b">
        <f t="shared" si="20"/>
        <v>1</v>
      </c>
      <c r="M214" s="415" t="b">
        <f t="shared" si="21"/>
        <v>1</v>
      </c>
      <c r="N214" s="419" t="s">
        <v>1423</v>
      </c>
      <c r="O214" s="161"/>
      <c r="P214" s="164"/>
      <c r="Q214" s="164"/>
      <c r="AD214" s="9"/>
      <c r="AE214" s="9"/>
      <c r="AF214" s="9"/>
      <c r="AG214" s="9"/>
      <c r="AH214" s="9"/>
      <c r="AI214" s="9"/>
      <c r="AJ214" s="9"/>
    </row>
    <row r="215" spans="1:36" s="302" customFormat="1" ht="39.4" customHeight="1" x14ac:dyDescent="0.25">
      <c r="A215" s="317">
        <v>5</v>
      </c>
      <c r="B215" s="329" t="str">
        <f>IFERROR(VLOOKUP(A215,'Outcome Indicators - Section C'!$A$10:$R$27,18,FALSE),"")</f>
        <v>HIV O-4a(M): Percentage of men reporting the use of a condom the last time they had anal sex with a male partner</v>
      </c>
      <c r="C215" s="418" t="str">
        <f>IFERROR(IF(VLOOKUP(K215,'Disaggregation Records'!$D$59:$E$92,2,FALSE)=0,"",VLOOKUP(K215,'Disaggregation Records'!$D$59:$E$92,2,FALSE)),"")</f>
        <v/>
      </c>
      <c r="D215" s="418" t="str">
        <f>IFERROR(IF(VLOOKUP(K215,'Disaggregation Records'!$D$59:$F$92,3,FALSE)=0,"",VLOOKUP(K215,'Disaggregation Records'!$D$59:$F$92,3,FALSE)),"")</f>
        <v/>
      </c>
      <c r="E215" s="388"/>
      <c r="F215" s="388"/>
      <c r="G215" s="388"/>
      <c r="H215" s="318"/>
      <c r="I215" s="345" t="str">
        <f>IFERROR(IF(VLOOKUP(K215,'Disaggregation Records'!$D$59:$G$92,4,FALSE)=0,"",VLOOKUP(K215,'Disaggregation Records'!$D$59:$G$92,4,FALSE)),"")</f>
        <v/>
      </c>
      <c r="J215" s="415">
        <f t="shared" si="18"/>
        <v>7</v>
      </c>
      <c r="K215" s="415" t="str">
        <f t="shared" si="19"/>
        <v>HIV O-4a(M): Percentage of men reporting the use of a condom the last time they had anal sex with a male partner-7</v>
      </c>
      <c r="L215" s="415" t="b">
        <f t="shared" si="20"/>
        <v>1</v>
      </c>
      <c r="M215" s="415" t="b">
        <f t="shared" si="21"/>
        <v>1</v>
      </c>
      <c r="N215" s="419" t="s">
        <v>1424</v>
      </c>
      <c r="O215" s="161"/>
      <c r="P215" s="164"/>
      <c r="Q215" s="164"/>
      <c r="AD215" s="9"/>
      <c r="AE215" s="9"/>
      <c r="AF215" s="9"/>
      <c r="AG215" s="9"/>
      <c r="AH215" s="9"/>
      <c r="AI215" s="9"/>
      <c r="AJ215" s="9"/>
    </row>
    <row r="216" spans="1:36" s="302" customFormat="1" ht="39.4" customHeight="1" x14ac:dyDescent="0.25">
      <c r="A216" s="317">
        <v>5</v>
      </c>
      <c r="B216" s="329" t="str">
        <f>IFERROR(VLOOKUP(A216,'Outcome Indicators - Section C'!$A$10:$R$27,18,FALSE),"")</f>
        <v>HIV O-4a(M): Percentage of men reporting the use of a condom the last time they had anal sex with a male partner</v>
      </c>
      <c r="C216" s="418" t="str">
        <f>IFERROR(IF(VLOOKUP(K216,'Disaggregation Records'!$D$59:$E$92,2,FALSE)=0,"",VLOOKUP(K216,'Disaggregation Records'!$D$59:$E$92,2,FALSE)),"")</f>
        <v/>
      </c>
      <c r="D216" s="418" t="str">
        <f>IFERROR(IF(VLOOKUP(K216,'Disaggregation Records'!$D$59:$F$92,3,FALSE)=0,"",VLOOKUP(K216,'Disaggregation Records'!$D$59:$F$92,3,FALSE)),"")</f>
        <v/>
      </c>
      <c r="E216" s="388"/>
      <c r="F216" s="388"/>
      <c r="G216" s="388"/>
      <c r="H216" s="318"/>
      <c r="I216" s="345" t="str">
        <f>IFERROR(IF(VLOOKUP(K216,'Disaggregation Records'!$D$59:$G$92,4,FALSE)=0,"",VLOOKUP(K216,'Disaggregation Records'!$D$59:$G$92,4,FALSE)),"")</f>
        <v/>
      </c>
      <c r="J216" s="415">
        <f t="shared" si="18"/>
        <v>8</v>
      </c>
      <c r="K216" s="415" t="str">
        <f t="shared" si="19"/>
        <v>HIV O-4a(M): Percentage of men reporting the use of a condom the last time they had anal sex with a male partner-8</v>
      </c>
      <c r="L216" s="415" t="b">
        <f t="shared" si="20"/>
        <v>1</v>
      </c>
      <c r="M216" s="415" t="b">
        <f t="shared" si="21"/>
        <v>1</v>
      </c>
      <c r="N216" s="419" t="s">
        <v>1425</v>
      </c>
      <c r="O216" s="161"/>
      <c r="P216" s="164"/>
      <c r="Q216" s="164"/>
      <c r="AD216" s="9"/>
      <c r="AE216" s="9"/>
      <c r="AF216" s="9"/>
      <c r="AG216" s="9"/>
      <c r="AH216" s="9"/>
      <c r="AI216" s="9"/>
      <c r="AJ216" s="9"/>
    </row>
    <row r="217" spans="1:36" s="302" customFormat="1" ht="39.4" customHeight="1" x14ac:dyDescent="0.25">
      <c r="A217" s="317">
        <v>5</v>
      </c>
      <c r="B217" s="329" t="str">
        <f>IFERROR(VLOOKUP(A217,'Outcome Indicators - Section C'!$A$10:$R$27,18,FALSE),"")</f>
        <v>HIV O-4a(M): Percentage of men reporting the use of a condom the last time they had anal sex with a male partner</v>
      </c>
      <c r="C217" s="418" t="str">
        <f>IFERROR(IF(VLOOKUP(K217,'Disaggregation Records'!$D$59:$E$92,2,FALSE)=0,"",VLOOKUP(K217,'Disaggregation Records'!$D$59:$E$92,2,FALSE)),"")</f>
        <v/>
      </c>
      <c r="D217" s="418" t="str">
        <f>IFERROR(IF(VLOOKUP(K217,'Disaggregation Records'!$D$59:$F$92,3,FALSE)=0,"",VLOOKUP(K217,'Disaggregation Records'!$D$59:$F$92,3,FALSE)),"")</f>
        <v/>
      </c>
      <c r="E217" s="388"/>
      <c r="F217" s="388"/>
      <c r="G217" s="388"/>
      <c r="H217" s="318"/>
      <c r="I217" s="345" t="str">
        <f>IFERROR(IF(VLOOKUP(K217,'Disaggregation Records'!$D$59:$G$92,4,FALSE)=0,"",VLOOKUP(K217,'Disaggregation Records'!$D$59:$G$92,4,FALSE)),"")</f>
        <v/>
      </c>
      <c r="J217" s="415">
        <f t="shared" si="18"/>
        <v>9</v>
      </c>
      <c r="K217" s="415" t="str">
        <f t="shared" si="19"/>
        <v>HIV O-4a(M): Percentage of men reporting the use of a condom the last time they had anal sex with a male partner-9</v>
      </c>
      <c r="L217" s="415" t="b">
        <f t="shared" si="20"/>
        <v>1</v>
      </c>
      <c r="M217" s="415" t="b">
        <f t="shared" si="21"/>
        <v>1</v>
      </c>
      <c r="N217" s="419" t="s">
        <v>1426</v>
      </c>
      <c r="O217" s="161"/>
      <c r="P217" s="164"/>
      <c r="Q217" s="164"/>
      <c r="AD217" s="9"/>
      <c r="AE217" s="9"/>
      <c r="AF217" s="9"/>
      <c r="AG217" s="9"/>
      <c r="AH217" s="9"/>
      <c r="AI217" s="9"/>
      <c r="AJ217" s="9"/>
    </row>
    <row r="218" spans="1:36" s="302" customFormat="1" ht="39.4" customHeight="1" x14ac:dyDescent="0.25">
      <c r="A218" s="317">
        <v>6</v>
      </c>
      <c r="B218" s="329" t="str">
        <f>IFERROR(VLOOKUP(A218,'Outcome Indicators - Section C'!$A$10:$R$27,18,FALSE),"")</f>
        <v>HIV O-6(M): Percentage of people who inject drugs reporting the use of sterile injecting equipment the last time they injected</v>
      </c>
      <c r="C218" s="418" t="str">
        <f>IFERROR(IF(VLOOKUP(K218,'Disaggregation Records'!$D$59:$E$92,2,FALSE)=0,"",VLOOKUP(K218,'Disaggregation Records'!$D$59:$E$92,2,FALSE)),"")</f>
        <v>Age</v>
      </c>
      <c r="D218" s="418" t="str">
        <f>IFERROR(IF(VLOOKUP(K218,'Disaggregation Records'!$D$59:$F$92,3,FALSE)=0,"",VLOOKUP(K218,'Disaggregation Records'!$D$59:$F$92,3,FALSE)),"")</f>
        <v>25+</v>
      </c>
      <c r="E218" s="388"/>
      <c r="F218" s="388"/>
      <c r="G218" s="388"/>
      <c r="H218" s="318"/>
      <c r="I218" s="345" t="str">
        <f>IFERROR(IF(VLOOKUP(K218,'Disaggregation Records'!$D$59:$G$92,4,FALSE)=0,"",VLOOKUP(K218,'Disaggregation Records'!$D$59:$G$92,4,FALSE)),"")</f>
        <v>a1L36000000zoM9EAI</v>
      </c>
      <c r="J218" s="415">
        <f t="shared" si="18"/>
        <v>0</v>
      </c>
      <c r="K218" s="415" t="str">
        <f t="shared" si="19"/>
        <v>HIV O-6(M): Percentage of people who inject drugs reporting the use of sterile injecting equipment the last time they injected-0</v>
      </c>
      <c r="L218" s="415" t="b">
        <f t="shared" si="20"/>
        <v>1</v>
      </c>
      <c r="M218" s="415" t="b">
        <f t="shared" si="21"/>
        <v>1</v>
      </c>
      <c r="N218" s="419" t="s">
        <v>1427</v>
      </c>
      <c r="O218" s="161"/>
      <c r="P218" s="164"/>
      <c r="Q218" s="164"/>
      <c r="AD218" s="9"/>
      <c r="AE218" s="9"/>
      <c r="AF218" s="9"/>
      <c r="AG218" s="9"/>
      <c r="AH218" s="9"/>
      <c r="AI218" s="9"/>
      <c r="AJ218" s="9"/>
    </row>
    <row r="219" spans="1:36" s="302" customFormat="1" ht="39.4" customHeight="1" x14ac:dyDescent="0.25">
      <c r="A219" s="317">
        <v>6</v>
      </c>
      <c r="B219" s="329" t="str">
        <f>IFERROR(VLOOKUP(A219,'Outcome Indicators - Section C'!$A$10:$R$27,18,FALSE),"")</f>
        <v>HIV O-6(M): Percentage of people who inject drugs reporting the use of sterile injecting equipment the last time they injected</v>
      </c>
      <c r="C219" s="418" t="str">
        <f>IFERROR(IF(VLOOKUP(K219,'Disaggregation Records'!$D$59:$E$92,2,FALSE)=0,"",VLOOKUP(K219,'Disaggregation Records'!$D$59:$E$92,2,FALSE)),"")</f>
        <v>Age</v>
      </c>
      <c r="D219" s="418" t="str">
        <f>IFERROR(IF(VLOOKUP(K219,'Disaggregation Records'!$D$59:$F$92,3,FALSE)=0,"",VLOOKUP(K219,'Disaggregation Records'!$D$59:$F$92,3,FALSE)),"")</f>
        <v>U25</v>
      </c>
      <c r="E219" s="388"/>
      <c r="F219" s="388"/>
      <c r="G219" s="388"/>
      <c r="H219" s="318"/>
      <c r="I219" s="345" t="str">
        <f>IFERROR(IF(VLOOKUP(K219,'Disaggregation Records'!$D$59:$G$92,4,FALSE)=0,"",VLOOKUP(K219,'Disaggregation Records'!$D$59:$G$92,4,FALSE)),"")</f>
        <v>a1L36000000zoMAEAY</v>
      </c>
      <c r="J219" s="415">
        <f t="shared" si="18"/>
        <v>1</v>
      </c>
      <c r="K219" s="415" t="str">
        <f t="shared" si="19"/>
        <v>HIV O-6(M): Percentage of people who inject drugs reporting the use of sterile injecting equipment the last time they injected-1</v>
      </c>
      <c r="L219" s="415" t="b">
        <f t="shared" si="20"/>
        <v>1</v>
      </c>
      <c r="M219" s="415" t="b">
        <f t="shared" si="21"/>
        <v>1</v>
      </c>
      <c r="N219" s="419" t="s">
        <v>1428</v>
      </c>
      <c r="O219" s="161"/>
      <c r="P219" s="164"/>
      <c r="Q219" s="164"/>
      <c r="AD219" s="9"/>
      <c r="AE219" s="9"/>
      <c r="AF219" s="9"/>
      <c r="AG219" s="9"/>
      <c r="AH219" s="9"/>
      <c r="AI219" s="9"/>
      <c r="AJ219" s="9"/>
    </row>
    <row r="220" spans="1:36" s="302" customFormat="1" ht="39.4" customHeight="1" x14ac:dyDescent="0.25">
      <c r="A220" s="317">
        <v>6</v>
      </c>
      <c r="B220" s="329" t="str">
        <f>IFERROR(VLOOKUP(A220,'Outcome Indicators - Section C'!$A$10:$R$27,18,FALSE),"")</f>
        <v>HIV O-6(M): Percentage of people who inject drugs reporting the use of sterile injecting equipment the last time they injected</v>
      </c>
      <c r="C220" s="418" t="str">
        <f>IFERROR(IF(VLOOKUP(K220,'Disaggregation Records'!$D$59:$E$92,2,FALSE)=0,"",VLOOKUP(K220,'Disaggregation Records'!$D$59:$E$92,2,FALSE)),"")</f>
        <v>Gender</v>
      </c>
      <c r="D220" s="418" t="str">
        <f>IFERROR(IF(VLOOKUP(K220,'Disaggregation Records'!$D$59:$F$92,3,FALSE)=0,"",VLOOKUP(K220,'Disaggregation Records'!$D$59:$F$92,3,FALSE)),"")</f>
        <v>Male</v>
      </c>
      <c r="E220" s="388"/>
      <c r="F220" s="388"/>
      <c r="G220" s="388"/>
      <c r="H220" s="318"/>
      <c r="I220" s="345" t="str">
        <f>IFERROR(IF(VLOOKUP(K220,'Disaggregation Records'!$D$59:$G$92,4,FALSE)=0,"",VLOOKUP(K220,'Disaggregation Records'!$D$59:$G$92,4,FALSE)),"")</f>
        <v>a1L36000000zoLHEAY</v>
      </c>
      <c r="J220" s="415">
        <f t="shared" si="18"/>
        <v>2</v>
      </c>
      <c r="K220" s="415" t="str">
        <f t="shared" si="19"/>
        <v>HIV O-6(M): Percentage of people who inject drugs reporting the use of sterile injecting equipment the last time they injected-2</v>
      </c>
      <c r="L220" s="415" t="b">
        <f t="shared" si="20"/>
        <v>1</v>
      </c>
      <c r="M220" s="415" t="b">
        <f t="shared" si="21"/>
        <v>1</v>
      </c>
      <c r="N220" s="419" t="s">
        <v>1429</v>
      </c>
      <c r="O220" s="161"/>
      <c r="P220" s="164"/>
      <c r="Q220" s="164"/>
      <c r="AD220" s="9"/>
      <c r="AE220" s="9"/>
      <c r="AF220" s="9"/>
      <c r="AG220" s="9"/>
      <c r="AH220" s="9"/>
      <c r="AI220" s="9"/>
      <c r="AJ220" s="9"/>
    </row>
    <row r="221" spans="1:36" s="302" customFormat="1" ht="39.4" customHeight="1" x14ac:dyDescent="0.25">
      <c r="A221" s="317">
        <v>6</v>
      </c>
      <c r="B221" s="329" t="str">
        <f>IFERROR(VLOOKUP(A221,'Outcome Indicators - Section C'!$A$10:$R$27,18,FALSE),"")</f>
        <v>HIV O-6(M): Percentage of people who inject drugs reporting the use of sterile injecting equipment the last time they injected</v>
      </c>
      <c r="C221" s="418" t="str">
        <f>IFERROR(IF(VLOOKUP(K221,'Disaggregation Records'!$D$59:$E$92,2,FALSE)=0,"",VLOOKUP(K221,'Disaggregation Records'!$D$59:$E$92,2,FALSE)),"")</f>
        <v>Gender</v>
      </c>
      <c r="D221" s="418" t="str">
        <f>IFERROR(IF(VLOOKUP(K221,'Disaggregation Records'!$D$59:$F$92,3,FALSE)=0,"",VLOOKUP(K221,'Disaggregation Records'!$D$59:$F$92,3,FALSE)),"")</f>
        <v>Female</v>
      </c>
      <c r="E221" s="388"/>
      <c r="F221" s="388"/>
      <c r="G221" s="388"/>
      <c r="H221" s="318"/>
      <c r="I221" s="345" t="str">
        <f>IFERROR(IF(VLOOKUP(K221,'Disaggregation Records'!$D$59:$G$92,4,FALSE)=0,"",VLOOKUP(K221,'Disaggregation Records'!$D$59:$G$92,4,FALSE)),"")</f>
        <v>a1L36000000zoLIEAY</v>
      </c>
      <c r="J221" s="415">
        <f t="shared" si="18"/>
        <v>3</v>
      </c>
      <c r="K221" s="415" t="str">
        <f t="shared" si="19"/>
        <v>HIV O-6(M): Percentage of people who inject drugs reporting the use of sterile injecting equipment the last time they injected-3</v>
      </c>
      <c r="L221" s="415" t="b">
        <f t="shared" si="20"/>
        <v>1</v>
      </c>
      <c r="M221" s="415" t="b">
        <f t="shared" si="21"/>
        <v>1</v>
      </c>
      <c r="N221" s="419" t="s">
        <v>1430</v>
      </c>
      <c r="O221" s="161"/>
      <c r="P221" s="164"/>
      <c r="Q221" s="164"/>
      <c r="AD221" s="9"/>
      <c r="AE221" s="9"/>
      <c r="AF221" s="9"/>
      <c r="AG221" s="9"/>
      <c r="AH221" s="9"/>
      <c r="AI221" s="9"/>
      <c r="AJ221" s="9"/>
    </row>
    <row r="222" spans="1:36" s="302" customFormat="1" ht="39.4" customHeight="1" x14ac:dyDescent="0.25">
      <c r="A222" s="317">
        <v>6</v>
      </c>
      <c r="B222" s="329" t="str">
        <f>IFERROR(VLOOKUP(A222,'Outcome Indicators - Section C'!$A$10:$R$27,18,FALSE),"")</f>
        <v>HIV O-6(M): Percentage of people who inject drugs reporting the use of sterile injecting equipment the last time they injected</v>
      </c>
      <c r="C222" s="418" t="str">
        <f>IFERROR(IF(VLOOKUP(K222,'Disaggregation Records'!$D$59:$E$92,2,FALSE)=0,"",VLOOKUP(K222,'Disaggregation Records'!$D$59:$E$92,2,FALSE)),"")</f>
        <v/>
      </c>
      <c r="D222" s="418" t="str">
        <f>IFERROR(IF(VLOOKUP(K222,'Disaggregation Records'!$D$59:$F$92,3,FALSE)=0,"",VLOOKUP(K222,'Disaggregation Records'!$D$59:$F$92,3,FALSE)),"")</f>
        <v/>
      </c>
      <c r="E222" s="388"/>
      <c r="F222" s="388"/>
      <c r="G222" s="388"/>
      <c r="H222" s="318"/>
      <c r="I222" s="345" t="str">
        <f>IFERROR(IF(VLOOKUP(K222,'Disaggregation Records'!$D$59:$G$92,4,FALSE)=0,"",VLOOKUP(K222,'Disaggregation Records'!$D$59:$G$92,4,FALSE)),"")</f>
        <v/>
      </c>
      <c r="J222" s="415">
        <f t="shared" si="18"/>
        <v>4</v>
      </c>
      <c r="K222" s="415" t="str">
        <f t="shared" si="19"/>
        <v>HIV O-6(M): Percentage of people who inject drugs reporting the use of sterile injecting equipment the last time they injected-4</v>
      </c>
      <c r="L222" s="415" t="b">
        <f t="shared" si="20"/>
        <v>1</v>
      </c>
      <c r="M222" s="415" t="b">
        <f t="shared" si="21"/>
        <v>1</v>
      </c>
      <c r="N222" s="419" t="s">
        <v>1431</v>
      </c>
      <c r="O222" s="161"/>
      <c r="P222" s="164"/>
      <c r="Q222" s="164"/>
      <c r="AD222" s="9"/>
      <c r="AE222" s="9"/>
      <c r="AF222" s="9"/>
      <c r="AG222" s="9"/>
      <c r="AH222" s="9"/>
      <c r="AI222" s="9"/>
      <c r="AJ222" s="9"/>
    </row>
    <row r="223" spans="1:36" s="302" customFormat="1" ht="39.4" customHeight="1" x14ac:dyDescent="0.25">
      <c r="A223" s="317">
        <v>6</v>
      </c>
      <c r="B223" s="329" t="str">
        <f>IFERROR(VLOOKUP(A223,'Outcome Indicators - Section C'!$A$10:$R$27,18,FALSE),"")</f>
        <v>HIV O-6(M): Percentage of people who inject drugs reporting the use of sterile injecting equipment the last time they injected</v>
      </c>
      <c r="C223" s="418" t="str">
        <f>IFERROR(IF(VLOOKUP(K223,'Disaggregation Records'!$D$59:$E$92,2,FALSE)=0,"",VLOOKUP(K223,'Disaggregation Records'!$D$59:$E$92,2,FALSE)),"")</f>
        <v/>
      </c>
      <c r="D223" s="418" t="str">
        <f>IFERROR(IF(VLOOKUP(K223,'Disaggregation Records'!$D$59:$F$92,3,FALSE)=0,"",VLOOKUP(K223,'Disaggregation Records'!$D$59:$F$92,3,FALSE)),"")</f>
        <v/>
      </c>
      <c r="E223" s="388"/>
      <c r="F223" s="388"/>
      <c r="G223" s="388"/>
      <c r="H223" s="318"/>
      <c r="I223" s="345" t="str">
        <f>IFERROR(IF(VLOOKUP(K223,'Disaggregation Records'!$D$59:$G$92,4,FALSE)=0,"",VLOOKUP(K223,'Disaggregation Records'!$D$59:$G$92,4,FALSE)),"")</f>
        <v/>
      </c>
      <c r="J223" s="415">
        <f t="shared" si="18"/>
        <v>5</v>
      </c>
      <c r="K223" s="415" t="str">
        <f t="shared" si="19"/>
        <v>HIV O-6(M): Percentage of people who inject drugs reporting the use of sterile injecting equipment the last time they injected-5</v>
      </c>
      <c r="L223" s="415" t="b">
        <f t="shared" si="20"/>
        <v>1</v>
      </c>
      <c r="M223" s="415" t="b">
        <f t="shared" si="21"/>
        <v>1</v>
      </c>
      <c r="N223" s="419" t="s">
        <v>1432</v>
      </c>
      <c r="O223" s="161"/>
      <c r="P223" s="164"/>
      <c r="Q223" s="164"/>
      <c r="AD223" s="9"/>
      <c r="AE223" s="9"/>
      <c r="AF223" s="9"/>
      <c r="AG223" s="9"/>
      <c r="AH223" s="9"/>
      <c r="AI223" s="9"/>
      <c r="AJ223" s="9"/>
    </row>
    <row r="224" spans="1:36" s="302" customFormat="1" ht="39.4" customHeight="1" x14ac:dyDescent="0.25">
      <c r="A224" s="317">
        <v>6</v>
      </c>
      <c r="B224" s="329" t="str">
        <f>IFERROR(VLOOKUP(A224,'Outcome Indicators - Section C'!$A$10:$R$27,18,FALSE),"")</f>
        <v>HIV O-6(M): Percentage of people who inject drugs reporting the use of sterile injecting equipment the last time they injected</v>
      </c>
      <c r="C224" s="418" t="str">
        <f>IFERROR(IF(VLOOKUP(K224,'Disaggregation Records'!$D$59:$E$92,2,FALSE)=0,"",VLOOKUP(K224,'Disaggregation Records'!$D$59:$E$92,2,FALSE)),"")</f>
        <v/>
      </c>
      <c r="D224" s="418" t="str">
        <f>IFERROR(IF(VLOOKUP(K224,'Disaggregation Records'!$D$59:$F$92,3,FALSE)=0,"",VLOOKUP(K224,'Disaggregation Records'!$D$59:$F$92,3,FALSE)),"")</f>
        <v/>
      </c>
      <c r="E224" s="388"/>
      <c r="F224" s="388"/>
      <c r="G224" s="388"/>
      <c r="H224" s="318"/>
      <c r="I224" s="345" t="str">
        <f>IFERROR(IF(VLOOKUP(K224,'Disaggregation Records'!$D$59:$G$92,4,FALSE)=0,"",VLOOKUP(K224,'Disaggregation Records'!$D$59:$G$92,4,FALSE)),"")</f>
        <v/>
      </c>
      <c r="J224" s="415">
        <f t="shared" si="18"/>
        <v>6</v>
      </c>
      <c r="K224" s="415" t="str">
        <f t="shared" si="19"/>
        <v>HIV O-6(M): Percentage of people who inject drugs reporting the use of sterile injecting equipment the last time they injected-6</v>
      </c>
      <c r="L224" s="415" t="b">
        <f t="shared" si="20"/>
        <v>1</v>
      </c>
      <c r="M224" s="415" t="b">
        <f t="shared" si="21"/>
        <v>1</v>
      </c>
      <c r="N224" s="419" t="s">
        <v>1433</v>
      </c>
      <c r="O224" s="161"/>
      <c r="P224" s="164"/>
      <c r="Q224" s="164"/>
      <c r="AD224" s="9"/>
      <c r="AE224" s="9"/>
      <c r="AF224" s="9"/>
      <c r="AG224" s="9"/>
      <c r="AH224" s="9"/>
      <c r="AI224" s="9"/>
      <c r="AJ224" s="9"/>
    </row>
    <row r="225" spans="1:36" s="302" customFormat="1" ht="39.4" customHeight="1" x14ac:dyDescent="0.25">
      <c r="A225" s="317">
        <v>6</v>
      </c>
      <c r="B225" s="329" t="str">
        <f>IFERROR(VLOOKUP(A225,'Outcome Indicators - Section C'!$A$10:$R$27,18,FALSE),"")</f>
        <v>HIV O-6(M): Percentage of people who inject drugs reporting the use of sterile injecting equipment the last time they injected</v>
      </c>
      <c r="C225" s="418" t="str">
        <f>IFERROR(IF(VLOOKUP(K225,'Disaggregation Records'!$D$59:$E$92,2,FALSE)=0,"",VLOOKUP(K225,'Disaggregation Records'!$D$59:$E$92,2,FALSE)),"")</f>
        <v/>
      </c>
      <c r="D225" s="418" t="str">
        <f>IFERROR(IF(VLOOKUP(K225,'Disaggregation Records'!$D$59:$F$92,3,FALSE)=0,"",VLOOKUP(K225,'Disaggregation Records'!$D$59:$F$92,3,FALSE)),"")</f>
        <v/>
      </c>
      <c r="E225" s="388"/>
      <c r="F225" s="388"/>
      <c r="G225" s="388"/>
      <c r="H225" s="318"/>
      <c r="I225" s="345" t="str">
        <f>IFERROR(IF(VLOOKUP(K225,'Disaggregation Records'!$D$59:$G$92,4,FALSE)=0,"",VLOOKUP(K225,'Disaggregation Records'!$D$59:$G$92,4,FALSE)),"")</f>
        <v/>
      </c>
      <c r="J225" s="415">
        <f t="shared" si="18"/>
        <v>7</v>
      </c>
      <c r="K225" s="415" t="str">
        <f t="shared" si="19"/>
        <v>HIV O-6(M): Percentage of people who inject drugs reporting the use of sterile injecting equipment the last time they injected-7</v>
      </c>
      <c r="L225" s="415" t="b">
        <f t="shared" si="20"/>
        <v>1</v>
      </c>
      <c r="M225" s="415" t="b">
        <f t="shared" si="21"/>
        <v>1</v>
      </c>
      <c r="N225" s="419" t="s">
        <v>1434</v>
      </c>
      <c r="O225" s="161"/>
      <c r="P225" s="164"/>
      <c r="Q225" s="164"/>
      <c r="AD225" s="9"/>
      <c r="AE225" s="9"/>
      <c r="AF225" s="9"/>
      <c r="AG225" s="9"/>
      <c r="AH225" s="9"/>
      <c r="AI225" s="9"/>
      <c r="AJ225" s="9"/>
    </row>
    <row r="226" spans="1:36" s="302" customFormat="1" ht="39.4" customHeight="1" x14ac:dyDescent="0.25">
      <c r="A226" s="317">
        <v>6</v>
      </c>
      <c r="B226" s="329" t="str">
        <f>IFERROR(VLOOKUP(A226,'Outcome Indicators - Section C'!$A$10:$R$27,18,FALSE),"")</f>
        <v>HIV O-6(M): Percentage of people who inject drugs reporting the use of sterile injecting equipment the last time they injected</v>
      </c>
      <c r="C226" s="418" t="str">
        <f>IFERROR(IF(VLOOKUP(K226,'Disaggregation Records'!$D$59:$E$92,2,FALSE)=0,"",VLOOKUP(K226,'Disaggregation Records'!$D$59:$E$92,2,FALSE)),"")</f>
        <v/>
      </c>
      <c r="D226" s="418" t="str">
        <f>IFERROR(IF(VLOOKUP(K226,'Disaggregation Records'!$D$59:$F$92,3,FALSE)=0,"",VLOOKUP(K226,'Disaggregation Records'!$D$59:$F$92,3,FALSE)),"")</f>
        <v/>
      </c>
      <c r="E226" s="388"/>
      <c r="F226" s="388"/>
      <c r="G226" s="388"/>
      <c r="H226" s="318"/>
      <c r="I226" s="345" t="str">
        <f>IFERROR(IF(VLOOKUP(K226,'Disaggregation Records'!$D$59:$G$92,4,FALSE)=0,"",VLOOKUP(K226,'Disaggregation Records'!$D$59:$G$92,4,FALSE)),"")</f>
        <v/>
      </c>
      <c r="J226" s="415">
        <f t="shared" si="18"/>
        <v>8</v>
      </c>
      <c r="K226" s="415" t="str">
        <f t="shared" si="19"/>
        <v>HIV O-6(M): Percentage of people who inject drugs reporting the use of sterile injecting equipment the last time they injected-8</v>
      </c>
      <c r="L226" s="415" t="b">
        <f t="shared" si="20"/>
        <v>1</v>
      </c>
      <c r="M226" s="415" t="b">
        <f t="shared" si="21"/>
        <v>1</v>
      </c>
      <c r="N226" s="419" t="s">
        <v>1435</v>
      </c>
      <c r="O226" s="161"/>
      <c r="P226" s="164"/>
      <c r="Q226" s="164"/>
      <c r="AD226" s="9"/>
      <c r="AE226" s="9"/>
      <c r="AF226" s="9"/>
      <c r="AG226" s="9"/>
      <c r="AH226" s="9"/>
      <c r="AI226" s="9"/>
      <c r="AJ226" s="9"/>
    </row>
    <row r="227" spans="1:36" s="302" customFormat="1" ht="39.4" customHeight="1" x14ac:dyDescent="0.25">
      <c r="A227" s="317">
        <v>6</v>
      </c>
      <c r="B227" s="329" t="str">
        <f>IFERROR(VLOOKUP(A227,'Outcome Indicators - Section C'!$A$10:$R$27,18,FALSE),"")</f>
        <v>HIV O-6(M): Percentage of people who inject drugs reporting the use of sterile injecting equipment the last time they injected</v>
      </c>
      <c r="C227" s="418" t="str">
        <f>IFERROR(IF(VLOOKUP(K227,'Disaggregation Records'!$D$59:$E$92,2,FALSE)=0,"",VLOOKUP(K227,'Disaggregation Records'!$D$59:$E$92,2,FALSE)),"")</f>
        <v/>
      </c>
      <c r="D227" s="418" t="str">
        <f>IFERROR(IF(VLOOKUP(K227,'Disaggregation Records'!$D$59:$F$92,3,FALSE)=0,"",VLOOKUP(K227,'Disaggregation Records'!$D$59:$F$92,3,FALSE)),"")</f>
        <v/>
      </c>
      <c r="E227" s="388"/>
      <c r="F227" s="388"/>
      <c r="G227" s="388"/>
      <c r="H227" s="318"/>
      <c r="I227" s="345" t="str">
        <f>IFERROR(IF(VLOOKUP(K227,'Disaggregation Records'!$D$59:$G$92,4,FALSE)=0,"",VLOOKUP(K227,'Disaggregation Records'!$D$59:$G$92,4,FALSE)),"")</f>
        <v/>
      </c>
      <c r="J227" s="415">
        <f t="shared" si="18"/>
        <v>9</v>
      </c>
      <c r="K227" s="415" t="str">
        <f t="shared" si="19"/>
        <v>HIV O-6(M): Percentage of people who inject drugs reporting the use of sterile injecting equipment the last time they injected-9</v>
      </c>
      <c r="L227" s="415" t="b">
        <f t="shared" si="20"/>
        <v>1</v>
      </c>
      <c r="M227" s="415" t="b">
        <f t="shared" si="21"/>
        <v>1</v>
      </c>
      <c r="N227" s="419" t="s">
        <v>1436</v>
      </c>
      <c r="O227" s="161"/>
      <c r="P227" s="164"/>
      <c r="Q227" s="164"/>
      <c r="AD227" s="9"/>
      <c r="AE227" s="9"/>
      <c r="AF227" s="9"/>
      <c r="AG227" s="9"/>
      <c r="AH227" s="9"/>
      <c r="AI227" s="9"/>
      <c r="AJ227" s="9"/>
    </row>
    <row r="228" spans="1:36" s="302" customFormat="1" ht="39.4" customHeight="1" x14ac:dyDescent="0.25">
      <c r="A228" s="317">
        <v>7</v>
      </c>
      <c r="B228" s="329" t="str">
        <f>IFERROR(VLOOKUP(A228,'Outcome Indicators - Section C'!$A$10:$R$27,18,FALSE),"")</f>
        <v/>
      </c>
      <c r="C228" s="418" t="str">
        <f>IFERROR(IF(VLOOKUP(K228,'Disaggregation Records'!$D$59:$E$92,2,FALSE)=0,"",VLOOKUP(K228,'Disaggregation Records'!$D$59:$E$92,2,FALSE)),"")</f>
        <v/>
      </c>
      <c r="D228" s="418" t="str">
        <f>IFERROR(IF(VLOOKUP(K228,'Disaggregation Records'!$D$59:$F$92,3,FALSE)=0,"",VLOOKUP(K228,'Disaggregation Records'!$D$59:$F$92,3,FALSE)),"")</f>
        <v/>
      </c>
      <c r="E228" s="388"/>
      <c r="F228" s="388"/>
      <c r="G228" s="388"/>
      <c r="H228" s="318"/>
      <c r="I228" s="345" t="str">
        <f>IFERROR(IF(VLOOKUP(K228,'Disaggregation Records'!$D$59:$G$92,4,FALSE)=0,"",VLOOKUP(K228,'Disaggregation Records'!$D$59:$G$92,4,FALSE)),"")</f>
        <v/>
      </c>
      <c r="J228" s="415">
        <f t="shared" si="18"/>
        <v>0</v>
      </c>
      <c r="K228" s="415" t="str">
        <f t="shared" si="19"/>
        <v/>
      </c>
      <c r="L228" s="415" t="b">
        <f t="shared" si="20"/>
        <v>1</v>
      </c>
      <c r="M228" s="415" t="b">
        <f t="shared" si="21"/>
        <v>0</v>
      </c>
      <c r="N228" s="419" t="s">
        <v>1437</v>
      </c>
      <c r="O228" s="161"/>
      <c r="P228" s="164"/>
      <c r="Q228" s="164"/>
      <c r="AD228" s="9"/>
      <c r="AE228" s="9"/>
      <c r="AF228" s="9"/>
      <c r="AG228" s="9"/>
      <c r="AH228" s="9"/>
      <c r="AI228" s="9"/>
      <c r="AJ228" s="9"/>
    </row>
    <row r="229" spans="1:36" s="302" customFormat="1" ht="39.4" customHeight="1" x14ac:dyDescent="0.25">
      <c r="A229" s="317">
        <v>7</v>
      </c>
      <c r="B229" s="329" t="str">
        <f>IFERROR(VLOOKUP(A229,'Outcome Indicators - Section C'!$A$10:$R$27,18,FALSE),"")</f>
        <v/>
      </c>
      <c r="C229" s="418" t="str">
        <f>IFERROR(IF(VLOOKUP(K229,'Disaggregation Records'!$D$59:$E$92,2,FALSE)=0,"",VLOOKUP(K229,'Disaggregation Records'!$D$59:$E$92,2,FALSE)),"")</f>
        <v/>
      </c>
      <c r="D229" s="418" t="str">
        <f>IFERROR(IF(VLOOKUP(K229,'Disaggregation Records'!$D$59:$F$92,3,FALSE)=0,"",VLOOKUP(K229,'Disaggregation Records'!$D$59:$F$92,3,FALSE)),"")</f>
        <v/>
      </c>
      <c r="E229" s="388"/>
      <c r="F229" s="388"/>
      <c r="G229" s="388"/>
      <c r="H229" s="318"/>
      <c r="I229" s="345" t="str">
        <f>IFERROR(IF(VLOOKUP(K229,'Disaggregation Records'!$D$59:$G$92,4,FALSE)=0,"",VLOOKUP(K229,'Disaggregation Records'!$D$59:$G$92,4,FALSE)),"")</f>
        <v/>
      </c>
      <c r="J229" s="415">
        <f t="shared" si="18"/>
        <v>1</v>
      </c>
      <c r="K229" s="415" t="str">
        <f t="shared" si="19"/>
        <v/>
      </c>
      <c r="L229" s="415" t="b">
        <f t="shared" si="20"/>
        <v>1</v>
      </c>
      <c r="M229" s="415" t="b">
        <f t="shared" si="21"/>
        <v>0</v>
      </c>
      <c r="N229" s="419" t="s">
        <v>1438</v>
      </c>
      <c r="O229" s="161"/>
      <c r="P229" s="164"/>
      <c r="Q229" s="164"/>
      <c r="AD229" s="9"/>
      <c r="AE229" s="9"/>
      <c r="AF229" s="9"/>
      <c r="AG229" s="9"/>
      <c r="AH229" s="9"/>
      <c r="AI229" s="9"/>
      <c r="AJ229" s="9"/>
    </row>
    <row r="230" spans="1:36" s="302" customFormat="1" ht="39.4" customHeight="1" x14ac:dyDescent="0.25">
      <c r="A230" s="317">
        <v>7</v>
      </c>
      <c r="B230" s="329" t="str">
        <f>IFERROR(VLOOKUP(A230,'Outcome Indicators - Section C'!$A$10:$R$27,18,FALSE),"")</f>
        <v/>
      </c>
      <c r="C230" s="418" t="str">
        <f>IFERROR(IF(VLOOKUP(K230,'Disaggregation Records'!$D$59:$E$92,2,FALSE)=0,"",VLOOKUP(K230,'Disaggregation Records'!$D$59:$E$92,2,FALSE)),"")</f>
        <v/>
      </c>
      <c r="D230" s="418" t="str">
        <f>IFERROR(IF(VLOOKUP(K230,'Disaggregation Records'!$D$59:$F$92,3,FALSE)=0,"",VLOOKUP(K230,'Disaggregation Records'!$D$59:$F$92,3,FALSE)),"")</f>
        <v/>
      </c>
      <c r="E230" s="388"/>
      <c r="F230" s="388"/>
      <c r="G230" s="388"/>
      <c r="H230" s="318"/>
      <c r="I230" s="345" t="str">
        <f>IFERROR(IF(VLOOKUP(K230,'Disaggregation Records'!$D$59:$G$92,4,FALSE)=0,"",VLOOKUP(K230,'Disaggregation Records'!$D$59:$G$92,4,FALSE)),"")</f>
        <v/>
      </c>
      <c r="J230" s="415">
        <f t="shared" si="18"/>
        <v>2</v>
      </c>
      <c r="K230" s="415" t="str">
        <f t="shared" si="19"/>
        <v/>
      </c>
      <c r="L230" s="415" t="b">
        <f t="shared" si="20"/>
        <v>1</v>
      </c>
      <c r="M230" s="415" t="b">
        <f t="shared" si="21"/>
        <v>0</v>
      </c>
      <c r="N230" s="419" t="s">
        <v>1439</v>
      </c>
      <c r="O230" s="161"/>
      <c r="P230" s="164"/>
      <c r="Q230" s="164"/>
      <c r="AD230" s="9"/>
      <c r="AE230" s="9"/>
      <c r="AF230" s="9"/>
      <c r="AG230" s="9"/>
      <c r="AH230" s="9"/>
      <c r="AI230" s="9"/>
      <c r="AJ230" s="9"/>
    </row>
    <row r="231" spans="1:36" s="302" customFormat="1" ht="39.4" customHeight="1" x14ac:dyDescent="0.25">
      <c r="A231" s="317">
        <v>7</v>
      </c>
      <c r="B231" s="329" t="str">
        <f>IFERROR(VLOOKUP(A231,'Outcome Indicators - Section C'!$A$10:$R$27,18,FALSE),"")</f>
        <v/>
      </c>
      <c r="C231" s="418" t="str">
        <f>IFERROR(IF(VLOOKUP(K231,'Disaggregation Records'!$D$59:$E$92,2,FALSE)=0,"",VLOOKUP(K231,'Disaggregation Records'!$D$59:$E$92,2,FALSE)),"")</f>
        <v/>
      </c>
      <c r="D231" s="418" t="str">
        <f>IFERROR(IF(VLOOKUP(K231,'Disaggregation Records'!$D$59:$F$92,3,FALSE)=0,"",VLOOKUP(K231,'Disaggregation Records'!$D$59:$F$92,3,FALSE)),"")</f>
        <v/>
      </c>
      <c r="E231" s="388"/>
      <c r="F231" s="388"/>
      <c r="G231" s="388"/>
      <c r="H231" s="318"/>
      <c r="I231" s="345" t="str">
        <f>IFERROR(IF(VLOOKUP(K231,'Disaggregation Records'!$D$59:$G$92,4,FALSE)=0,"",VLOOKUP(K231,'Disaggregation Records'!$D$59:$G$92,4,FALSE)),"")</f>
        <v/>
      </c>
      <c r="J231" s="415">
        <f t="shared" si="18"/>
        <v>3</v>
      </c>
      <c r="K231" s="415" t="str">
        <f t="shared" si="19"/>
        <v/>
      </c>
      <c r="L231" s="415" t="b">
        <f t="shared" si="20"/>
        <v>1</v>
      </c>
      <c r="M231" s="415" t="b">
        <f t="shared" si="21"/>
        <v>0</v>
      </c>
      <c r="N231" s="419" t="s">
        <v>1440</v>
      </c>
      <c r="O231" s="161"/>
      <c r="P231" s="164"/>
      <c r="Q231" s="164"/>
      <c r="AD231" s="9"/>
      <c r="AE231" s="9"/>
      <c r="AF231" s="9"/>
      <c r="AG231" s="9"/>
      <c r="AH231" s="9"/>
      <c r="AI231" s="9"/>
      <c r="AJ231" s="9"/>
    </row>
    <row r="232" spans="1:36" s="302" customFormat="1" ht="39.4" customHeight="1" x14ac:dyDescent="0.25">
      <c r="A232" s="317">
        <v>7</v>
      </c>
      <c r="B232" s="329" t="str">
        <f>IFERROR(VLOOKUP(A232,'Outcome Indicators - Section C'!$A$10:$R$27,18,FALSE),"")</f>
        <v/>
      </c>
      <c r="C232" s="418" t="str">
        <f>IFERROR(IF(VLOOKUP(K232,'Disaggregation Records'!$D$59:$E$92,2,FALSE)=0,"",VLOOKUP(K232,'Disaggregation Records'!$D$59:$E$92,2,FALSE)),"")</f>
        <v/>
      </c>
      <c r="D232" s="418" t="str">
        <f>IFERROR(IF(VLOOKUP(K232,'Disaggregation Records'!$D$59:$F$92,3,FALSE)=0,"",VLOOKUP(K232,'Disaggregation Records'!$D$59:$F$92,3,FALSE)),"")</f>
        <v/>
      </c>
      <c r="E232" s="388"/>
      <c r="F232" s="388"/>
      <c r="G232" s="388"/>
      <c r="H232" s="318"/>
      <c r="I232" s="345" t="str">
        <f>IFERROR(IF(VLOOKUP(K232,'Disaggregation Records'!$D$59:$G$92,4,FALSE)=0,"",VLOOKUP(K232,'Disaggregation Records'!$D$59:$G$92,4,FALSE)),"")</f>
        <v/>
      </c>
      <c r="J232" s="415">
        <f t="shared" ref="J232:J295" si="22">IF(B232=B231,J231+1,0)</f>
        <v>4</v>
      </c>
      <c r="K232" s="415" t="str">
        <f t="shared" ref="K232:K295" si="23">IF(B232&lt;&gt;"",B232&amp;"-"&amp;J232,"")</f>
        <v/>
      </c>
      <c r="L232" s="415" t="b">
        <f t="shared" ref="L232:L295" si="24">IFERROR(TRUE,FALSE)</f>
        <v>1</v>
      </c>
      <c r="M232" s="415" t="b">
        <f t="shared" ref="M232:M295" si="25">IFERROR(IF(B232&lt;&gt;"",TRUE,FALSE),"")</f>
        <v>0</v>
      </c>
      <c r="N232" s="419" t="s">
        <v>1441</v>
      </c>
      <c r="O232" s="161"/>
      <c r="P232" s="164"/>
      <c r="Q232" s="164"/>
      <c r="AD232" s="9"/>
      <c r="AE232" s="9"/>
      <c r="AF232" s="9"/>
      <c r="AG232" s="9"/>
      <c r="AH232" s="9"/>
      <c r="AI232" s="9"/>
      <c r="AJ232" s="9"/>
    </row>
    <row r="233" spans="1:36" s="302" customFormat="1" ht="39.4" customHeight="1" x14ac:dyDescent="0.25">
      <c r="A233" s="317">
        <v>7</v>
      </c>
      <c r="B233" s="329" t="str">
        <f>IFERROR(VLOOKUP(A233,'Outcome Indicators - Section C'!$A$10:$R$27,18,FALSE),"")</f>
        <v/>
      </c>
      <c r="C233" s="418" t="str">
        <f>IFERROR(IF(VLOOKUP(K233,'Disaggregation Records'!$D$59:$E$92,2,FALSE)=0,"",VLOOKUP(K233,'Disaggregation Records'!$D$59:$E$92,2,FALSE)),"")</f>
        <v/>
      </c>
      <c r="D233" s="418" t="str">
        <f>IFERROR(IF(VLOOKUP(K233,'Disaggregation Records'!$D$59:$F$92,3,FALSE)=0,"",VLOOKUP(K233,'Disaggregation Records'!$D$59:$F$92,3,FALSE)),"")</f>
        <v/>
      </c>
      <c r="E233" s="388"/>
      <c r="F233" s="388"/>
      <c r="G233" s="388"/>
      <c r="H233" s="318"/>
      <c r="I233" s="345" t="str">
        <f>IFERROR(IF(VLOOKUP(K233,'Disaggregation Records'!$D$59:$G$92,4,FALSE)=0,"",VLOOKUP(K233,'Disaggregation Records'!$D$59:$G$92,4,FALSE)),"")</f>
        <v/>
      </c>
      <c r="J233" s="415">
        <f t="shared" si="22"/>
        <v>5</v>
      </c>
      <c r="K233" s="415" t="str">
        <f t="shared" si="23"/>
        <v/>
      </c>
      <c r="L233" s="415" t="b">
        <f t="shared" si="24"/>
        <v>1</v>
      </c>
      <c r="M233" s="415" t="b">
        <f t="shared" si="25"/>
        <v>0</v>
      </c>
      <c r="N233" s="419" t="s">
        <v>1442</v>
      </c>
      <c r="O233" s="161"/>
      <c r="P233" s="164"/>
      <c r="Q233" s="164"/>
      <c r="AD233" s="9"/>
      <c r="AE233" s="9"/>
      <c r="AF233" s="9"/>
      <c r="AG233" s="9"/>
      <c r="AH233" s="9"/>
      <c r="AI233" s="9"/>
      <c r="AJ233" s="9"/>
    </row>
    <row r="234" spans="1:36" s="302" customFormat="1" ht="39.4" customHeight="1" x14ac:dyDescent="0.25">
      <c r="A234" s="317">
        <v>7</v>
      </c>
      <c r="B234" s="329" t="str">
        <f>IFERROR(VLOOKUP(A234,'Outcome Indicators - Section C'!$A$10:$R$27,18,FALSE),"")</f>
        <v/>
      </c>
      <c r="C234" s="418" t="str">
        <f>IFERROR(IF(VLOOKUP(K234,'Disaggregation Records'!$D$59:$E$92,2,FALSE)=0,"",VLOOKUP(K234,'Disaggregation Records'!$D$59:$E$92,2,FALSE)),"")</f>
        <v/>
      </c>
      <c r="D234" s="418" t="str">
        <f>IFERROR(IF(VLOOKUP(K234,'Disaggregation Records'!$D$59:$F$92,3,FALSE)=0,"",VLOOKUP(K234,'Disaggregation Records'!$D$59:$F$92,3,FALSE)),"")</f>
        <v/>
      </c>
      <c r="E234" s="388"/>
      <c r="F234" s="388"/>
      <c r="G234" s="388"/>
      <c r="H234" s="318"/>
      <c r="I234" s="345" t="str">
        <f>IFERROR(IF(VLOOKUP(K234,'Disaggregation Records'!$D$59:$G$92,4,FALSE)=0,"",VLOOKUP(K234,'Disaggregation Records'!$D$59:$G$92,4,FALSE)),"")</f>
        <v/>
      </c>
      <c r="J234" s="415">
        <f t="shared" si="22"/>
        <v>6</v>
      </c>
      <c r="K234" s="415" t="str">
        <f t="shared" si="23"/>
        <v/>
      </c>
      <c r="L234" s="415" t="b">
        <f t="shared" si="24"/>
        <v>1</v>
      </c>
      <c r="M234" s="415" t="b">
        <f t="shared" si="25"/>
        <v>0</v>
      </c>
      <c r="N234" s="419" t="s">
        <v>1443</v>
      </c>
      <c r="O234" s="161"/>
      <c r="P234" s="164"/>
      <c r="Q234" s="164"/>
      <c r="AD234" s="9"/>
      <c r="AE234" s="9"/>
      <c r="AF234" s="9"/>
      <c r="AG234" s="9"/>
      <c r="AH234" s="9"/>
      <c r="AI234" s="9"/>
      <c r="AJ234" s="9"/>
    </row>
    <row r="235" spans="1:36" s="302" customFormat="1" ht="39.4" customHeight="1" x14ac:dyDescent="0.25">
      <c r="A235" s="317">
        <v>7</v>
      </c>
      <c r="B235" s="329" t="str">
        <f>IFERROR(VLOOKUP(A235,'Outcome Indicators - Section C'!$A$10:$R$27,18,FALSE),"")</f>
        <v/>
      </c>
      <c r="C235" s="418" t="str">
        <f>IFERROR(IF(VLOOKUP(K235,'Disaggregation Records'!$D$59:$E$92,2,FALSE)=0,"",VLOOKUP(K235,'Disaggregation Records'!$D$59:$E$92,2,FALSE)),"")</f>
        <v/>
      </c>
      <c r="D235" s="418" t="str">
        <f>IFERROR(IF(VLOOKUP(K235,'Disaggregation Records'!$D$59:$F$92,3,FALSE)=0,"",VLOOKUP(K235,'Disaggregation Records'!$D$59:$F$92,3,FALSE)),"")</f>
        <v/>
      </c>
      <c r="E235" s="388"/>
      <c r="F235" s="388"/>
      <c r="G235" s="388"/>
      <c r="H235" s="318"/>
      <c r="I235" s="345" t="str">
        <f>IFERROR(IF(VLOOKUP(K235,'Disaggregation Records'!$D$59:$G$92,4,FALSE)=0,"",VLOOKUP(K235,'Disaggregation Records'!$D$59:$G$92,4,FALSE)),"")</f>
        <v/>
      </c>
      <c r="J235" s="415">
        <f t="shared" si="22"/>
        <v>7</v>
      </c>
      <c r="K235" s="415" t="str">
        <f t="shared" si="23"/>
        <v/>
      </c>
      <c r="L235" s="415" t="b">
        <f t="shared" si="24"/>
        <v>1</v>
      </c>
      <c r="M235" s="415" t="b">
        <f t="shared" si="25"/>
        <v>0</v>
      </c>
      <c r="N235" s="419" t="s">
        <v>1444</v>
      </c>
      <c r="O235" s="161"/>
      <c r="P235" s="164"/>
      <c r="Q235" s="164"/>
      <c r="AD235" s="9"/>
      <c r="AE235" s="9"/>
      <c r="AF235" s="9"/>
      <c r="AG235" s="9"/>
      <c r="AH235" s="9"/>
      <c r="AI235" s="9"/>
      <c r="AJ235" s="9"/>
    </row>
    <row r="236" spans="1:36" s="302" customFormat="1" ht="39.4" customHeight="1" x14ac:dyDescent="0.25">
      <c r="A236" s="317">
        <v>7</v>
      </c>
      <c r="B236" s="329" t="str">
        <f>IFERROR(VLOOKUP(A236,'Outcome Indicators - Section C'!$A$10:$R$27,18,FALSE),"")</f>
        <v/>
      </c>
      <c r="C236" s="418" t="str">
        <f>IFERROR(IF(VLOOKUP(K236,'Disaggregation Records'!$D$59:$E$92,2,FALSE)=0,"",VLOOKUP(K236,'Disaggregation Records'!$D$59:$E$92,2,FALSE)),"")</f>
        <v/>
      </c>
      <c r="D236" s="418" t="str">
        <f>IFERROR(IF(VLOOKUP(K236,'Disaggregation Records'!$D$59:$F$92,3,FALSE)=0,"",VLOOKUP(K236,'Disaggregation Records'!$D$59:$F$92,3,FALSE)),"")</f>
        <v/>
      </c>
      <c r="E236" s="388"/>
      <c r="F236" s="388"/>
      <c r="G236" s="388"/>
      <c r="H236" s="318"/>
      <c r="I236" s="345" t="str">
        <f>IFERROR(IF(VLOOKUP(K236,'Disaggregation Records'!$D$59:$G$92,4,FALSE)=0,"",VLOOKUP(K236,'Disaggregation Records'!$D$59:$G$92,4,FALSE)),"")</f>
        <v/>
      </c>
      <c r="J236" s="415">
        <f t="shared" si="22"/>
        <v>8</v>
      </c>
      <c r="K236" s="415" t="str">
        <f t="shared" si="23"/>
        <v/>
      </c>
      <c r="L236" s="415" t="b">
        <f t="shared" si="24"/>
        <v>1</v>
      </c>
      <c r="M236" s="415" t="b">
        <f t="shared" si="25"/>
        <v>0</v>
      </c>
      <c r="N236" s="419" t="s">
        <v>1445</v>
      </c>
      <c r="O236" s="161"/>
      <c r="P236" s="164"/>
      <c r="Q236" s="164"/>
      <c r="AD236" s="9"/>
      <c r="AE236" s="9"/>
      <c r="AF236" s="9"/>
      <c r="AG236" s="9"/>
      <c r="AH236" s="9"/>
      <c r="AI236" s="9"/>
      <c r="AJ236" s="9"/>
    </row>
    <row r="237" spans="1:36" s="302" customFormat="1" ht="39.4" customHeight="1" x14ac:dyDescent="0.25">
      <c r="A237" s="317">
        <v>7</v>
      </c>
      <c r="B237" s="329" t="str">
        <f>IFERROR(VLOOKUP(A237,'Outcome Indicators - Section C'!$A$10:$R$27,18,FALSE),"")</f>
        <v/>
      </c>
      <c r="C237" s="418" t="str">
        <f>IFERROR(IF(VLOOKUP(K237,'Disaggregation Records'!$D$59:$E$92,2,FALSE)=0,"",VLOOKUP(K237,'Disaggregation Records'!$D$59:$E$92,2,FALSE)),"")</f>
        <v/>
      </c>
      <c r="D237" s="418" t="str">
        <f>IFERROR(IF(VLOOKUP(K237,'Disaggregation Records'!$D$59:$F$92,3,FALSE)=0,"",VLOOKUP(K237,'Disaggregation Records'!$D$59:$F$92,3,FALSE)),"")</f>
        <v/>
      </c>
      <c r="E237" s="388"/>
      <c r="F237" s="388"/>
      <c r="G237" s="388"/>
      <c r="H237" s="318"/>
      <c r="I237" s="345" t="str">
        <f>IFERROR(IF(VLOOKUP(K237,'Disaggregation Records'!$D$59:$G$92,4,FALSE)=0,"",VLOOKUP(K237,'Disaggregation Records'!$D$59:$G$92,4,FALSE)),"")</f>
        <v/>
      </c>
      <c r="J237" s="415">
        <f t="shared" si="22"/>
        <v>9</v>
      </c>
      <c r="K237" s="415" t="str">
        <f t="shared" si="23"/>
        <v/>
      </c>
      <c r="L237" s="415" t="b">
        <f t="shared" si="24"/>
        <v>1</v>
      </c>
      <c r="M237" s="415" t="b">
        <f t="shared" si="25"/>
        <v>0</v>
      </c>
      <c r="N237" s="419" t="s">
        <v>1446</v>
      </c>
      <c r="O237" s="161"/>
      <c r="P237" s="164"/>
      <c r="Q237" s="164"/>
      <c r="AD237" s="9"/>
      <c r="AE237" s="9"/>
      <c r="AF237" s="9"/>
      <c r="AG237" s="9"/>
      <c r="AH237" s="9"/>
      <c r="AI237" s="9"/>
      <c r="AJ237" s="9"/>
    </row>
    <row r="238" spans="1:36" s="302" customFormat="1" ht="39.4" customHeight="1" x14ac:dyDescent="0.25">
      <c r="A238" s="317">
        <v>8</v>
      </c>
      <c r="B238" s="329" t="str">
        <f>IFERROR(VLOOKUP(A238,'Outcome Indicators - Section C'!$A$10:$R$27,18,FALSE),"")</f>
        <v/>
      </c>
      <c r="C238" s="418" t="str">
        <f>IFERROR(IF(VLOOKUP(K238,'Disaggregation Records'!$D$59:$E$92,2,FALSE)=0,"",VLOOKUP(K238,'Disaggregation Records'!$D$59:$E$92,2,FALSE)),"")</f>
        <v/>
      </c>
      <c r="D238" s="418" t="str">
        <f>IFERROR(IF(VLOOKUP(K238,'Disaggregation Records'!$D$59:$F$92,3,FALSE)=0,"",VLOOKUP(K238,'Disaggregation Records'!$D$59:$F$92,3,FALSE)),"")</f>
        <v/>
      </c>
      <c r="E238" s="388"/>
      <c r="F238" s="388"/>
      <c r="G238" s="388"/>
      <c r="H238" s="318"/>
      <c r="I238" s="345" t="str">
        <f>IFERROR(IF(VLOOKUP(K238,'Disaggregation Records'!$D$59:$G$92,4,FALSE)=0,"",VLOOKUP(K238,'Disaggregation Records'!$D$59:$G$92,4,FALSE)),"")</f>
        <v/>
      </c>
      <c r="J238" s="415">
        <f t="shared" si="22"/>
        <v>10</v>
      </c>
      <c r="K238" s="415" t="str">
        <f t="shared" si="23"/>
        <v/>
      </c>
      <c r="L238" s="415" t="b">
        <f t="shared" si="24"/>
        <v>1</v>
      </c>
      <c r="M238" s="415" t="b">
        <f t="shared" si="25"/>
        <v>0</v>
      </c>
      <c r="N238" s="419" t="s">
        <v>1447</v>
      </c>
      <c r="O238" s="161"/>
      <c r="P238" s="164"/>
      <c r="Q238" s="164"/>
      <c r="AD238" s="9"/>
      <c r="AE238" s="9"/>
      <c r="AF238" s="9"/>
      <c r="AG238" s="9"/>
      <c r="AH238" s="9"/>
      <c r="AI238" s="9"/>
      <c r="AJ238" s="9"/>
    </row>
    <row r="239" spans="1:36" s="302" customFormat="1" ht="39.4" customHeight="1" x14ac:dyDescent="0.25">
      <c r="A239" s="317">
        <v>8</v>
      </c>
      <c r="B239" s="329" t="str">
        <f>IFERROR(VLOOKUP(A239,'Outcome Indicators - Section C'!$A$10:$R$27,18,FALSE),"")</f>
        <v/>
      </c>
      <c r="C239" s="418" t="str">
        <f>IFERROR(IF(VLOOKUP(K239,'Disaggregation Records'!$D$59:$E$92,2,FALSE)=0,"",VLOOKUP(K239,'Disaggregation Records'!$D$59:$E$92,2,FALSE)),"")</f>
        <v/>
      </c>
      <c r="D239" s="418" t="str">
        <f>IFERROR(IF(VLOOKUP(K239,'Disaggregation Records'!$D$59:$F$92,3,FALSE)=0,"",VLOOKUP(K239,'Disaggregation Records'!$D$59:$F$92,3,FALSE)),"")</f>
        <v/>
      </c>
      <c r="E239" s="388"/>
      <c r="F239" s="388"/>
      <c r="G239" s="388"/>
      <c r="H239" s="318"/>
      <c r="I239" s="345" t="str">
        <f>IFERROR(IF(VLOOKUP(K239,'Disaggregation Records'!$D$59:$G$92,4,FALSE)=0,"",VLOOKUP(K239,'Disaggregation Records'!$D$59:$G$92,4,FALSE)),"")</f>
        <v/>
      </c>
      <c r="J239" s="415">
        <f t="shared" si="22"/>
        <v>11</v>
      </c>
      <c r="K239" s="415" t="str">
        <f t="shared" si="23"/>
        <v/>
      </c>
      <c r="L239" s="415" t="b">
        <f t="shared" si="24"/>
        <v>1</v>
      </c>
      <c r="M239" s="415" t="b">
        <f t="shared" si="25"/>
        <v>0</v>
      </c>
      <c r="N239" s="419" t="s">
        <v>1448</v>
      </c>
      <c r="O239" s="161"/>
      <c r="P239" s="164"/>
      <c r="Q239" s="164"/>
      <c r="AD239" s="9"/>
      <c r="AE239" s="9"/>
      <c r="AF239" s="9"/>
      <c r="AG239" s="9"/>
      <c r="AH239" s="9"/>
      <c r="AI239" s="9"/>
      <c r="AJ239" s="9"/>
    </row>
    <row r="240" spans="1:36" s="302" customFormat="1" ht="39.4" customHeight="1" x14ac:dyDescent="0.25">
      <c r="A240" s="317">
        <v>8</v>
      </c>
      <c r="B240" s="329" t="str">
        <f>IFERROR(VLOOKUP(A240,'Outcome Indicators - Section C'!$A$10:$R$27,18,FALSE),"")</f>
        <v/>
      </c>
      <c r="C240" s="418" t="str">
        <f>IFERROR(IF(VLOOKUP(K240,'Disaggregation Records'!$D$59:$E$92,2,FALSE)=0,"",VLOOKUP(K240,'Disaggregation Records'!$D$59:$E$92,2,FALSE)),"")</f>
        <v/>
      </c>
      <c r="D240" s="418" t="str">
        <f>IFERROR(IF(VLOOKUP(K240,'Disaggregation Records'!$D$59:$F$92,3,FALSE)=0,"",VLOOKUP(K240,'Disaggregation Records'!$D$59:$F$92,3,FALSE)),"")</f>
        <v/>
      </c>
      <c r="E240" s="388"/>
      <c r="F240" s="388"/>
      <c r="G240" s="388"/>
      <c r="H240" s="318"/>
      <c r="I240" s="345" t="str">
        <f>IFERROR(IF(VLOOKUP(K240,'Disaggregation Records'!$D$59:$G$92,4,FALSE)=0,"",VLOOKUP(K240,'Disaggregation Records'!$D$59:$G$92,4,FALSE)),"")</f>
        <v/>
      </c>
      <c r="J240" s="415">
        <f t="shared" si="22"/>
        <v>12</v>
      </c>
      <c r="K240" s="415" t="str">
        <f t="shared" si="23"/>
        <v/>
      </c>
      <c r="L240" s="415" t="b">
        <f t="shared" si="24"/>
        <v>1</v>
      </c>
      <c r="M240" s="415" t="b">
        <f t="shared" si="25"/>
        <v>0</v>
      </c>
      <c r="N240" s="419" t="s">
        <v>1449</v>
      </c>
      <c r="O240" s="161"/>
      <c r="P240" s="164"/>
      <c r="Q240" s="164"/>
      <c r="AD240" s="9"/>
      <c r="AE240" s="9"/>
      <c r="AF240" s="9"/>
      <c r="AG240" s="9"/>
      <c r="AH240" s="9"/>
      <c r="AI240" s="9"/>
      <c r="AJ240" s="9"/>
    </row>
    <row r="241" spans="1:36" s="302" customFormat="1" ht="39.4" customHeight="1" x14ac:dyDescent="0.25">
      <c r="A241" s="317">
        <v>8</v>
      </c>
      <c r="B241" s="329" t="str">
        <f>IFERROR(VLOOKUP(A241,'Outcome Indicators - Section C'!$A$10:$R$27,18,FALSE),"")</f>
        <v/>
      </c>
      <c r="C241" s="418" t="str">
        <f>IFERROR(IF(VLOOKUP(K241,'Disaggregation Records'!$D$59:$E$92,2,FALSE)=0,"",VLOOKUP(K241,'Disaggregation Records'!$D$59:$E$92,2,FALSE)),"")</f>
        <v/>
      </c>
      <c r="D241" s="418" t="str">
        <f>IFERROR(IF(VLOOKUP(K241,'Disaggregation Records'!$D$59:$F$92,3,FALSE)=0,"",VLOOKUP(K241,'Disaggregation Records'!$D$59:$F$92,3,FALSE)),"")</f>
        <v/>
      </c>
      <c r="E241" s="388"/>
      <c r="F241" s="388"/>
      <c r="G241" s="388"/>
      <c r="H241" s="318"/>
      <c r="I241" s="345" t="str">
        <f>IFERROR(IF(VLOOKUP(K241,'Disaggregation Records'!$D$59:$G$92,4,FALSE)=0,"",VLOOKUP(K241,'Disaggregation Records'!$D$59:$G$92,4,FALSE)),"")</f>
        <v/>
      </c>
      <c r="J241" s="415">
        <f t="shared" si="22"/>
        <v>13</v>
      </c>
      <c r="K241" s="415" t="str">
        <f t="shared" si="23"/>
        <v/>
      </c>
      <c r="L241" s="415" t="b">
        <f t="shared" si="24"/>
        <v>1</v>
      </c>
      <c r="M241" s="415" t="b">
        <f t="shared" si="25"/>
        <v>0</v>
      </c>
      <c r="N241" s="419" t="s">
        <v>1450</v>
      </c>
      <c r="O241" s="161"/>
      <c r="P241" s="164"/>
      <c r="Q241" s="164"/>
      <c r="AD241" s="9"/>
      <c r="AE241" s="9"/>
      <c r="AF241" s="9"/>
      <c r="AG241" s="9"/>
      <c r="AH241" s="9"/>
      <c r="AI241" s="9"/>
      <c r="AJ241" s="9"/>
    </row>
    <row r="242" spans="1:36" s="302" customFormat="1" ht="39.4" customHeight="1" x14ac:dyDescent="0.25">
      <c r="A242" s="317">
        <v>8</v>
      </c>
      <c r="B242" s="329" t="str">
        <f>IFERROR(VLOOKUP(A242,'Outcome Indicators - Section C'!$A$10:$R$27,18,FALSE),"")</f>
        <v/>
      </c>
      <c r="C242" s="418" t="str">
        <f>IFERROR(IF(VLOOKUP(K242,'Disaggregation Records'!$D$59:$E$92,2,FALSE)=0,"",VLOOKUP(K242,'Disaggregation Records'!$D$59:$E$92,2,FALSE)),"")</f>
        <v/>
      </c>
      <c r="D242" s="418" t="str">
        <f>IFERROR(IF(VLOOKUP(K242,'Disaggregation Records'!$D$59:$F$92,3,FALSE)=0,"",VLOOKUP(K242,'Disaggregation Records'!$D$59:$F$92,3,FALSE)),"")</f>
        <v/>
      </c>
      <c r="E242" s="388"/>
      <c r="F242" s="388"/>
      <c r="G242" s="388"/>
      <c r="H242" s="318"/>
      <c r="I242" s="345" t="str">
        <f>IFERROR(IF(VLOOKUP(K242,'Disaggregation Records'!$D$59:$G$92,4,FALSE)=0,"",VLOOKUP(K242,'Disaggregation Records'!$D$59:$G$92,4,FALSE)),"")</f>
        <v/>
      </c>
      <c r="J242" s="415">
        <f t="shared" si="22"/>
        <v>14</v>
      </c>
      <c r="K242" s="415" t="str">
        <f t="shared" si="23"/>
        <v/>
      </c>
      <c r="L242" s="415" t="b">
        <f t="shared" si="24"/>
        <v>1</v>
      </c>
      <c r="M242" s="415" t="b">
        <f t="shared" si="25"/>
        <v>0</v>
      </c>
      <c r="N242" s="419" t="s">
        <v>1451</v>
      </c>
      <c r="O242" s="161"/>
      <c r="P242" s="164"/>
      <c r="Q242" s="164"/>
      <c r="AD242" s="9"/>
      <c r="AE242" s="9"/>
      <c r="AF242" s="9"/>
      <c r="AG242" s="9"/>
      <c r="AH242" s="9"/>
      <c r="AI242" s="9"/>
      <c r="AJ242" s="9"/>
    </row>
    <row r="243" spans="1:36" s="302" customFormat="1" ht="39.4" customHeight="1" x14ac:dyDescent="0.25">
      <c r="A243" s="317">
        <v>8</v>
      </c>
      <c r="B243" s="329" t="str">
        <f>IFERROR(VLOOKUP(A243,'Outcome Indicators - Section C'!$A$10:$R$27,18,FALSE),"")</f>
        <v/>
      </c>
      <c r="C243" s="418" t="str">
        <f>IFERROR(IF(VLOOKUP(K243,'Disaggregation Records'!$D$59:$E$92,2,FALSE)=0,"",VLOOKUP(K243,'Disaggregation Records'!$D$59:$E$92,2,FALSE)),"")</f>
        <v/>
      </c>
      <c r="D243" s="418" t="str">
        <f>IFERROR(IF(VLOOKUP(K243,'Disaggregation Records'!$D$59:$F$92,3,FALSE)=0,"",VLOOKUP(K243,'Disaggregation Records'!$D$59:$F$92,3,FALSE)),"")</f>
        <v/>
      </c>
      <c r="E243" s="388"/>
      <c r="F243" s="388"/>
      <c r="G243" s="388"/>
      <c r="H243" s="318"/>
      <c r="I243" s="345" t="str">
        <f>IFERROR(IF(VLOOKUP(K243,'Disaggregation Records'!$D$59:$G$92,4,FALSE)=0,"",VLOOKUP(K243,'Disaggregation Records'!$D$59:$G$92,4,FALSE)),"")</f>
        <v/>
      </c>
      <c r="J243" s="415">
        <f t="shared" si="22"/>
        <v>15</v>
      </c>
      <c r="K243" s="415" t="str">
        <f t="shared" si="23"/>
        <v/>
      </c>
      <c r="L243" s="415" t="b">
        <f t="shared" si="24"/>
        <v>1</v>
      </c>
      <c r="M243" s="415" t="b">
        <f t="shared" si="25"/>
        <v>0</v>
      </c>
      <c r="N243" s="419" t="s">
        <v>1452</v>
      </c>
      <c r="O243" s="161"/>
      <c r="P243" s="164"/>
      <c r="Q243" s="164"/>
      <c r="AD243" s="9"/>
      <c r="AE243" s="9"/>
      <c r="AF243" s="9"/>
      <c r="AG243" s="9"/>
      <c r="AH243" s="9"/>
      <c r="AI243" s="9"/>
      <c r="AJ243" s="9"/>
    </row>
    <row r="244" spans="1:36" s="302" customFormat="1" ht="39.4" customHeight="1" x14ac:dyDescent="0.25">
      <c r="A244" s="317">
        <v>8</v>
      </c>
      <c r="B244" s="329" t="str">
        <f>IFERROR(VLOOKUP(A244,'Outcome Indicators - Section C'!$A$10:$R$27,18,FALSE),"")</f>
        <v/>
      </c>
      <c r="C244" s="418" t="str">
        <f>IFERROR(IF(VLOOKUP(K244,'Disaggregation Records'!$D$59:$E$92,2,FALSE)=0,"",VLOOKUP(K244,'Disaggregation Records'!$D$59:$E$92,2,FALSE)),"")</f>
        <v/>
      </c>
      <c r="D244" s="418" t="str">
        <f>IFERROR(IF(VLOOKUP(K244,'Disaggregation Records'!$D$59:$F$92,3,FALSE)=0,"",VLOOKUP(K244,'Disaggregation Records'!$D$59:$F$92,3,FALSE)),"")</f>
        <v/>
      </c>
      <c r="E244" s="388"/>
      <c r="F244" s="388"/>
      <c r="G244" s="388"/>
      <c r="H244" s="318"/>
      <c r="I244" s="345" t="str">
        <f>IFERROR(IF(VLOOKUP(K244,'Disaggregation Records'!$D$59:$G$92,4,FALSE)=0,"",VLOOKUP(K244,'Disaggregation Records'!$D$59:$G$92,4,FALSE)),"")</f>
        <v/>
      </c>
      <c r="J244" s="415">
        <f t="shared" si="22"/>
        <v>16</v>
      </c>
      <c r="K244" s="415" t="str">
        <f t="shared" si="23"/>
        <v/>
      </c>
      <c r="L244" s="415" t="b">
        <f t="shared" si="24"/>
        <v>1</v>
      </c>
      <c r="M244" s="415" t="b">
        <f t="shared" si="25"/>
        <v>0</v>
      </c>
      <c r="N244" s="419" t="s">
        <v>1453</v>
      </c>
      <c r="O244" s="161"/>
      <c r="P244" s="164"/>
      <c r="Q244" s="164"/>
      <c r="AD244" s="9"/>
      <c r="AE244" s="9"/>
      <c r="AF244" s="9"/>
      <c r="AG244" s="9"/>
      <c r="AH244" s="9"/>
      <c r="AI244" s="9"/>
      <c r="AJ244" s="9"/>
    </row>
    <row r="245" spans="1:36" s="302" customFormat="1" ht="39.4" customHeight="1" x14ac:dyDescent="0.25">
      <c r="A245" s="317">
        <v>8</v>
      </c>
      <c r="B245" s="329" t="str">
        <f>IFERROR(VLOOKUP(A245,'Outcome Indicators - Section C'!$A$10:$R$27,18,FALSE),"")</f>
        <v/>
      </c>
      <c r="C245" s="418" t="str">
        <f>IFERROR(IF(VLOOKUP(K245,'Disaggregation Records'!$D$59:$E$92,2,FALSE)=0,"",VLOOKUP(K245,'Disaggregation Records'!$D$59:$E$92,2,FALSE)),"")</f>
        <v/>
      </c>
      <c r="D245" s="418" t="str">
        <f>IFERROR(IF(VLOOKUP(K245,'Disaggregation Records'!$D$59:$F$92,3,FALSE)=0,"",VLOOKUP(K245,'Disaggregation Records'!$D$59:$F$92,3,FALSE)),"")</f>
        <v/>
      </c>
      <c r="E245" s="388"/>
      <c r="F245" s="388"/>
      <c r="G245" s="388"/>
      <c r="H245" s="318"/>
      <c r="I245" s="345" t="str">
        <f>IFERROR(IF(VLOOKUP(K245,'Disaggregation Records'!$D$59:$G$92,4,FALSE)=0,"",VLOOKUP(K245,'Disaggregation Records'!$D$59:$G$92,4,FALSE)),"")</f>
        <v/>
      </c>
      <c r="J245" s="415">
        <f t="shared" si="22"/>
        <v>17</v>
      </c>
      <c r="K245" s="415" t="str">
        <f t="shared" si="23"/>
        <v/>
      </c>
      <c r="L245" s="415" t="b">
        <f t="shared" si="24"/>
        <v>1</v>
      </c>
      <c r="M245" s="415" t="b">
        <f t="shared" si="25"/>
        <v>0</v>
      </c>
      <c r="N245" s="419" t="s">
        <v>1454</v>
      </c>
      <c r="O245" s="161"/>
      <c r="P245" s="164"/>
      <c r="Q245" s="164"/>
      <c r="AD245" s="9"/>
      <c r="AE245" s="9"/>
      <c r="AF245" s="9"/>
      <c r="AG245" s="9"/>
      <c r="AH245" s="9"/>
      <c r="AI245" s="9"/>
      <c r="AJ245" s="9"/>
    </row>
    <row r="246" spans="1:36" s="302" customFormat="1" ht="39.4" customHeight="1" x14ac:dyDescent="0.25">
      <c r="A246" s="317">
        <v>8</v>
      </c>
      <c r="B246" s="329" t="str">
        <f>IFERROR(VLOOKUP(A246,'Outcome Indicators - Section C'!$A$10:$R$27,18,FALSE),"")</f>
        <v/>
      </c>
      <c r="C246" s="418" t="str">
        <f>IFERROR(IF(VLOOKUP(K246,'Disaggregation Records'!$D$59:$E$92,2,FALSE)=0,"",VLOOKUP(K246,'Disaggregation Records'!$D$59:$E$92,2,FALSE)),"")</f>
        <v/>
      </c>
      <c r="D246" s="418" t="str">
        <f>IFERROR(IF(VLOOKUP(K246,'Disaggregation Records'!$D$59:$F$92,3,FALSE)=0,"",VLOOKUP(K246,'Disaggregation Records'!$D$59:$F$92,3,FALSE)),"")</f>
        <v/>
      </c>
      <c r="E246" s="388"/>
      <c r="F246" s="388"/>
      <c r="G246" s="388"/>
      <c r="H246" s="318"/>
      <c r="I246" s="345" t="str">
        <f>IFERROR(IF(VLOOKUP(K246,'Disaggregation Records'!$D$59:$G$92,4,FALSE)=0,"",VLOOKUP(K246,'Disaggregation Records'!$D$59:$G$92,4,FALSE)),"")</f>
        <v/>
      </c>
      <c r="J246" s="415">
        <f t="shared" si="22"/>
        <v>18</v>
      </c>
      <c r="K246" s="415" t="str">
        <f t="shared" si="23"/>
        <v/>
      </c>
      <c r="L246" s="415" t="b">
        <f t="shared" si="24"/>
        <v>1</v>
      </c>
      <c r="M246" s="415" t="b">
        <f t="shared" si="25"/>
        <v>0</v>
      </c>
      <c r="N246" s="419" t="s">
        <v>1455</v>
      </c>
      <c r="O246" s="161"/>
      <c r="P246" s="164"/>
      <c r="Q246" s="164"/>
      <c r="AD246" s="9"/>
      <c r="AE246" s="9"/>
      <c r="AF246" s="9"/>
      <c r="AG246" s="9"/>
      <c r="AH246" s="9"/>
      <c r="AI246" s="9"/>
      <c r="AJ246" s="9"/>
    </row>
    <row r="247" spans="1:36" s="302" customFormat="1" ht="39.4" customHeight="1" x14ac:dyDescent="0.25">
      <c r="A247" s="317">
        <v>8</v>
      </c>
      <c r="B247" s="329" t="str">
        <f>IFERROR(VLOOKUP(A247,'Outcome Indicators - Section C'!$A$10:$R$27,18,FALSE),"")</f>
        <v/>
      </c>
      <c r="C247" s="418" t="str">
        <f>IFERROR(IF(VLOOKUP(K247,'Disaggregation Records'!$D$59:$E$92,2,FALSE)=0,"",VLOOKUP(K247,'Disaggregation Records'!$D$59:$E$92,2,FALSE)),"")</f>
        <v/>
      </c>
      <c r="D247" s="418" t="str">
        <f>IFERROR(IF(VLOOKUP(K247,'Disaggregation Records'!$D$59:$F$92,3,FALSE)=0,"",VLOOKUP(K247,'Disaggregation Records'!$D$59:$F$92,3,FALSE)),"")</f>
        <v/>
      </c>
      <c r="E247" s="388"/>
      <c r="F247" s="388"/>
      <c r="G247" s="388"/>
      <c r="H247" s="318"/>
      <c r="I247" s="345" t="str">
        <f>IFERROR(IF(VLOOKUP(K247,'Disaggregation Records'!$D$59:$G$92,4,FALSE)=0,"",VLOOKUP(K247,'Disaggregation Records'!$D$59:$G$92,4,FALSE)),"")</f>
        <v/>
      </c>
      <c r="J247" s="415">
        <f t="shared" si="22"/>
        <v>19</v>
      </c>
      <c r="K247" s="415" t="str">
        <f t="shared" si="23"/>
        <v/>
      </c>
      <c r="L247" s="415" t="b">
        <f t="shared" si="24"/>
        <v>1</v>
      </c>
      <c r="M247" s="415" t="b">
        <f t="shared" si="25"/>
        <v>0</v>
      </c>
      <c r="N247" s="419" t="s">
        <v>1456</v>
      </c>
      <c r="O247" s="161"/>
      <c r="P247" s="164"/>
      <c r="Q247" s="164"/>
      <c r="AD247" s="9"/>
      <c r="AE247" s="9"/>
      <c r="AF247" s="9"/>
      <c r="AG247" s="9"/>
      <c r="AH247" s="9"/>
      <c r="AI247" s="9"/>
      <c r="AJ247" s="9"/>
    </row>
    <row r="248" spans="1:36" s="302" customFormat="1" ht="39.4" customHeight="1" x14ac:dyDescent="0.25">
      <c r="A248" s="317">
        <v>9</v>
      </c>
      <c r="B248" s="329" t="str">
        <f>IFERROR(VLOOKUP(A248,'Outcome Indicators - Section C'!$A$10:$R$27,18,FALSE),"")</f>
        <v/>
      </c>
      <c r="C248" s="418" t="str">
        <f>IFERROR(IF(VLOOKUP(K248,'Disaggregation Records'!$D$59:$E$92,2,FALSE)=0,"",VLOOKUP(K248,'Disaggregation Records'!$D$59:$E$92,2,FALSE)),"")</f>
        <v/>
      </c>
      <c r="D248" s="418" t="str">
        <f>IFERROR(IF(VLOOKUP(K248,'Disaggregation Records'!$D$59:$F$92,3,FALSE)=0,"",VLOOKUP(K248,'Disaggregation Records'!$D$59:$F$92,3,FALSE)),"")</f>
        <v/>
      </c>
      <c r="E248" s="442"/>
      <c r="F248" s="388" t="s">
        <v>259</v>
      </c>
      <c r="G248" s="388" t="s">
        <v>4331</v>
      </c>
      <c r="H248" s="318" t="s">
        <v>4450</v>
      </c>
      <c r="I248" s="345" t="str">
        <f>IFERROR(IF(VLOOKUP(K248,'Disaggregation Records'!$D$59:$G$92,4,FALSE)=0,"",VLOOKUP(K248,'Disaggregation Records'!$D$59:$G$92,4,FALSE)),"")</f>
        <v/>
      </c>
      <c r="J248" s="415">
        <f t="shared" si="22"/>
        <v>20</v>
      </c>
      <c r="K248" s="415" t="str">
        <f t="shared" si="23"/>
        <v/>
      </c>
      <c r="L248" s="415" t="b">
        <f t="shared" si="24"/>
        <v>1</v>
      </c>
      <c r="M248" s="415" t="b">
        <f t="shared" si="25"/>
        <v>0</v>
      </c>
      <c r="N248" s="419" t="s">
        <v>1457</v>
      </c>
      <c r="O248" s="161"/>
      <c r="P248" s="164"/>
      <c r="Q248" s="164"/>
      <c r="AD248" s="9"/>
      <c r="AE248" s="9"/>
      <c r="AF248" s="9"/>
      <c r="AG248" s="9"/>
      <c r="AH248" s="9"/>
      <c r="AI248" s="9"/>
      <c r="AJ248" s="9"/>
    </row>
    <row r="249" spans="1:36" s="302" customFormat="1" ht="39.4" customHeight="1" x14ac:dyDescent="0.25">
      <c r="A249" s="317">
        <v>9</v>
      </c>
      <c r="B249" s="329" t="str">
        <f>IFERROR(VLOOKUP(A249,'Outcome Indicators - Section C'!$A$10:$R$27,18,FALSE),"")</f>
        <v/>
      </c>
      <c r="C249" s="418" t="str">
        <f>IFERROR(IF(VLOOKUP(K249,'Disaggregation Records'!$D$59:$E$92,2,FALSE)=0,"",VLOOKUP(K249,'Disaggregation Records'!$D$59:$E$92,2,FALSE)),"")</f>
        <v/>
      </c>
      <c r="D249" s="418" t="str">
        <f>IFERROR(IF(VLOOKUP(K249,'Disaggregation Records'!$D$59:$F$92,3,FALSE)=0,"",VLOOKUP(K249,'Disaggregation Records'!$D$59:$F$92,3,FALSE)),"")</f>
        <v/>
      </c>
      <c r="E249" s="388"/>
      <c r="F249" s="388"/>
      <c r="G249" s="388"/>
      <c r="H249" s="318"/>
      <c r="I249" s="345" t="str">
        <f>IFERROR(IF(VLOOKUP(K249,'Disaggregation Records'!$D$59:$G$92,4,FALSE)=0,"",VLOOKUP(K249,'Disaggregation Records'!$D$59:$G$92,4,FALSE)),"")</f>
        <v/>
      </c>
      <c r="J249" s="415">
        <f t="shared" si="22"/>
        <v>21</v>
      </c>
      <c r="K249" s="415" t="str">
        <f t="shared" si="23"/>
        <v/>
      </c>
      <c r="L249" s="415" t="b">
        <f t="shared" si="24"/>
        <v>1</v>
      </c>
      <c r="M249" s="415" t="b">
        <f t="shared" si="25"/>
        <v>0</v>
      </c>
      <c r="N249" s="419" t="s">
        <v>1458</v>
      </c>
      <c r="O249" s="161"/>
      <c r="P249" s="164"/>
      <c r="Q249" s="164"/>
      <c r="AD249" s="9"/>
      <c r="AE249" s="9"/>
      <c r="AF249" s="9"/>
      <c r="AG249" s="9"/>
      <c r="AH249" s="9"/>
      <c r="AI249" s="9"/>
      <c r="AJ249" s="9"/>
    </row>
    <row r="250" spans="1:36" s="302" customFormat="1" ht="39.4" customHeight="1" x14ac:dyDescent="0.25">
      <c r="A250" s="317">
        <v>9</v>
      </c>
      <c r="B250" s="329" t="str">
        <f>IFERROR(VLOOKUP(A250,'Outcome Indicators - Section C'!$A$10:$R$27,18,FALSE),"")</f>
        <v/>
      </c>
      <c r="C250" s="418" t="str">
        <f>IFERROR(IF(VLOOKUP(K250,'Disaggregation Records'!$D$59:$E$92,2,FALSE)=0,"",VLOOKUP(K250,'Disaggregation Records'!$D$59:$E$92,2,FALSE)),"")</f>
        <v/>
      </c>
      <c r="D250" s="418" t="str">
        <f>IFERROR(IF(VLOOKUP(K250,'Disaggregation Records'!$D$59:$F$92,3,FALSE)=0,"",VLOOKUP(K250,'Disaggregation Records'!$D$59:$F$92,3,FALSE)),"")</f>
        <v/>
      </c>
      <c r="E250" s="388"/>
      <c r="F250" s="388"/>
      <c r="G250" s="388"/>
      <c r="H250" s="318"/>
      <c r="I250" s="345" t="str">
        <f>IFERROR(IF(VLOOKUP(K250,'Disaggregation Records'!$D$59:$G$92,4,FALSE)=0,"",VLOOKUP(K250,'Disaggregation Records'!$D$59:$G$92,4,FALSE)),"")</f>
        <v/>
      </c>
      <c r="J250" s="415">
        <f t="shared" si="22"/>
        <v>22</v>
      </c>
      <c r="K250" s="415" t="str">
        <f t="shared" si="23"/>
        <v/>
      </c>
      <c r="L250" s="415" t="b">
        <f t="shared" si="24"/>
        <v>1</v>
      </c>
      <c r="M250" s="415" t="b">
        <f t="shared" si="25"/>
        <v>0</v>
      </c>
      <c r="N250" s="419" t="s">
        <v>1459</v>
      </c>
      <c r="O250" s="161"/>
      <c r="P250" s="164"/>
      <c r="Q250" s="164"/>
      <c r="AD250" s="9"/>
      <c r="AE250" s="9"/>
      <c r="AF250" s="9"/>
      <c r="AG250" s="9"/>
      <c r="AH250" s="9"/>
      <c r="AI250" s="9"/>
      <c r="AJ250" s="9"/>
    </row>
    <row r="251" spans="1:36" s="302" customFormat="1" ht="39.4" customHeight="1" x14ac:dyDescent="0.25">
      <c r="A251" s="317">
        <v>9</v>
      </c>
      <c r="B251" s="329" t="str">
        <f>IFERROR(VLOOKUP(A251,'Outcome Indicators - Section C'!$A$10:$R$27,18,FALSE),"")</f>
        <v/>
      </c>
      <c r="C251" s="418" t="str">
        <f>IFERROR(IF(VLOOKUP(K251,'Disaggregation Records'!$D$59:$E$92,2,FALSE)=0,"",VLOOKUP(K251,'Disaggregation Records'!$D$59:$E$92,2,FALSE)),"")</f>
        <v/>
      </c>
      <c r="D251" s="418" t="str">
        <f>IFERROR(IF(VLOOKUP(K251,'Disaggregation Records'!$D$59:$F$92,3,FALSE)=0,"",VLOOKUP(K251,'Disaggregation Records'!$D$59:$F$92,3,FALSE)),"")</f>
        <v/>
      </c>
      <c r="E251" s="388"/>
      <c r="F251" s="388"/>
      <c r="G251" s="388"/>
      <c r="H251" s="318"/>
      <c r="I251" s="345" t="str">
        <f>IFERROR(IF(VLOOKUP(K251,'Disaggregation Records'!$D$59:$G$92,4,FALSE)=0,"",VLOOKUP(K251,'Disaggregation Records'!$D$59:$G$92,4,FALSE)),"")</f>
        <v/>
      </c>
      <c r="J251" s="415">
        <f t="shared" si="22"/>
        <v>23</v>
      </c>
      <c r="K251" s="415" t="str">
        <f t="shared" si="23"/>
        <v/>
      </c>
      <c r="L251" s="415" t="b">
        <f t="shared" si="24"/>
        <v>1</v>
      </c>
      <c r="M251" s="415" t="b">
        <f t="shared" si="25"/>
        <v>0</v>
      </c>
      <c r="N251" s="419" t="s">
        <v>1460</v>
      </c>
      <c r="O251" s="161"/>
      <c r="P251" s="164"/>
      <c r="Q251" s="164"/>
      <c r="AD251" s="9"/>
      <c r="AE251" s="9"/>
      <c r="AF251" s="9"/>
      <c r="AG251" s="9"/>
      <c r="AH251" s="9"/>
      <c r="AI251" s="9"/>
      <c r="AJ251" s="9"/>
    </row>
    <row r="252" spans="1:36" s="302" customFormat="1" ht="39.4" customHeight="1" x14ac:dyDescent="0.25">
      <c r="A252" s="317">
        <v>9</v>
      </c>
      <c r="B252" s="329" t="str">
        <f>IFERROR(VLOOKUP(A252,'Outcome Indicators - Section C'!$A$10:$R$27,18,FALSE),"")</f>
        <v/>
      </c>
      <c r="C252" s="418" t="str">
        <f>IFERROR(IF(VLOOKUP(K252,'Disaggregation Records'!$D$59:$E$92,2,FALSE)=0,"",VLOOKUP(K252,'Disaggregation Records'!$D$59:$E$92,2,FALSE)),"")</f>
        <v/>
      </c>
      <c r="D252" s="418" t="str">
        <f>IFERROR(IF(VLOOKUP(K252,'Disaggregation Records'!$D$59:$F$92,3,FALSE)=0,"",VLOOKUP(K252,'Disaggregation Records'!$D$59:$F$92,3,FALSE)),"")</f>
        <v/>
      </c>
      <c r="E252" s="388"/>
      <c r="F252" s="388"/>
      <c r="G252" s="388"/>
      <c r="H252" s="318"/>
      <c r="I252" s="345" t="str">
        <f>IFERROR(IF(VLOOKUP(K252,'Disaggregation Records'!$D$59:$G$92,4,FALSE)=0,"",VLOOKUP(K252,'Disaggregation Records'!$D$59:$G$92,4,FALSE)),"")</f>
        <v/>
      </c>
      <c r="J252" s="415">
        <f t="shared" si="22"/>
        <v>24</v>
      </c>
      <c r="K252" s="415" t="str">
        <f t="shared" si="23"/>
        <v/>
      </c>
      <c r="L252" s="415" t="b">
        <f t="shared" si="24"/>
        <v>1</v>
      </c>
      <c r="M252" s="415" t="b">
        <f t="shared" si="25"/>
        <v>0</v>
      </c>
      <c r="N252" s="419" t="s">
        <v>1461</v>
      </c>
      <c r="O252" s="161"/>
      <c r="P252" s="164"/>
      <c r="Q252" s="164"/>
      <c r="AD252" s="9"/>
      <c r="AE252" s="9"/>
      <c r="AF252" s="9"/>
      <c r="AG252" s="9"/>
      <c r="AH252" s="9"/>
      <c r="AI252" s="9"/>
      <c r="AJ252" s="9"/>
    </row>
    <row r="253" spans="1:36" s="302" customFormat="1" ht="39.4" customHeight="1" x14ac:dyDescent="0.25">
      <c r="A253" s="317">
        <v>9</v>
      </c>
      <c r="B253" s="329" t="str">
        <f>IFERROR(VLOOKUP(A253,'Outcome Indicators - Section C'!$A$10:$R$27,18,FALSE),"")</f>
        <v/>
      </c>
      <c r="C253" s="418" t="str">
        <f>IFERROR(IF(VLOOKUP(K253,'Disaggregation Records'!$D$59:$E$92,2,FALSE)=0,"",VLOOKUP(K253,'Disaggregation Records'!$D$59:$E$92,2,FALSE)),"")</f>
        <v/>
      </c>
      <c r="D253" s="418" t="str">
        <f>IFERROR(IF(VLOOKUP(K253,'Disaggregation Records'!$D$59:$F$92,3,FALSE)=0,"",VLOOKUP(K253,'Disaggregation Records'!$D$59:$F$92,3,FALSE)),"")</f>
        <v/>
      </c>
      <c r="E253" s="388"/>
      <c r="F253" s="388"/>
      <c r="G253" s="388"/>
      <c r="H253" s="318"/>
      <c r="I253" s="345" t="str">
        <f>IFERROR(IF(VLOOKUP(K253,'Disaggregation Records'!$D$59:$G$92,4,FALSE)=0,"",VLOOKUP(K253,'Disaggregation Records'!$D$59:$G$92,4,FALSE)),"")</f>
        <v/>
      </c>
      <c r="J253" s="415">
        <f t="shared" si="22"/>
        <v>25</v>
      </c>
      <c r="K253" s="415" t="str">
        <f t="shared" si="23"/>
        <v/>
      </c>
      <c r="L253" s="415" t="b">
        <f t="shared" si="24"/>
        <v>1</v>
      </c>
      <c r="M253" s="415" t="b">
        <f t="shared" si="25"/>
        <v>0</v>
      </c>
      <c r="N253" s="419" t="s">
        <v>1462</v>
      </c>
      <c r="O253" s="161"/>
      <c r="P253" s="164"/>
      <c r="Q253" s="164"/>
      <c r="AD253" s="9"/>
      <c r="AE253" s="9"/>
      <c r="AF253" s="9"/>
      <c r="AG253" s="9"/>
      <c r="AH253" s="9"/>
      <c r="AI253" s="9"/>
      <c r="AJ253" s="9"/>
    </row>
    <row r="254" spans="1:36" s="302" customFormat="1" ht="39.4" customHeight="1" x14ac:dyDescent="0.25">
      <c r="A254" s="317">
        <v>9</v>
      </c>
      <c r="B254" s="329" t="str">
        <f>IFERROR(VLOOKUP(A254,'Outcome Indicators - Section C'!$A$10:$R$27,18,FALSE),"")</f>
        <v/>
      </c>
      <c r="C254" s="418" t="str">
        <f>IFERROR(IF(VLOOKUP(K254,'Disaggregation Records'!$D$59:$E$92,2,FALSE)=0,"",VLOOKUP(K254,'Disaggregation Records'!$D$59:$E$92,2,FALSE)),"")</f>
        <v/>
      </c>
      <c r="D254" s="418" t="str">
        <f>IFERROR(IF(VLOOKUP(K254,'Disaggregation Records'!$D$59:$F$92,3,FALSE)=0,"",VLOOKUP(K254,'Disaggregation Records'!$D$59:$F$92,3,FALSE)),"")</f>
        <v/>
      </c>
      <c r="E254" s="388"/>
      <c r="F254" s="388"/>
      <c r="G254" s="388"/>
      <c r="H254" s="318"/>
      <c r="I254" s="345" t="str">
        <f>IFERROR(IF(VLOOKUP(K254,'Disaggregation Records'!$D$59:$G$92,4,FALSE)=0,"",VLOOKUP(K254,'Disaggregation Records'!$D$59:$G$92,4,FALSE)),"")</f>
        <v/>
      </c>
      <c r="J254" s="415">
        <f t="shared" si="22"/>
        <v>26</v>
      </c>
      <c r="K254" s="415" t="str">
        <f t="shared" si="23"/>
        <v/>
      </c>
      <c r="L254" s="415" t="b">
        <f t="shared" si="24"/>
        <v>1</v>
      </c>
      <c r="M254" s="415" t="b">
        <f t="shared" si="25"/>
        <v>0</v>
      </c>
      <c r="N254" s="419" t="s">
        <v>1463</v>
      </c>
      <c r="O254" s="161"/>
      <c r="P254" s="164"/>
      <c r="Q254" s="164"/>
      <c r="AD254" s="9"/>
      <c r="AE254" s="9"/>
      <c r="AF254" s="9"/>
      <c r="AG254" s="9"/>
      <c r="AH254" s="9"/>
      <c r="AI254" s="9"/>
      <c r="AJ254" s="9"/>
    </row>
    <row r="255" spans="1:36" s="302" customFormat="1" ht="39.4" customHeight="1" x14ac:dyDescent="0.25">
      <c r="A255" s="317">
        <v>9</v>
      </c>
      <c r="B255" s="329" t="str">
        <f>IFERROR(VLOOKUP(A255,'Outcome Indicators - Section C'!$A$10:$R$27,18,FALSE),"")</f>
        <v/>
      </c>
      <c r="C255" s="418" t="str">
        <f>IFERROR(IF(VLOOKUP(K255,'Disaggregation Records'!$D$59:$E$92,2,FALSE)=0,"",VLOOKUP(K255,'Disaggregation Records'!$D$59:$E$92,2,FALSE)),"")</f>
        <v/>
      </c>
      <c r="D255" s="418" t="str">
        <f>IFERROR(IF(VLOOKUP(K255,'Disaggregation Records'!$D$59:$F$92,3,FALSE)=0,"",VLOOKUP(K255,'Disaggregation Records'!$D$59:$F$92,3,FALSE)),"")</f>
        <v/>
      </c>
      <c r="E255" s="388"/>
      <c r="F255" s="388"/>
      <c r="G255" s="388"/>
      <c r="H255" s="318"/>
      <c r="I255" s="345" t="str">
        <f>IFERROR(IF(VLOOKUP(K255,'Disaggregation Records'!$D$59:$G$92,4,FALSE)=0,"",VLOOKUP(K255,'Disaggregation Records'!$D$59:$G$92,4,FALSE)),"")</f>
        <v/>
      </c>
      <c r="J255" s="415">
        <f t="shared" si="22"/>
        <v>27</v>
      </c>
      <c r="K255" s="415" t="str">
        <f t="shared" si="23"/>
        <v/>
      </c>
      <c r="L255" s="415" t="b">
        <f t="shared" si="24"/>
        <v>1</v>
      </c>
      <c r="M255" s="415" t="b">
        <f t="shared" si="25"/>
        <v>0</v>
      </c>
      <c r="N255" s="419" t="s">
        <v>1464</v>
      </c>
      <c r="O255" s="161"/>
      <c r="P255" s="164"/>
      <c r="Q255" s="164"/>
      <c r="AD255" s="9"/>
      <c r="AE255" s="9"/>
      <c r="AF255" s="9"/>
      <c r="AG255" s="9"/>
      <c r="AH255" s="9"/>
      <c r="AI255" s="9"/>
      <c r="AJ255" s="9"/>
    </row>
    <row r="256" spans="1:36" s="302" customFormat="1" ht="39.4" customHeight="1" x14ac:dyDescent="0.25">
      <c r="A256" s="317">
        <v>9</v>
      </c>
      <c r="B256" s="329" t="str">
        <f>IFERROR(VLOOKUP(A256,'Outcome Indicators - Section C'!$A$10:$R$27,18,FALSE),"")</f>
        <v/>
      </c>
      <c r="C256" s="418" t="str">
        <f>IFERROR(IF(VLOOKUP(K256,'Disaggregation Records'!$D$59:$E$92,2,FALSE)=0,"",VLOOKUP(K256,'Disaggregation Records'!$D$59:$E$92,2,FALSE)),"")</f>
        <v/>
      </c>
      <c r="D256" s="418" t="str">
        <f>IFERROR(IF(VLOOKUP(K256,'Disaggregation Records'!$D$59:$F$92,3,FALSE)=0,"",VLOOKUP(K256,'Disaggregation Records'!$D$59:$F$92,3,FALSE)),"")</f>
        <v/>
      </c>
      <c r="E256" s="388"/>
      <c r="F256" s="388"/>
      <c r="G256" s="388"/>
      <c r="H256" s="318"/>
      <c r="I256" s="345" t="str">
        <f>IFERROR(IF(VLOOKUP(K256,'Disaggregation Records'!$D$59:$G$92,4,FALSE)=0,"",VLOOKUP(K256,'Disaggregation Records'!$D$59:$G$92,4,FALSE)),"")</f>
        <v/>
      </c>
      <c r="J256" s="415">
        <f t="shared" si="22"/>
        <v>28</v>
      </c>
      <c r="K256" s="415" t="str">
        <f t="shared" si="23"/>
        <v/>
      </c>
      <c r="L256" s="415" t="b">
        <f t="shared" si="24"/>
        <v>1</v>
      </c>
      <c r="M256" s="415" t="b">
        <f t="shared" si="25"/>
        <v>0</v>
      </c>
      <c r="N256" s="419" t="s">
        <v>1465</v>
      </c>
      <c r="O256" s="161"/>
      <c r="P256" s="164"/>
      <c r="Q256" s="164"/>
      <c r="AD256" s="9"/>
      <c r="AE256" s="9"/>
      <c r="AF256" s="9"/>
      <c r="AG256" s="9"/>
      <c r="AH256" s="9"/>
      <c r="AI256" s="9"/>
      <c r="AJ256" s="9"/>
    </row>
    <row r="257" spans="1:36" s="302" customFormat="1" ht="39.4" customHeight="1" x14ac:dyDescent="0.25">
      <c r="A257" s="317">
        <v>9</v>
      </c>
      <c r="B257" s="329" t="str">
        <f>IFERROR(VLOOKUP(A257,'Outcome Indicators - Section C'!$A$10:$R$27,18,FALSE),"")</f>
        <v/>
      </c>
      <c r="C257" s="418" t="str">
        <f>IFERROR(IF(VLOOKUP(K257,'Disaggregation Records'!$D$59:$E$92,2,FALSE)=0,"",VLOOKUP(K257,'Disaggregation Records'!$D$59:$E$92,2,FALSE)),"")</f>
        <v/>
      </c>
      <c r="D257" s="418" t="str">
        <f>IFERROR(IF(VLOOKUP(K257,'Disaggregation Records'!$D$59:$F$92,3,FALSE)=0,"",VLOOKUP(K257,'Disaggregation Records'!$D$59:$F$92,3,FALSE)),"")</f>
        <v/>
      </c>
      <c r="E257" s="388"/>
      <c r="F257" s="388"/>
      <c r="G257" s="388"/>
      <c r="H257" s="318"/>
      <c r="I257" s="345" t="str">
        <f>IFERROR(IF(VLOOKUP(K257,'Disaggregation Records'!$D$59:$G$92,4,FALSE)=0,"",VLOOKUP(K257,'Disaggregation Records'!$D$59:$G$92,4,FALSE)),"")</f>
        <v/>
      </c>
      <c r="J257" s="415">
        <f t="shared" si="22"/>
        <v>29</v>
      </c>
      <c r="K257" s="415" t="str">
        <f t="shared" si="23"/>
        <v/>
      </c>
      <c r="L257" s="415" t="b">
        <f t="shared" si="24"/>
        <v>1</v>
      </c>
      <c r="M257" s="415" t="b">
        <f t="shared" si="25"/>
        <v>0</v>
      </c>
      <c r="N257" s="419" t="s">
        <v>1466</v>
      </c>
      <c r="O257" s="161"/>
      <c r="P257" s="164"/>
      <c r="Q257" s="164"/>
      <c r="AD257" s="9"/>
      <c r="AE257" s="9"/>
      <c r="AF257" s="9"/>
      <c r="AG257" s="9"/>
      <c r="AH257" s="9"/>
      <c r="AI257" s="9"/>
      <c r="AJ257" s="9"/>
    </row>
    <row r="258" spans="1:36" s="302" customFormat="1" ht="39.4" customHeight="1" x14ac:dyDescent="0.25">
      <c r="A258" s="317">
        <v>10</v>
      </c>
      <c r="B258" s="329" t="str">
        <f>IFERROR(VLOOKUP(A258,'Outcome Indicators - Section C'!$A$10:$R$27,18,FALSE),"")</f>
        <v>TB O-4(M): Treatment success rate of RR TB and/or MDR-TB: Percentage of cases with RR and/or MDR-TB successfully treated</v>
      </c>
      <c r="C258" s="418" t="str">
        <f>IFERROR(IF(VLOOKUP(K258,'Disaggregation Records'!$D$59:$E$92,2,FALSE)=0,"",VLOOKUP(K258,'Disaggregation Records'!$D$59:$E$92,2,FALSE)),"")</f>
        <v>TB case definition</v>
      </c>
      <c r="D258" s="418" t="str">
        <f>IFERROR(IF(VLOOKUP(K258,'Disaggregation Records'!$D$59:$F$92,3,FALSE)=0,"",VLOOKUP(K258,'Disaggregation Records'!$D$59:$F$92,3,FALSE)),"")</f>
        <v>XDR TB</v>
      </c>
      <c r="E258" s="388" t="s">
        <v>4473</v>
      </c>
      <c r="F258" s="388" t="s">
        <v>259</v>
      </c>
      <c r="G258" s="388" t="s">
        <v>4331</v>
      </c>
      <c r="H258" s="318" t="s">
        <v>4474</v>
      </c>
      <c r="I258" s="345" t="str">
        <f>IFERROR(IF(VLOOKUP(K258,'Disaggregation Records'!$D$59:$G$92,4,FALSE)=0,"",VLOOKUP(K258,'Disaggregation Records'!$D$59:$G$92,4,FALSE)),"")</f>
        <v>a1L36000002NzjYEAS</v>
      </c>
      <c r="J258" s="415">
        <f t="shared" si="22"/>
        <v>0</v>
      </c>
      <c r="K258" s="415" t="str">
        <f t="shared" si="23"/>
        <v>TB O-4(M): Treatment success rate of RR TB and/or MDR-TB: Percentage of cases with RR and/or MDR-TB successfully treated-0</v>
      </c>
      <c r="L258" s="415" t="b">
        <f t="shared" si="24"/>
        <v>1</v>
      </c>
      <c r="M258" s="415" t="b">
        <f t="shared" si="25"/>
        <v>1</v>
      </c>
      <c r="N258" s="419" t="s">
        <v>1467</v>
      </c>
      <c r="O258" s="161"/>
      <c r="P258" s="164"/>
      <c r="Q258" s="164"/>
      <c r="AD258" s="9"/>
      <c r="AE258" s="9"/>
      <c r="AF258" s="9"/>
      <c r="AG258" s="9"/>
      <c r="AH258" s="9"/>
      <c r="AI258" s="9"/>
      <c r="AJ258" s="9"/>
    </row>
    <row r="259" spans="1:36" s="302" customFormat="1" ht="39.4" customHeight="1" x14ac:dyDescent="0.25">
      <c r="A259" s="317">
        <v>10</v>
      </c>
      <c r="B259" s="329" t="str">
        <f>IFERROR(VLOOKUP(A259,'Outcome Indicators - Section C'!$A$10:$R$27,18,FALSE),"")</f>
        <v>TB O-4(M): Treatment success rate of RR TB and/or MDR-TB: Percentage of cases with RR and/or MDR-TB successfully treated</v>
      </c>
      <c r="C259" s="418" t="str">
        <f>IFERROR(IF(VLOOKUP(K259,'Disaggregation Records'!$D$59:$E$92,2,FALSE)=0,"",VLOOKUP(K259,'Disaggregation Records'!$D$59:$E$92,2,FALSE)),"")</f>
        <v/>
      </c>
      <c r="D259" s="418" t="str">
        <f>IFERROR(IF(VLOOKUP(K259,'Disaggregation Records'!$D$59:$F$92,3,FALSE)=0,"",VLOOKUP(K259,'Disaggregation Records'!$D$59:$F$92,3,FALSE)),"")</f>
        <v/>
      </c>
      <c r="E259" s="388"/>
      <c r="F259" s="388"/>
      <c r="G259" s="388"/>
      <c r="H259" s="318"/>
      <c r="I259" s="345" t="str">
        <f>IFERROR(IF(VLOOKUP(K259,'Disaggregation Records'!$D$59:$G$92,4,FALSE)=0,"",VLOOKUP(K259,'Disaggregation Records'!$D$59:$G$92,4,FALSE)),"")</f>
        <v/>
      </c>
      <c r="J259" s="415">
        <f t="shared" si="22"/>
        <v>1</v>
      </c>
      <c r="K259" s="415" t="str">
        <f t="shared" si="23"/>
        <v>TB O-4(M): Treatment success rate of RR TB and/or MDR-TB: Percentage of cases with RR and/or MDR-TB successfully treated-1</v>
      </c>
      <c r="L259" s="415" t="b">
        <f t="shared" si="24"/>
        <v>1</v>
      </c>
      <c r="M259" s="415" t="b">
        <f t="shared" si="25"/>
        <v>1</v>
      </c>
      <c r="N259" s="419" t="s">
        <v>1468</v>
      </c>
      <c r="O259" s="161"/>
      <c r="P259" s="164"/>
      <c r="Q259" s="164"/>
      <c r="AD259" s="9"/>
      <c r="AE259" s="9"/>
      <c r="AF259" s="9"/>
      <c r="AG259" s="9"/>
      <c r="AH259" s="9"/>
      <c r="AI259" s="9"/>
      <c r="AJ259" s="9"/>
    </row>
    <row r="260" spans="1:36" s="302" customFormat="1" ht="39.4" customHeight="1" x14ac:dyDescent="0.25">
      <c r="A260" s="317">
        <v>10</v>
      </c>
      <c r="B260" s="329" t="str">
        <f>IFERROR(VLOOKUP(A260,'Outcome Indicators - Section C'!$A$10:$R$27,18,FALSE),"")</f>
        <v>TB O-4(M): Treatment success rate of RR TB and/or MDR-TB: Percentage of cases with RR and/or MDR-TB successfully treated</v>
      </c>
      <c r="C260" s="418" t="str">
        <f>IFERROR(IF(VLOOKUP(K260,'Disaggregation Records'!$D$59:$E$92,2,FALSE)=0,"",VLOOKUP(K260,'Disaggregation Records'!$D$59:$E$92,2,FALSE)),"")</f>
        <v/>
      </c>
      <c r="D260" s="418" t="str">
        <f>IFERROR(IF(VLOOKUP(K260,'Disaggregation Records'!$D$59:$F$92,3,FALSE)=0,"",VLOOKUP(K260,'Disaggregation Records'!$D$59:$F$92,3,FALSE)),"")</f>
        <v/>
      </c>
      <c r="E260" s="388"/>
      <c r="F260" s="388"/>
      <c r="G260" s="388"/>
      <c r="H260" s="318"/>
      <c r="I260" s="345" t="str">
        <f>IFERROR(IF(VLOOKUP(K260,'Disaggregation Records'!$D$59:$G$92,4,FALSE)=0,"",VLOOKUP(K260,'Disaggregation Records'!$D$59:$G$92,4,FALSE)),"")</f>
        <v/>
      </c>
      <c r="J260" s="415">
        <f t="shared" si="22"/>
        <v>2</v>
      </c>
      <c r="K260" s="415" t="str">
        <f t="shared" si="23"/>
        <v>TB O-4(M): Treatment success rate of RR TB and/or MDR-TB: Percentage of cases with RR and/or MDR-TB successfully treated-2</v>
      </c>
      <c r="L260" s="415" t="b">
        <f t="shared" si="24"/>
        <v>1</v>
      </c>
      <c r="M260" s="415" t="b">
        <f t="shared" si="25"/>
        <v>1</v>
      </c>
      <c r="N260" s="419" t="s">
        <v>1469</v>
      </c>
      <c r="O260" s="161"/>
      <c r="P260" s="164"/>
      <c r="Q260" s="164"/>
      <c r="AD260" s="9"/>
      <c r="AE260" s="9"/>
      <c r="AF260" s="9"/>
      <c r="AG260" s="9"/>
      <c r="AH260" s="9"/>
      <c r="AI260" s="9"/>
      <c r="AJ260" s="9"/>
    </row>
    <row r="261" spans="1:36" s="302" customFormat="1" ht="39.4" customHeight="1" x14ac:dyDescent="0.25">
      <c r="A261" s="317">
        <v>10</v>
      </c>
      <c r="B261" s="329" t="str">
        <f>IFERROR(VLOOKUP(A261,'Outcome Indicators - Section C'!$A$10:$R$27,18,FALSE),"")</f>
        <v>TB O-4(M): Treatment success rate of RR TB and/or MDR-TB: Percentage of cases with RR and/or MDR-TB successfully treated</v>
      </c>
      <c r="C261" s="418" t="str">
        <f>IFERROR(IF(VLOOKUP(K261,'Disaggregation Records'!$D$59:$E$92,2,FALSE)=0,"",VLOOKUP(K261,'Disaggregation Records'!$D$59:$E$92,2,FALSE)),"")</f>
        <v/>
      </c>
      <c r="D261" s="418" t="str">
        <f>IFERROR(IF(VLOOKUP(K261,'Disaggregation Records'!$D$59:$F$92,3,FALSE)=0,"",VLOOKUP(K261,'Disaggregation Records'!$D$59:$F$92,3,FALSE)),"")</f>
        <v/>
      </c>
      <c r="E261" s="388"/>
      <c r="F261" s="388"/>
      <c r="G261" s="388"/>
      <c r="H261" s="318"/>
      <c r="I261" s="345" t="str">
        <f>IFERROR(IF(VLOOKUP(K261,'Disaggregation Records'!$D$59:$G$92,4,FALSE)=0,"",VLOOKUP(K261,'Disaggregation Records'!$D$59:$G$92,4,FALSE)),"")</f>
        <v/>
      </c>
      <c r="J261" s="415">
        <f t="shared" si="22"/>
        <v>3</v>
      </c>
      <c r="K261" s="415" t="str">
        <f t="shared" si="23"/>
        <v>TB O-4(M): Treatment success rate of RR TB and/or MDR-TB: Percentage of cases with RR and/or MDR-TB successfully treated-3</v>
      </c>
      <c r="L261" s="415" t="b">
        <f t="shared" si="24"/>
        <v>1</v>
      </c>
      <c r="M261" s="415" t="b">
        <f t="shared" si="25"/>
        <v>1</v>
      </c>
      <c r="N261" s="419" t="s">
        <v>1470</v>
      </c>
      <c r="O261" s="161"/>
      <c r="P261" s="164"/>
      <c r="Q261" s="164"/>
      <c r="AD261" s="9"/>
      <c r="AE261" s="9"/>
      <c r="AF261" s="9"/>
      <c r="AG261" s="9"/>
      <c r="AH261" s="9"/>
      <c r="AI261" s="9"/>
      <c r="AJ261" s="9"/>
    </row>
    <row r="262" spans="1:36" s="302" customFormat="1" ht="39.4" customHeight="1" x14ac:dyDescent="0.25">
      <c r="A262" s="317">
        <v>10</v>
      </c>
      <c r="B262" s="329" t="str">
        <f>IFERROR(VLOOKUP(A262,'Outcome Indicators - Section C'!$A$10:$R$27,18,FALSE),"")</f>
        <v>TB O-4(M): Treatment success rate of RR TB and/or MDR-TB: Percentage of cases with RR and/or MDR-TB successfully treated</v>
      </c>
      <c r="C262" s="418" t="str">
        <f>IFERROR(IF(VLOOKUP(K262,'Disaggregation Records'!$D$59:$E$92,2,FALSE)=0,"",VLOOKUP(K262,'Disaggregation Records'!$D$59:$E$92,2,FALSE)),"")</f>
        <v/>
      </c>
      <c r="D262" s="418" t="str">
        <f>IFERROR(IF(VLOOKUP(K262,'Disaggregation Records'!$D$59:$F$92,3,FALSE)=0,"",VLOOKUP(K262,'Disaggregation Records'!$D$59:$F$92,3,FALSE)),"")</f>
        <v/>
      </c>
      <c r="E262" s="388"/>
      <c r="F262" s="388"/>
      <c r="G262" s="388"/>
      <c r="H262" s="318"/>
      <c r="I262" s="345" t="str">
        <f>IFERROR(IF(VLOOKUP(K262,'Disaggregation Records'!$D$59:$G$92,4,FALSE)=0,"",VLOOKUP(K262,'Disaggregation Records'!$D$59:$G$92,4,FALSE)),"")</f>
        <v/>
      </c>
      <c r="J262" s="415">
        <f t="shared" si="22"/>
        <v>4</v>
      </c>
      <c r="K262" s="415" t="str">
        <f t="shared" si="23"/>
        <v>TB O-4(M): Treatment success rate of RR TB and/or MDR-TB: Percentage of cases with RR and/or MDR-TB successfully treated-4</v>
      </c>
      <c r="L262" s="415" t="b">
        <f t="shared" si="24"/>
        <v>1</v>
      </c>
      <c r="M262" s="415" t="b">
        <f t="shared" si="25"/>
        <v>1</v>
      </c>
      <c r="N262" s="419" t="s">
        <v>1471</v>
      </c>
      <c r="O262" s="161"/>
      <c r="P262" s="164"/>
      <c r="Q262" s="164"/>
      <c r="AD262" s="9"/>
      <c r="AE262" s="9"/>
      <c r="AF262" s="9"/>
      <c r="AG262" s="9"/>
      <c r="AH262" s="9"/>
      <c r="AI262" s="9"/>
      <c r="AJ262" s="9"/>
    </row>
    <row r="263" spans="1:36" s="302" customFormat="1" ht="39.4" customHeight="1" x14ac:dyDescent="0.25">
      <c r="A263" s="317">
        <v>10</v>
      </c>
      <c r="B263" s="329" t="str">
        <f>IFERROR(VLOOKUP(A263,'Outcome Indicators - Section C'!$A$10:$R$27,18,FALSE),"")</f>
        <v>TB O-4(M): Treatment success rate of RR TB and/or MDR-TB: Percentage of cases with RR and/or MDR-TB successfully treated</v>
      </c>
      <c r="C263" s="418" t="str">
        <f>IFERROR(IF(VLOOKUP(K263,'Disaggregation Records'!$D$59:$E$92,2,FALSE)=0,"",VLOOKUP(K263,'Disaggregation Records'!$D$59:$E$92,2,FALSE)),"")</f>
        <v/>
      </c>
      <c r="D263" s="418" t="str">
        <f>IFERROR(IF(VLOOKUP(K263,'Disaggregation Records'!$D$59:$F$92,3,FALSE)=0,"",VLOOKUP(K263,'Disaggregation Records'!$D$59:$F$92,3,FALSE)),"")</f>
        <v/>
      </c>
      <c r="E263" s="388"/>
      <c r="F263" s="388"/>
      <c r="G263" s="388"/>
      <c r="H263" s="318"/>
      <c r="I263" s="345" t="str">
        <f>IFERROR(IF(VLOOKUP(K263,'Disaggregation Records'!$D$59:$G$92,4,FALSE)=0,"",VLOOKUP(K263,'Disaggregation Records'!$D$59:$G$92,4,FALSE)),"")</f>
        <v/>
      </c>
      <c r="J263" s="415">
        <f t="shared" si="22"/>
        <v>5</v>
      </c>
      <c r="K263" s="415" t="str">
        <f t="shared" si="23"/>
        <v>TB O-4(M): Treatment success rate of RR TB and/or MDR-TB: Percentage of cases with RR and/or MDR-TB successfully treated-5</v>
      </c>
      <c r="L263" s="415" t="b">
        <f t="shared" si="24"/>
        <v>1</v>
      </c>
      <c r="M263" s="415" t="b">
        <f t="shared" si="25"/>
        <v>1</v>
      </c>
      <c r="N263" s="419" t="s">
        <v>1472</v>
      </c>
      <c r="O263" s="161"/>
      <c r="P263" s="164"/>
      <c r="Q263" s="164"/>
      <c r="AD263" s="9"/>
      <c r="AE263" s="9"/>
      <c r="AF263" s="9"/>
      <c r="AG263" s="9"/>
      <c r="AH263" s="9"/>
      <c r="AI263" s="9"/>
      <c r="AJ263" s="9"/>
    </row>
    <row r="264" spans="1:36" s="302" customFormat="1" ht="39.4" customHeight="1" x14ac:dyDescent="0.25">
      <c r="A264" s="317">
        <v>10</v>
      </c>
      <c r="B264" s="329" t="str">
        <f>IFERROR(VLOOKUP(A264,'Outcome Indicators - Section C'!$A$10:$R$27,18,FALSE),"")</f>
        <v>TB O-4(M): Treatment success rate of RR TB and/or MDR-TB: Percentage of cases with RR and/or MDR-TB successfully treated</v>
      </c>
      <c r="C264" s="418" t="str">
        <f>IFERROR(IF(VLOOKUP(K264,'Disaggregation Records'!$D$59:$E$92,2,FALSE)=0,"",VLOOKUP(K264,'Disaggregation Records'!$D$59:$E$92,2,FALSE)),"")</f>
        <v/>
      </c>
      <c r="D264" s="418" t="str">
        <f>IFERROR(IF(VLOOKUP(K264,'Disaggregation Records'!$D$59:$F$92,3,FALSE)=0,"",VLOOKUP(K264,'Disaggregation Records'!$D$59:$F$92,3,FALSE)),"")</f>
        <v/>
      </c>
      <c r="E264" s="388"/>
      <c r="F264" s="388"/>
      <c r="G264" s="388"/>
      <c r="H264" s="318"/>
      <c r="I264" s="345" t="str">
        <f>IFERROR(IF(VLOOKUP(K264,'Disaggregation Records'!$D$59:$G$92,4,FALSE)=0,"",VLOOKUP(K264,'Disaggregation Records'!$D$59:$G$92,4,FALSE)),"")</f>
        <v/>
      </c>
      <c r="J264" s="415">
        <f t="shared" si="22"/>
        <v>6</v>
      </c>
      <c r="K264" s="415" t="str">
        <f t="shared" si="23"/>
        <v>TB O-4(M): Treatment success rate of RR TB and/or MDR-TB: Percentage of cases with RR and/or MDR-TB successfully treated-6</v>
      </c>
      <c r="L264" s="415" t="b">
        <f t="shared" si="24"/>
        <v>1</v>
      </c>
      <c r="M264" s="415" t="b">
        <f t="shared" si="25"/>
        <v>1</v>
      </c>
      <c r="N264" s="419" t="s">
        <v>1473</v>
      </c>
      <c r="O264" s="161"/>
      <c r="P264" s="164"/>
      <c r="Q264" s="164"/>
      <c r="AD264" s="9"/>
      <c r="AE264" s="9"/>
      <c r="AF264" s="9"/>
      <c r="AG264" s="9"/>
      <c r="AH264" s="9"/>
      <c r="AI264" s="9"/>
      <c r="AJ264" s="9"/>
    </row>
    <row r="265" spans="1:36" s="302" customFormat="1" ht="39.4" customHeight="1" x14ac:dyDescent="0.25">
      <c r="A265" s="317">
        <v>10</v>
      </c>
      <c r="B265" s="329" t="str">
        <f>IFERROR(VLOOKUP(A265,'Outcome Indicators - Section C'!$A$10:$R$27,18,FALSE),"")</f>
        <v>TB O-4(M): Treatment success rate of RR TB and/or MDR-TB: Percentage of cases with RR and/or MDR-TB successfully treated</v>
      </c>
      <c r="C265" s="418" t="str">
        <f>IFERROR(IF(VLOOKUP(K265,'Disaggregation Records'!$D$59:$E$92,2,FALSE)=0,"",VLOOKUP(K265,'Disaggregation Records'!$D$59:$E$92,2,FALSE)),"")</f>
        <v/>
      </c>
      <c r="D265" s="418" t="str">
        <f>IFERROR(IF(VLOOKUP(K265,'Disaggregation Records'!$D$59:$F$92,3,FALSE)=0,"",VLOOKUP(K265,'Disaggregation Records'!$D$59:$F$92,3,FALSE)),"")</f>
        <v/>
      </c>
      <c r="E265" s="388"/>
      <c r="F265" s="388"/>
      <c r="G265" s="388"/>
      <c r="H265" s="318"/>
      <c r="I265" s="345" t="str">
        <f>IFERROR(IF(VLOOKUP(K265,'Disaggregation Records'!$D$59:$G$92,4,FALSE)=0,"",VLOOKUP(K265,'Disaggregation Records'!$D$59:$G$92,4,FALSE)),"")</f>
        <v/>
      </c>
      <c r="J265" s="415">
        <f t="shared" si="22"/>
        <v>7</v>
      </c>
      <c r="K265" s="415" t="str">
        <f t="shared" si="23"/>
        <v>TB O-4(M): Treatment success rate of RR TB and/or MDR-TB: Percentage of cases with RR and/or MDR-TB successfully treated-7</v>
      </c>
      <c r="L265" s="415" t="b">
        <f t="shared" si="24"/>
        <v>1</v>
      </c>
      <c r="M265" s="415" t="b">
        <f t="shared" si="25"/>
        <v>1</v>
      </c>
      <c r="N265" s="419" t="s">
        <v>1474</v>
      </c>
      <c r="O265" s="161"/>
      <c r="P265" s="164"/>
      <c r="Q265" s="164"/>
      <c r="AD265" s="9"/>
      <c r="AE265" s="9"/>
      <c r="AF265" s="9"/>
      <c r="AG265" s="9"/>
      <c r="AH265" s="9"/>
      <c r="AI265" s="9"/>
      <c r="AJ265" s="9"/>
    </row>
    <row r="266" spans="1:36" s="302" customFormat="1" ht="39.4" customHeight="1" x14ac:dyDescent="0.25">
      <c r="A266" s="317">
        <v>10</v>
      </c>
      <c r="B266" s="329" t="str">
        <f>IFERROR(VLOOKUP(A266,'Outcome Indicators - Section C'!$A$10:$R$27,18,FALSE),"")</f>
        <v>TB O-4(M): Treatment success rate of RR TB and/or MDR-TB: Percentage of cases with RR and/or MDR-TB successfully treated</v>
      </c>
      <c r="C266" s="418" t="str">
        <f>IFERROR(IF(VLOOKUP(K266,'Disaggregation Records'!$D$59:$E$92,2,FALSE)=0,"",VLOOKUP(K266,'Disaggregation Records'!$D$59:$E$92,2,FALSE)),"")</f>
        <v/>
      </c>
      <c r="D266" s="418" t="str">
        <f>IFERROR(IF(VLOOKUP(K266,'Disaggregation Records'!$D$59:$F$92,3,FALSE)=0,"",VLOOKUP(K266,'Disaggregation Records'!$D$59:$F$92,3,FALSE)),"")</f>
        <v/>
      </c>
      <c r="E266" s="388"/>
      <c r="F266" s="388"/>
      <c r="G266" s="388"/>
      <c r="H266" s="318"/>
      <c r="I266" s="345" t="str">
        <f>IFERROR(IF(VLOOKUP(K266,'Disaggregation Records'!$D$59:$G$92,4,FALSE)=0,"",VLOOKUP(K266,'Disaggregation Records'!$D$59:$G$92,4,FALSE)),"")</f>
        <v/>
      </c>
      <c r="J266" s="415">
        <f t="shared" si="22"/>
        <v>8</v>
      </c>
      <c r="K266" s="415" t="str">
        <f t="shared" si="23"/>
        <v>TB O-4(M): Treatment success rate of RR TB and/or MDR-TB: Percentage of cases with RR and/or MDR-TB successfully treated-8</v>
      </c>
      <c r="L266" s="415" t="b">
        <f t="shared" si="24"/>
        <v>1</v>
      </c>
      <c r="M266" s="415" t="b">
        <f t="shared" si="25"/>
        <v>1</v>
      </c>
      <c r="N266" s="419" t="s">
        <v>1475</v>
      </c>
      <c r="O266" s="161"/>
      <c r="P266" s="164"/>
      <c r="Q266" s="164"/>
      <c r="AD266" s="9"/>
      <c r="AE266" s="9"/>
      <c r="AF266" s="9"/>
      <c r="AG266" s="9"/>
      <c r="AH266" s="9"/>
      <c r="AI266" s="9"/>
      <c r="AJ266" s="9"/>
    </row>
    <row r="267" spans="1:36" s="302" customFormat="1" ht="39.4" customHeight="1" x14ac:dyDescent="0.25">
      <c r="A267" s="317">
        <v>10</v>
      </c>
      <c r="B267" s="329" t="str">
        <f>IFERROR(VLOOKUP(A267,'Outcome Indicators - Section C'!$A$10:$R$27,18,FALSE),"")</f>
        <v>TB O-4(M): Treatment success rate of RR TB and/or MDR-TB: Percentage of cases with RR and/or MDR-TB successfully treated</v>
      </c>
      <c r="C267" s="418" t="str">
        <f>IFERROR(IF(VLOOKUP(K267,'Disaggregation Records'!$D$59:$E$92,2,FALSE)=0,"",VLOOKUP(K267,'Disaggregation Records'!$D$59:$E$92,2,FALSE)),"")</f>
        <v/>
      </c>
      <c r="D267" s="418" t="str">
        <f>IFERROR(IF(VLOOKUP(K267,'Disaggregation Records'!$D$59:$F$92,3,FALSE)=0,"",VLOOKUP(K267,'Disaggregation Records'!$D$59:$F$92,3,FALSE)),"")</f>
        <v/>
      </c>
      <c r="E267" s="388"/>
      <c r="F267" s="388"/>
      <c r="G267" s="388"/>
      <c r="H267" s="318"/>
      <c r="I267" s="345" t="str">
        <f>IFERROR(IF(VLOOKUP(K267,'Disaggregation Records'!$D$59:$G$92,4,FALSE)=0,"",VLOOKUP(K267,'Disaggregation Records'!$D$59:$G$92,4,FALSE)),"")</f>
        <v/>
      </c>
      <c r="J267" s="415">
        <f t="shared" si="22"/>
        <v>9</v>
      </c>
      <c r="K267" s="415" t="str">
        <f t="shared" si="23"/>
        <v>TB O-4(M): Treatment success rate of RR TB and/or MDR-TB: Percentage of cases with RR and/or MDR-TB successfully treated-9</v>
      </c>
      <c r="L267" s="415" t="b">
        <f t="shared" si="24"/>
        <v>1</v>
      </c>
      <c r="M267" s="415" t="b">
        <f t="shared" si="25"/>
        <v>1</v>
      </c>
      <c r="N267" s="419" t="s">
        <v>1476</v>
      </c>
      <c r="O267" s="161"/>
      <c r="P267" s="164"/>
      <c r="Q267" s="164"/>
      <c r="AD267" s="9"/>
      <c r="AE267" s="9"/>
      <c r="AF267" s="9"/>
      <c r="AG267" s="9"/>
      <c r="AH267" s="9"/>
      <c r="AI267" s="9"/>
      <c r="AJ267" s="9"/>
    </row>
    <row r="268" spans="1:36" s="302" customFormat="1" ht="39.4" customHeight="1" x14ac:dyDescent="0.25">
      <c r="A268" s="317">
        <v>11</v>
      </c>
      <c r="B268" s="329" t="str">
        <f>IFERROR(VLOOKUP(A268,'Outcome Indicators - Section C'!$A$10:$R$27,18,FALSE),"")</f>
        <v/>
      </c>
      <c r="C268" s="418" t="str">
        <f>IFERROR(IF(VLOOKUP(K268,'Disaggregation Records'!$D$59:$E$92,2,FALSE)=0,"",VLOOKUP(K268,'Disaggregation Records'!$D$59:$E$92,2,FALSE)),"")</f>
        <v/>
      </c>
      <c r="D268" s="418" t="str">
        <f>IFERROR(IF(VLOOKUP(K268,'Disaggregation Records'!$D$59:$F$92,3,FALSE)=0,"",VLOOKUP(K268,'Disaggregation Records'!$D$59:$F$92,3,FALSE)),"")</f>
        <v/>
      </c>
      <c r="E268" s="388"/>
      <c r="F268" s="388"/>
      <c r="G268" s="388"/>
      <c r="H268" s="318"/>
      <c r="I268" s="345" t="str">
        <f>IFERROR(IF(VLOOKUP(K268,'Disaggregation Records'!$D$59:$G$92,4,FALSE)=0,"",VLOOKUP(K268,'Disaggregation Records'!$D$59:$G$92,4,FALSE)),"")</f>
        <v/>
      </c>
      <c r="J268" s="415">
        <f t="shared" si="22"/>
        <v>0</v>
      </c>
      <c r="K268" s="415" t="str">
        <f t="shared" si="23"/>
        <v/>
      </c>
      <c r="L268" s="415" t="b">
        <f t="shared" si="24"/>
        <v>1</v>
      </c>
      <c r="M268" s="415" t="b">
        <f t="shared" si="25"/>
        <v>0</v>
      </c>
      <c r="N268" s="419" t="s">
        <v>1477</v>
      </c>
      <c r="O268" s="161"/>
      <c r="P268" s="164"/>
      <c r="Q268" s="164"/>
      <c r="AD268" s="9"/>
      <c r="AE268" s="9"/>
      <c r="AF268" s="9"/>
      <c r="AG268" s="9"/>
      <c r="AH268" s="9"/>
      <c r="AI268" s="9"/>
      <c r="AJ268" s="9"/>
    </row>
    <row r="269" spans="1:36" s="302" customFormat="1" ht="39.4" customHeight="1" x14ac:dyDescent="0.25">
      <c r="A269" s="317">
        <v>11</v>
      </c>
      <c r="B269" s="329" t="str">
        <f>IFERROR(VLOOKUP(A269,'Outcome Indicators - Section C'!$A$10:$R$27,18,FALSE),"")</f>
        <v/>
      </c>
      <c r="C269" s="418" t="str">
        <f>IFERROR(IF(VLOOKUP(K269,'Disaggregation Records'!$D$59:$E$92,2,FALSE)=0,"",VLOOKUP(K269,'Disaggregation Records'!$D$59:$E$92,2,FALSE)),"")</f>
        <v/>
      </c>
      <c r="D269" s="418" t="str">
        <f>IFERROR(IF(VLOOKUP(K269,'Disaggregation Records'!$D$59:$F$92,3,FALSE)=0,"",VLOOKUP(K269,'Disaggregation Records'!$D$59:$F$92,3,FALSE)),"")</f>
        <v/>
      </c>
      <c r="E269" s="388"/>
      <c r="F269" s="388"/>
      <c r="G269" s="388"/>
      <c r="H269" s="318"/>
      <c r="I269" s="345" t="str">
        <f>IFERROR(IF(VLOOKUP(K269,'Disaggregation Records'!$D$59:$G$92,4,FALSE)=0,"",VLOOKUP(K269,'Disaggregation Records'!$D$59:$G$92,4,FALSE)),"")</f>
        <v/>
      </c>
      <c r="J269" s="415">
        <f t="shared" si="22"/>
        <v>1</v>
      </c>
      <c r="K269" s="415" t="str">
        <f t="shared" si="23"/>
        <v/>
      </c>
      <c r="L269" s="415" t="b">
        <f t="shared" si="24"/>
        <v>1</v>
      </c>
      <c r="M269" s="415" t="b">
        <f t="shared" si="25"/>
        <v>0</v>
      </c>
      <c r="N269" s="419" t="s">
        <v>1478</v>
      </c>
      <c r="O269" s="161"/>
      <c r="P269" s="164"/>
      <c r="Q269" s="164"/>
      <c r="AD269" s="9"/>
      <c r="AE269" s="9"/>
      <c r="AF269" s="9"/>
      <c r="AG269" s="9"/>
      <c r="AH269" s="9"/>
      <c r="AI269" s="9"/>
      <c r="AJ269" s="9"/>
    </row>
    <row r="270" spans="1:36" s="302" customFormat="1" ht="39.4" customHeight="1" x14ac:dyDescent="0.25">
      <c r="A270" s="317">
        <v>11</v>
      </c>
      <c r="B270" s="329" t="str">
        <f>IFERROR(VLOOKUP(A270,'Outcome Indicators - Section C'!$A$10:$R$27,18,FALSE),"")</f>
        <v/>
      </c>
      <c r="C270" s="418" t="str">
        <f>IFERROR(IF(VLOOKUP(K270,'Disaggregation Records'!$D$59:$E$92,2,FALSE)=0,"",VLOOKUP(K270,'Disaggregation Records'!$D$59:$E$92,2,FALSE)),"")</f>
        <v/>
      </c>
      <c r="D270" s="418" t="str">
        <f>IFERROR(IF(VLOOKUP(K270,'Disaggregation Records'!$D$59:$F$92,3,FALSE)=0,"",VLOOKUP(K270,'Disaggregation Records'!$D$59:$F$92,3,FALSE)),"")</f>
        <v/>
      </c>
      <c r="E270" s="388"/>
      <c r="F270" s="388"/>
      <c r="G270" s="388"/>
      <c r="H270" s="318"/>
      <c r="I270" s="345" t="str">
        <f>IFERROR(IF(VLOOKUP(K270,'Disaggregation Records'!$D$59:$G$92,4,FALSE)=0,"",VLOOKUP(K270,'Disaggregation Records'!$D$59:$G$92,4,FALSE)),"")</f>
        <v/>
      </c>
      <c r="J270" s="415">
        <f t="shared" si="22"/>
        <v>2</v>
      </c>
      <c r="K270" s="415" t="str">
        <f t="shared" si="23"/>
        <v/>
      </c>
      <c r="L270" s="415" t="b">
        <f t="shared" si="24"/>
        <v>1</v>
      </c>
      <c r="M270" s="415" t="b">
        <f t="shared" si="25"/>
        <v>0</v>
      </c>
      <c r="N270" s="419" t="s">
        <v>1479</v>
      </c>
      <c r="O270" s="161"/>
      <c r="P270" s="164"/>
      <c r="Q270" s="164"/>
      <c r="AD270" s="9"/>
      <c r="AE270" s="9"/>
      <c r="AF270" s="9"/>
      <c r="AG270" s="9"/>
      <c r="AH270" s="9"/>
      <c r="AI270" s="9"/>
      <c r="AJ270" s="9"/>
    </row>
    <row r="271" spans="1:36" s="302" customFormat="1" ht="39.4" customHeight="1" x14ac:dyDescent="0.25">
      <c r="A271" s="317">
        <v>11</v>
      </c>
      <c r="B271" s="329" t="str">
        <f>IFERROR(VLOOKUP(A271,'Outcome Indicators - Section C'!$A$10:$R$27,18,FALSE),"")</f>
        <v/>
      </c>
      <c r="C271" s="418" t="str">
        <f>IFERROR(IF(VLOOKUP(K271,'Disaggregation Records'!$D$59:$E$92,2,FALSE)=0,"",VLOOKUP(K271,'Disaggregation Records'!$D$59:$E$92,2,FALSE)),"")</f>
        <v/>
      </c>
      <c r="D271" s="418" t="str">
        <f>IFERROR(IF(VLOOKUP(K271,'Disaggregation Records'!$D$59:$F$92,3,FALSE)=0,"",VLOOKUP(K271,'Disaggregation Records'!$D$59:$F$92,3,FALSE)),"")</f>
        <v/>
      </c>
      <c r="E271" s="388"/>
      <c r="F271" s="388"/>
      <c r="G271" s="388"/>
      <c r="H271" s="318"/>
      <c r="I271" s="345" t="str">
        <f>IFERROR(IF(VLOOKUP(K271,'Disaggregation Records'!$D$59:$G$92,4,FALSE)=0,"",VLOOKUP(K271,'Disaggregation Records'!$D$59:$G$92,4,FALSE)),"")</f>
        <v/>
      </c>
      <c r="J271" s="415">
        <f t="shared" si="22"/>
        <v>3</v>
      </c>
      <c r="K271" s="415" t="str">
        <f t="shared" si="23"/>
        <v/>
      </c>
      <c r="L271" s="415" t="b">
        <f t="shared" si="24"/>
        <v>1</v>
      </c>
      <c r="M271" s="415" t="b">
        <f t="shared" si="25"/>
        <v>0</v>
      </c>
      <c r="N271" s="419" t="s">
        <v>1480</v>
      </c>
      <c r="O271" s="161"/>
      <c r="P271" s="164"/>
      <c r="Q271" s="164"/>
      <c r="AD271" s="9"/>
      <c r="AE271" s="9"/>
      <c r="AF271" s="9"/>
      <c r="AG271" s="9"/>
      <c r="AH271" s="9"/>
      <c r="AI271" s="9"/>
      <c r="AJ271" s="9"/>
    </row>
    <row r="272" spans="1:36" s="302" customFormat="1" ht="39.4" customHeight="1" x14ac:dyDescent="0.25">
      <c r="A272" s="317">
        <v>11</v>
      </c>
      <c r="B272" s="329" t="str">
        <f>IFERROR(VLOOKUP(A272,'Outcome Indicators - Section C'!$A$10:$R$27,18,FALSE),"")</f>
        <v/>
      </c>
      <c r="C272" s="418" t="str">
        <f>IFERROR(IF(VLOOKUP(K272,'Disaggregation Records'!$D$59:$E$92,2,FALSE)=0,"",VLOOKUP(K272,'Disaggregation Records'!$D$59:$E$92,2,FALSE)),"")</f>
        <v/>
      </c>
      <c r="D272" s="418" t="str">
        <f>IFERROR(IF(VLOOKUP(K272,'Disaggregation Records'!$D$59:$F$92,3,FALSE)=0,"",VLOOKUP(K272,'Disaggregation Records'!$D$59:$F$92,3,FALSE)),"")</f>
        <v/>
      </c>
      <c r="E272" s="388"/>
      <c r="F272" s="388"/>
      <c r="G272" s="388"/>
      <c r="H272" s="318"/>
      <c r="I272" s="345" t="str">
        <f>IFERROR(IF(VLOOKUP(K272,'Disaggregation Records'!$D$59:$G$92,4,FALSE)=0,"",VLOOKUP(K272,'Disaggregation Records'!$D$59:$G$92,4,FALSE)),"")</f>
        <v/>
      </c>
      <c r="J272" s="415">
        <f t="shared" si="22"/>
        <v>4</v>
      </c>
      <c r="K272" s="415" t="str">
        <f t="shared" si="23"/>
        <v/>
      </c>
      <c r="L272" s="415" t="b">
        <f t="shared" si="24"/>
        <v>1</v>
      </c>
      <c r="M272" s="415" t="b">
        <f t="shared" si="25"/>
        <v>0</v>
      </c>
      <c r="N272" s="419" t="s">
        <v>1481</v>
      </c>
      <c r="O272" s="161"/>
      <c r="P272" s="164"/>
      <c r="Q272" s="164"/>
      <c r="AD272" s="9"/>
      <c r="AE272" s="9"/>
      <c r="AF272" s="9"/>
      <c r="AG272" s="9"/>
      <c r="AH272" s="9"/>
      <c r="AI272" s="9"/>
      <c r="AJ272" s="9"/>
    </row>
    <row r="273" spans="1:36" s="302" customFormat="1" ht="39.4" customHeight="1" x14ac:dyDescent="0.25">
      <c r="A273" s="317">
        <v>11</v>
      </c>
      <c r="B273" s="329" t="str">
        <f>IFERROR(VLOOKUP(A273,'Outcome Indicators - Section C'!$A$10:$R$27,18,FALSE),"")</f>
        <v/>
      </c>
      <c r="C273" s="418" t="str">
        <f>IFERROR(IF(VLOOKUP(K273,'Disaggregation Records'!$D$59:$E$92,2,FALSE)=0,"",VLOOKUP(K273,'Disaggregation Records'!$D$59:$E$92,2,FALSE)),"")</f>
        <v/>
      </c>
      <c r="D273" s="418" t="str">
        <f>IFERROR(IF(VLOOKUP(K273,'Disaggregation Records'!$D$59:$F$92,3,FALSE)=0,"",VLOOKUP(K273,'Disaggregation Records'!$D$59:$F$92,3,FALSE)),"")</f>
        <v/>
      </c>
      <c r="E273" s="388"/>
      <c r="F273" s="388"/>
      <c r="G273" s="388"/>
      <c r="H273" s="318"/>
      <c r="I273" s="345" t="str">
        <f>IFERROR(IF(VLOOKUP(K273,'Disaggregation Records'!$D$59:$G$92,4,FALSE)=0,"",VLOOKUP(K273,'Disaggregation Records'!$D$59:$G$92,4,FALSE)),"")</f>
        <v/>
      </c>
      <c r="J273" s="415">
        <f t="shared" si="22"/>
        <v>5</v>
      </c>
      <c r="K273" s="415" t="str">
        <f t="shared" si="23"/>
        <v/>
      </c>
      <c r="L273" s="415" t="b">
        <f t="shared" si="24"/>
        <v>1</v>
      </c>
      <c r="M273" s="415" t="b">
        <f t="shared" si="25"/>
        <v>0</v>
      </c>
      <c r="N273" s="419" t="s">
        <v>1482</v>
      </c>
      <c r="O273" s="161"/>
      <c r="P273" s="164"/>
      <c r="Q273" s="164"/>
      <c r="AD273" s="9"/>
      <c r="AE273" s="9"/>
      <c r="AF273" s="9"/>
      <c r="AG273" s="9"/>
      <c r="AH273" s="9"/>
      <c r="AI273" s="9"/>
      <c r="AJ273" s="9"/>
    </row>
    <row r="274" spans="1:36" s="302" customFormat="1" ht="39.4" customHeight="1" x14ac:dyDescent="0.25">
      <c r="A274" s="317">
        <v>11</v>
      </c>
      <c r="B274" s="329" t="str">
        <f>IFERROR(VLOOKUP(A274,'Outcome Indicators - Section C'!$A$10:$R$27,18,FALSE),"")</f>
        <v/>
      </c>
      <c r="C274" s="418" t="str">
        <f>IFERROR(IF(VLOOKUP(K274,'Disaggregation Records'!$D$59:$E$92,2,FALSE)=0,"",VLOOKUP(K274,'Disaggregation Records'!$D$59:$E$92,2,FALSE)),"")</f>
        <v/>
      </c>
      <c r="D274" s="418" t="str">
        <f>IFERROR(IF(VLOOKUP(K274,'Disaggregation Records'!$D$59:$F$92,3,FALSE)=0,"",VLOOKUP(K274,'Disaggregation Records'!$D$59:$F$92,3,FALSE)),"")</f>
        <v/>
      </c>
      <c r="E274" s="388"/>
      <c r="F274" s="388"/>
      <c r="G274" s="388"/>
      <c r="H274" s="318"/>
      <c r="I274" s="345" t="str">
        <f>IFERROR(IF(VLOOKUP(K274,'Disaggregation Records'!$D$59:$G$92,4,FALSE)=0,"",VLOOKUP(K274,'Disaggregation Records'!$D$59:$G$92,4,FALSE)),"")</f>
        <v/>
      </c>
      <c r="J274" s="415">
        <f t="shared" si="22"/>
        <v>6</v>
      </c>
      <c r="K274" s="415" t="str">
        <f t="shared" si="23"/>
        <v/>
      </c>
      <c r="L274" s="415" t="b">
        <f t="shared" si="24"/>
        <v>1</v>
      </c>
      <c r="M274" s="415" t="b">
        <f t="shared" si="25"/>
        <v>0</v>
      </c>
      <c r="N274" s="419" t="s">
        <v>1483</v>
      </c>
      <c r="O274" s="161"/>
      <c r="P274" s="164"/>
      <c r="Q274" s="164"/>
      <c r="AD274" s="9"/>
      <c r="AE274" s="9"/>
      <c r="AF274" s="9"/>
      <c r="AG274" s="9"/>
      <c r="AH274" s="9"/>
      <c r="AI274" s="9"/>
      <c r="AJ274" s="9"/>
    </row>
    <row r="275" spans="1:36" s="302" customFormat="1" ht="39.4" customHeight="1" x14ac:dyDescent="0.25">
      <c r="A275" s="317">
        <v>11</v>
      </c>
      <c r="B275" s="329" t="str">
        <f>IFERROR(VLOOKUP(A275,'Outcome Indicators - Section C'!$A$10:$R$27,18,FALSE),"")</f>
        <v/>
      </c>
      <c r="C275" s="418" t="str">
        <f>IFERROR(IF(VLOOKUP(K275,'Disaggregation Records'!$D$59:$E$92,2,FALSE)=0,"",VLOOKUP(K275,'Disaggregation Records'!$D$59:$E$92,2,FALSE)),"")</f>
        <v/>
      </c>
      <c r="D275" s="418" t="str">
        <f>IFERROR(IF(VLOOKUP(K275,'Disaggregation Records'!$D$59:$F$92,3,FALSE)=0,"",VLOOKUP(K275,'Disaggregation Records'!$D$59:$F$92,3,FALSE)),"")</f>
        <v/>
      </c>
      <c r="E275" s="388"/>
      <c r="F275" s="388"/>
      <c r="G275" s="388"/>
      <c r="H275" s="318"/>
      <c r="I275" s="345" t="str">
        <f>IFERROR(IF(VLOOKUP(K275,'Disaggregation Records'!$D$59:$G$92,4,FALSE)=0,"",VLOOKUP(K275,'Disaggregation Records'!$D$59:$G$92,4,FALSE)),"")</f>
        <v/>
      </c>
      <c r="J275" s="415">
        <f t="shared" si="22"/>
        <v>7</v>
      </c>
      <c r="K275" s="415" t="str">
        <f t="shared" si="23"/>
        <v/>
      </c>
      <c r="L275" s="415" t="b">
        <f t="shared" si="24"/>
        <v>1</v>
      </c>
      <c r="M275" s="415" t="b">
        <f t="shared" si="25"/>
        <v>0</v>
      </c>
      <c r="N275" s="419" t="s">
        <v>1484</v>
      </c>
      <c r="O275" s="161"/>
      <c r="P275" s="164"/>
      <c r="Q275" s="164"/>
      <c r="AD275" s="9"/>
      <c r="AE275" s="9"/>
      <c r="AF275" s="9"/>
      <c r="AG275" s="9"/>
      <c r="AH275" s="9"/>
      <c r="AI275" s="9"/>
      <c r="AJ275" s="9"/>
    </row>
    <row r="276" spans="1:36" s="302" customFormat="1" ht="39.4" customHeight="1" x14ac:dyDescent="0.25">
      <c r="A276" s="317">
        <v>11</v>
      </c>
      <c r="B276" s="329" t="str">
        <f>IFERROR(VLOOKUP(A276,'Outcome Indicators - Section C'!$A$10:$R$27,18,FALSE),"")</f>
        <v/>
      </c>
      <c r="C276" s="418" t="str">
        <f>IFERROR(IF(VLOOKUP(K276,'Disaggregation Records'!$D$59:$E$92,2,FALSE)=0,"",VLOOKUP(K276,'Disaggregation Records'!$D$59:$E$92,2,FALSE)),"")</f>
        <v/>
      </c>
      <c r="D276" s="418" t="str">
        <f>IFERROR(IF(VLOOKUP(K276,'Disaggregation Records'!$D$59:$F$92,3,FALSE)=0,"",VLOOKUP(K276,'Disaggregation Records'!$D$59:$F$92,3,FALSE)),"")</f>
        <v/>
      </c>
      <c r="E276" s="388"/>
      <c r="F276" s="388"/>
      <c r="G276" s="388"/>
      <c r="H276" s="318"/>
      <c r="I276" s="345" t="str">
        <f>IFERROR(IF(VLOOKUP(K276,'Disaggregation Records'!$D$59:$G$92,4,FALSE)=0,"",VLOOKUP(K276,'Disaggregation Records'!$D$59:$G$92,4,FALSE)),"")</f>
        <v/>
      </c>
      <c r="J276" s="415">
        <f t="shared" si="22"/>
        <v>8</v>
      </c>
      <c r="K276" s="415" t="str">
        <f t="shared" si="23"/>
        <v/>
      </c>
      <c r="L276" s="415" t="b">
        <f t="shared" si="24"/>
        <v>1</v>
      </c>
      <c r="M276" s="415" t="b">
        <f t="shared" si="25"/>
        <v>0</v>
      </c>
      <c r="N276" s="419" t="s">
        <v>1485</v>
      </c>
      <c r="O276" s="161"/>
      <c r="P276" s="164"/>
      <c r="Q276" s="164"/>
      <c r="AD276" s="9"/>
      <c r="AE276" s="9"/>
      <c r="AF276" s="9"/>
      <c r="AG276" s="9"/>
      <c r="AH276" s="9"/>
      <c r="AI276" s="9"/>
      <c r="AJ276" s="9"/>
    </row>
    <row r="277" spans="1:36" s="302" customFormat="1" ht="39.4" customHeight="1" x14ac:dyDescent="0.25">
      <c r="A277" s="317">
        <v>11</v>
      </c>
      <c r="B277" s="329" t="str">
        <f>IFERROR(VLOOKUP(A277,'Outcome Indicators - Section C'!$A$10:$R$27,18,FALSE),"")</f>
        <v/>
      </c>
      <c r="C277" s="418" t="str">
        <f>IFERROR(IF(VLOOKUP(K277,'Disaggregation Records'!$D$59:$E$92,2,FALSE)=0,"",VLOOKUP(K277,'Disaggregation Records'!$D$59:$E$92,2,FALSE)),"")</f>
        <v/>
      </c>
      <c r="D277" s="418" t="str">
        <f>IFERROR(IF(VLOOKUP(K277,'Disaggregation Records'!$D$59:$F$92,3,FALSE)=0,"",VLOOKUP(K277,'Disaggregation Records'!$D$59:$F$92,3,FALSE)),"")</f>
        <v/>
      </c>
      <c r="E277" s="388"/>
      <c r="F277" s="388"/>
      <c r="G277" s="388"/>
      <c r="H277" s="318"/>
      <c r="I277" s="345" t="str">
        <f>IFERROR(IF(VLOOKUP(K277,'Disaggregation Records'!$D$59:$G$92,4,FALSE)=0,"",VLOOKUP(K277,'Disaggregation Records'!$D$59:$G$92,4,FALSE)),"")</f>
        <v/>
      </c>
      <c r="J277" s="415">
        <f t="shared" si="22"/>
        <v>9</v>
      </c>
      <c r="K277" s="415" t="str">
        <f t="shared" si="23"/>
        <v/>
      </c>
      <c r="L277" s="415" t="b">
        <f t="shared" si="24"/>
        <v>1</v>
      </c>
      <c r="M277" s="415" t="b">
        <f t="shared" si="25"/>
        <v>0</v>
      </c>
      <c r="N277" s="419" t="s">
        <v>1486</v>
      </c>
      <c r="O277" s="161"/>
      <c r="P277" s="164"/>
      <c r="Q277" s="164"/>
      <c r="AD277" s="9"/>
      <c r="AE277" s="9"/>
      <c r="AF277" s="9"/>
      <c r="AG277" s="9"/>
      <c r="AH277" s="9"/>
      <c r="AI277" s="9"/>
      <c r="AJ277" s="9"/>
    </row>
    <row r="278" spans="1:36" s="302" customFormat="1" ht="39.4" customHeight="1" x14ac:dyDescent="0.25">
      <c r="A278" s="317">
        <v>12</v>
      </c>
      <c r="B278" s="329" t="str">
        <f>IFERROR(VLOOKUP(A278,'Outcome Indicators - Section C'!$A$10:$R$27,18,FALSE),"")</f>
        <v/>
      </c>
      <c r="C278" s="418" t="str">
        <f>IFERROR(IF(VLOOKUP(K278,'Disaggregation Records'!$D$59:$E$92,2,FALSE)=0,"",VLOOKUP(K278,'Disaggregation Records'!$D$59:$E$92,2,FALSE)),"")</f>
        <v/>
      </c>
      <c r="D278" s="418" t="str">
        <f>IFERROR(IF(VLOOKUP(K278,'Disaggregation Records'!$D$59:$F$92,3,FALSE)=0,"",VLOOKUP(K278,'Disaggregation Records'!$D$59:$F$92,3,FALSE)),"")</f>
        <v/>
      </c>
      <c r="E278" s="388"/>
      <c r="F278" s="388"/>
      <c r="G278" s="388"/>
      <c r="H278" s="318"/>
      <c r="I278" s="345" t="str">
        <f>IFERROR(IF(VLOOKUP(K278,'Disaggregation Records'!$D$59:$G$92,4,FALSE)=0,"",VLOOKUP(K278,'Disaggregation Records'!$D$59:$G$92,4,FALSE)),"")</f>
        <v/>
      </c>
      <c r="J278" s="415">
        <f t="shared" si="22"/>
        <v>10</v>
      </c>
      <c r="K278" s="415" t="str">
        <f t="shared" si="23"/>
        <v/>
      </c>
      <c r="L278" s="415" t="b">
        <f t="shared" si="24"/>
        <v>1</v>
      </c>
      <c r="M278" s="415" t="b">
        <f t="shared" si="25"/>
        <v>0</v>
      </c>
      <c r="N278" s="419" t="s">
        <v>1487</v>
      </c>
      <c r="O278" s="161"/>
      <c r="P278" s="164"/>
      <c r="Q278" s="164"/>
      <c r="AD278" s="9"/>
      <c r="AE278" s="9"/>
      <c r="AF278" s="9"/>
      <c r="AG278" s="9"/>
      <c r="AH278" s="9"/>
      <c r="AI278" s="9"/>
      <c r="AJ278" s="9"/>
    </row>
    <row r="279" spans="1:36" s="302" customFormat="1" ht="39.4" customHeight="1" x14ac:dyDescent="0.25">
      <c r="A279" s="317">
        <v>12</v>
      </c>
      <c r="B279" s="329" t="str">
        <f>IFERROR(VLOOKUP(A279,'Outcome Indicators - Section C'!$A$10:$R$27,18,FALSE),"")</f>
        <v/>
      </c>
      <c r="C279" s="418" t="str">
        <f>IFERROR(IF(VLOOKUP(K279,'Disaggregation Records'!$D$59:$E$92,2,FALSE)=0,"",VLOOKUP(K279,'Disaggregation Records'!$D$59:$E$92,2,FALSE)),"")</f>
        <v/>
      </c>
      <c r="D279" s="418" t="str">
        <f>IFERROR(IF(VLOOKUP(K279,'Disaggregation Records'!$D$59:$F$92,3,FALSE)=0,"",VLOOKUP(K279,'Disaggregation Records'!$D$59:$F$92,3,FALSE)),"")</f>
        <v/>
      </c>
      <c r="E279" s="388"/>
      <c r="F279" s="388"/>
      <c r="G279" s="388"/>
      <c r="H279" s="318"/>
      <c r="I279" s="345" t="str">
        <f>IFERROR(IF(VLOOKUP(K279,'Disaggregation Records'!$D$59:$G$92,4,FALSE)=0,"",VLOOKUP(K279,'Disaggregation Records'!$D$59:$G$92,4,FALSE)),"")</f>
        <v/>
      </c>
      <c r="J279" s="415">
        <f t="shared" si="22"/>
        <v>11</v>
      </c>
      <c r="K279" s="415" t="str">
        <f t="shared" si="23"/>
        <v/>
      </c>
      <c r="L279" s="415" t="b">
        <f t="shared" si="24"/>
        <v>1</v>
      </c>
      <c r="M279" s="415" t="b">
        <f t="shared" si="25"/>
        <v>0</v>
      </c>
      <c r="N279" s="419" t="s">
        <v>1488</v>
      </c>
      <c r="O279" s="161"/>
      <c r="P279" s="164"/>
      <c r="Q279" s="164"/>
      <c r="AD279" s="9"/>
      <c r="AE279" s="9"/>
      <c r="AF279" s="9"/>
      <c r="AG279" s="9"/>
      <c r="AH279" s="9"/>
      <c r="AI279" s="9"/>
      <c r="AJ279" s="9"/>
    </row>
    <row r="280" spans="1:36" s="302" customFormat="1" ht="39.4" customHeight="1" x14ac:dyDescent="0.25">
      <c r="A280" s="317">
        <v>12</v>
      </c>
      <c r="B280" s="329" t="str">
        <f>IFERROR(VLOOKUP(A280,'Outcome Indicators - Section C'!$A$10:$R$27,18,FALSE),"")</f>
        <v/>
      </c>
      <c r="C280" s="418" t="str">
        <f>IFERROR(IF(VLOOKUP(K280,'Disaggregation Records'!$D$59:$E$92,2,FALSE)=0,"",VLOOKUP(K280,'Disaggregation Records'!$D$59:$E$92,2,FALSE)),"")</f>
        <v/>
      </c>
      <c r="D280" s="418" t="str">
        <f>IFERROR(IF(VLOOKUP(K280,'Disaggregation Records'!$D$59:$F$92,3,FALSE)=0,"",VLOOKUP(K280,'Disaggregation Records'!$D$59:$F$92,3,FALSE)),"")</f>
        <v/>
      </c>
      <c r="E280" s="388"/>
      <c r="F280" s="388"/>
      <c r="G280" s="388"/>
      <c r="H280" s="318"/>
      <c r="I280" s="345" t="str">
        <f>IFERROR(IF(VLOOKUP(K280,'Disaggregation Records'!$D$59:$G$92,4,FALSE)=0,"",VLOOKUP(K280,'Disaggregation Records'!$D$59:$G$92,4,FALSE)),"")</f>
        <v/>
      </c>
      <c r="J280" s="415">
        <f t="shared" si="22"/>
        <v>12</v>
      </c>
      <c r="K280" s="415" t="str">
        <f t="shared" si="23"/>
        <v/>
      </c>
      <c r="L280" s="415" t="b">
        <f t="shared" si="24"/>
        <v>1</v>
      </c>
      <c r="M280" s="415" t="b">
        <f t="shared" si="25"/>
        <v>0</v>
      </c>
      <c r="N280" s="419" t="s">
        <v>1489</v>
      </c>
      <c r="O280" s="161"/>
      <c r="P280" s="164"/>
      <c r="Q280" s="164"/>
      <c r="AD280" s="9"/>
      <c r="AE280" s="9"/>
      <c r="AF280" s="9"/>
      <c r="AG280" s="9"/>
      <c r="AH280" s="9"/>
      <c r="AI280" s="9"/>
      <c r="AJ280" s="9"/>
    </row>
    <row r="281" spans="1:36" s="302" customFormat="1" ht="39.4" customHeight="1" x14ac:dyDescent="0.25">
      <c r="A281" s="317">
        <v>12</v>
      </c>
      <c r="B281" s="329" t="str">
        <f>IFERROR(VLOOKUP(A281,'Outcome Indicators - Section C'!$A$10:$R$27,18,FALSE),"")</f>
        <v/>
      </c>
      <c r="C281" s="418" t="str">
        <f>IFERROR(IF(VLOOKUP(K281,'Disaggregation Records'!$D$59:$E$92,2,FALSE)=0,"",VLOOKUP(K281,'Disaggregation Records'!$D$59:$E$92,2,FALSE)),"")</f>
        <v/>
      </c>
      <c r="D281" s="418" t="str">
        <f>IFERROR(IF(VLOOKUP(K281,'Disaggregation Records'!$D$59:$F$92,3,FALSE)=0,"",VLOOKUP(K281,'Disaggregation Records'!$D$59:$F$92,3,FALSE)),"")</f>
        <v/>
      </c>
      <c r="E281" s="388"/>
      <c r="F281" s="388"/>
      <c r="G281" s="388"/>
      <c r="H281" s="318"/>
      <c r="I281" s="345" t="str">
        <f>IFERROR(IF(VLOOKUP(K281,'Disaggregation Records'!$D$59:$G$92,4,FALSE)=0,"",VLOOKUP(K281,'Disaggregation Records'!$D$59:$G$92,4,FALSE)),"")</f>
        <v/>
      </c>
      <c r="J281" s="415">
        <f t="shared" si="22"/>
        <v>13</v>
      </c>
      <c r="K281" s="415" t="str">
        <f t="shared" si="23"/>
        <v/>
      </c>
      <c r="L281" s="415" t="b">
        <f t="shared" si="24"/>
        <v>1</v>
      </c>
      <c r="M281" s="415" t="b">
        <f t="shared" si="25"/>
        <v>0</v>
      </c>
      <c r="N281" s="419" t="s">
        <v>1490</v>
      </c>
      <c r="O281" s="161"/>
      <c r="P281" s="164"/>
      <c r="Q281" s="164"/>
      <c r="AD281" s="9"/>
      <c r="AE281" s="9"/>
      <c r="AF281" s="9"/>
      <c r="AG281" s="9"/>
      <c r="AH281" s="9"/>
      <c r="AI281" s="9"/>
      <c r="AJ281" s="9"/>
    </row>
    <row r="282" spans="1:36" s="302" customFormat="1" ht="39.4" customHeight="1" x14ac:dyDescent="0.25">
      <c r="A282" s="317">
        <v>12</v>
      </c>
      <c r="B282" s="329" t="str">
        <f>IFERROR(VLOOKUP(A282,'Outcome Indicators - Section C'!$A$10:$R$27,18,FALSE),"")</f>
        <v/>
      </c>
      <c r="C282" s="418" t="str">
        <f>IFERROR(IF(VLOOKUP(K282,'Disaggregation Records'!$D$59:$E$92,2,FALSE)=0,"",VLOOKUP(K282,'Disaggregation Records'!$D$59:$E$92,2,FALSE)),"")</f>
        <v/>
      </c>
      <c r="D282" s="418" t="str">
        <f>IFERROR(IF(VLOOKUP(K282,'Disaggregation Records'!$D$59:$F$92,3,FALSE)=0,"",VLOOKUP(K282,'Disaggregation Records'!$D$59:$F$92,3,FALSE)),"")</f>
        <v/>
      </c>
      <c r="E282" s="388"/>
      <c r="F282" s="388"/>
      <c r="G282" s="388"/>
      <c r="H282" s="318"/>
      <c r="I282" s="345" t="str">
        <f>IFERROR(IF(VLOOKUP(K282,'Disaggregation Records'!$D$59:$G$92,4,FALSE)=0,"",VLOOKUP(K282,'Disaggregation Records'!$D$59:$G$92,4,FALSE)),"")</f>
        <v/>
      </c>
      <c r="J282" s="415">
        <f t="shared" si="22"/>
        <v>14</v>
      </c>
      <c r="K282" s="415" t="str">
        <f t="shared" si="23"/>
        <v/>
      </c>
      <c r="L282" s="415" t="b">
        <f t="shared" si="24"/>
        <v>1</v>
      </c>
      <c r="M282" s="415" t="b">
        <f t="shared" si="25"/>
        <v>0</v>
      </c>
      <c r="N282" s="419" t="s">
        <v>1491</v>
      </c>
      <c r="O282" s="161"/>
      <c r="P282" s="164"/>
      <c r="Q282" s="164"/>
      <c r="AD282" s="9"/>
      <c r="AE282" s="9"/>
      <c r="AF282" s="9"/>
      <c r="AG282" s="9"/>
      <c r="AH282" s="9"/>
      <c r="AI282" s="9"/>
      <c r="AJ282" s="9"/>
    </row>
    <row r="283" spans="1:36" s="302" customFormat="1" ht="39.4" customHeight="1" x14ac:dyDescent="0.25">
      <c r="A283" s="317">
        <v>12</v>
      </c>
      <c r="B283" s="329" t="str">
        <f>IFERROR(VLOOKUP(A283,'Outcome Indicators - Section C'!$A$10:$R$27,18,FALSE),"")</f>
        <v/>
      </c>
      <c r="C283" s="418" t="str">
        <f>IFERROR(IF(VLOOKUP(K283,'Disaggregation Records'!$D$59:$E$92,2,FALSE)=0,"",VLOOKUP(K283,'Disaggregation Records'!$D$59:$E$92,2,FALSE)),"")</f>
        <v/>
      </c>
      <c r="D283" s="418" t="str">
        <f>IFERROR(IF(VLOOKUP(K283,'Disaggregation Records'!$D$59:$F$92,3,FALSE)=0,"",VLOOKUP(K283,'Disaggregation Records'!$D$59:$F$92,3,FALSE)),"")</f>
        <v/>
      </c>
      <c r="E283" s="388"/>
      <c r="F283" s="388"/>
      <c r="G283" s="388"/>
      <c r="H283" s="318"/>
      <c r="I283" s="345" t="str">
        <f>IFERROR(IF(VLOOKUP(K283,'Disaggregation Records'!$D$59:$G$92,4,FALSE)=0,"",VLOOKUP(K283,'Disaggregation Records'!$D$59:$G$92,4,FALSE)),"")</f>
        <v/>
      </c>
      <c r="J283" s="415">
        <f t="shared" si="22"/>
        <v>15</v>
      </c>
      <c r="K283" s="415" t="str">
        <f t="shared" si="23"/>
        <v/>
      </c>
      <c r="L283" s="415" t="b">
        <f t="shared" si="24"/>
        <v>1</v>
      </c>
      <c r="M283" s="415" t="b">
        <f t="shared" si="25"/>
        <v>0</v>
      </c>
      <c r="N283" s="419" t="s">
        <v>1492</v>
      </c>
      <c r="O283" s="161"/>
      <c r="P283" s="164"/>
      <c r="Q283" s="164"/>
      <c r="AD283" s="9"/>
      <c r="AE283" s="9"/>
      <c r="AF283" s="9"/>
      <c r="AG283" s="9"/>
      <c r="AH283" s="9"/>
      <c r="AI283" s="9"/>
      <c r="AJ283" s="9"/>
    </row>
    <row r="284" spans="1:36" s="302" customFormat="1" ht="39.4" customHeight="1" x14ac:dyDescent="0.25">
      <c r="A284" s="317">
        <v>12</v>
      </c>
      <c r="B284" s="329" t="str">
        <f>IFERROR(VLOOKUP(A284,'Outcome Indicators - Section C'!$A$10:$R$27,18,FALSE),"")</f>
        <v/>
      </c>
      <c r="C284" s="418" t="str">
        <f>IFERROR(IF(VLOOKUP(K284,'Disaggregation Records'!$D$59:$E$92,2,FALSE)=0,"",VLOOKUP(K284,'Disaggregation Records'!$D$59:$E$92,2,FALSE)),"")</f>
        <v/>
      </c>
      <c r="D284" s="418" t="str">
        <f>IFERROR(IF(VLOOKUP(K284,'Disaggregation Records'!$D$59:$F$92,3,FALSE)=0,"",VLOOKUP(K284,'Disaggregation Records'!$D$59:$F$92,3,FALSE)),"")</f>
        <v/>
      </c>
      <c r="E284" s="388"/>
      <c r="F284" s="388"/>
      <c r="G284" s="388"/>
      <c r="H284" s="318"/>
      <c r="I284" s="345" t="str">
        <f>IFERROR(IF(VLOOKUP(K284,'Disaggregation Records'!$D$59:$G$92,4,FALSE)=0,"",VLOOKUP(K284,'Disaggregation Records'!$D$59:$G$92,4,FALSE)),"")</f>
        <v/>
      </c>
      <c r="J284" s="415">
        <f t="shared" si="22"/>
        <v>16</v>
      </c>
      <c r="K284" s="415" t="str">
        <f t="shared" si="23"/>
        <v/>
      </c>
      <c r="L284" s="415" t="b">
        <f t="shared" si="24"/>
        <v>1</v>
      </c>
      <c r="M284" s="415" t="b">
        <f t="shared" si="25"/>
        <v>0</v>
      </c>
      <c r="N284" s="419" t="s">
        <v>1493</v>
      </c>
      <c r="O284" s="161"/>
      <c r="P284" s="164"/>
      <c r="Q284" s="164"/>
      <c r="AD284" s="9"/>
      <c r="AE284" s="9"/>
      <c r="AF284" s="9"/>
      <c r="AG284" s="9"/>
      <c r="AH284" s="9"/>
      <c r="AI284" s="9"/>
      <c r="AJ284" s="9"/>
    </row>
    <row r="285" spans="1:36" s="302" customFormat="1" ht="39.4" customHeight="1" x14ac:dyDescent="0.25">
      <c r="A285" s="317">
        <v>12</v>
      </c>
      <c r="B285" s="329" t="str">
        <f>IFERROR(VLOOKUP(A285,'Outcome Indicators - Section C'!$A$10:$R$27,18,FALSE),"")</f>
        <v/>
      </c>
      <c r="C285" s="418" t="str">
        <f>IFERROR(IF(VLOOKUP(K285,'Disaggregation Records'!$D$59:$E$92,2,FALSE)=0,"",VLOOKUP(K285,'Disaggregation Records'!$D$59:$E$92,2,FALSE)),"")</f>
        <v/>
      </c>
      <c r="D285" s="418" t="str">
        <f>IFERROR(IF(VLOOKUP(K285,'Disaggregation Records'!$D$59:$F$92,3,FALSE)=0,"",VLOOKUP(K285,'Disaggregation Records'!$D$59:$F$92,3,FALSE)),"")</f>
        <v/>
      </c>
      <c r="E285" s="388"/>
      <c r="F285" s="388"/>
      <c r="G285" s="388"/>
      <c r="H285" s="318"/>
      <c r="I285" s="345" t="str">
        <f>IFERROR(IF(VLOOKUP(K285,'Disaggregation Records'!$D$59:$G$92,4,FALSE)=0,"",VLOOKUP(K285,'Disaggregation Records'!$D$59:$G$92,4,FALSE)),"")</f>
        <v/>
      </c>
      <c r="J285" s="415">
        <f t="shared" si="22"/>
        <v>17</v>
      </c>
      <c r="K285" s="415" t="str">
        <f t="shared" si="23"/>
        <v/>
      </c>
      <c r="L285" s="415" t="b">
        <f t="shared" si="24"/>
        <v>1</v>
      </c>
      <c r="M285" s="415" t="b">
        <f t="shared" si="25"/>
        <v>0</v>
      </c>
      <c r="N285" s="419" t="s">
        <v>1494</v>
      </c>
      <c r="O285" s="161"/>
      <c r="P285" s="164"/>
      <c r="Q285" s="164"/>
      <c r="AD285" s="9"/>
      <c r="AE285" s="9"/>
      <c r="AF285" s="9"/>
      <c r="AG285" s="9"/>
      <c r="AH285" s="9"/>
      <c r="AI285" s="9"/>
      <c r="AJ285" s="9"/>
    </row>
    <row r="286" spans="1:36" s="302" customFormat="1" ht="39.4" customHeight="1" x14ac:dyDescent="0.25">
      <c r="A286" s="317">
        <v>12</v>
      </c>
      <c r="B286" s="329" t="str">
        <f>IFERROR(VLOOKUP(A286,'Outcome Indicators - Section C'!$A$10:$R$27,18,FALSE),"")</f>
        <v/>
      </c>
      <c r="C286" s="418" t="str">
        <f>IFERROR(IF(VLOOKUP(K286,'Disaggregation Records'!$D$59:$E$92,2,FALSE)=0,"",VLOOKUP(K286,'Disaggregation Records'!$D$59:$E$92,2,FALSE)),"")</f>
        <v/>
      </c>
      <c r="D286" s="418" t="str">
        <f>IFERROR(IF(VLOOKUP(K286,'Disaggregation Records'!$D$59:$F$92,3,FALSE)=0,"",VLOOKUP(K286,'Disaggregation Records'!$D$59:$F$92,3,FALSE)),"")</f>
        <v/>
      </c>
      <c r="E286" s="388"/>
      <c r="F286" s="388"/>
      <c r="G286" s="388"/>
      <c r="H286" s="318"/>
      <c r="I286" s="345" t="str">
        <f>IFERROR(IF(VLOOKUP(K286,'Disaggregation Records'!$D$59:$G$92,4,FALSE)=0,"",VLOOKUP(K286,'Disaggregation Records'!$D$59:$G$92,4,FALSE)),"")</f>
        <v/>
      </c>
      <c r="J286" s="415">
        <f t="shared" si="22"/>
        <v>18</v>
      </c>
      <c r="K286" s="415" t="str">
        <f t="shared" si="23"/>
        <v/>
      </c>
      <c r="L286" s="415" t="b">
        <f t="shared" si="24"/>
        <v>1</v>
      </c>
      <c r="M286" s="415" t="b">
        <f t="shared" si="25"/>
        <v>0</v>
      </c>
      <c r="N286" s="419" t="s">
        <v>1495</v>
      </c>
      <c r="O286" s="161"/>
      <c r="P286" s="164"/>
      <c r="Q286" s="164"/>
      <c r="AD286" s="9"/>
      <c r="AE286" s="9"/>
      <c r="AF286" s="9"/>
      <c r="AG286" s="9"/>
      <c r="AH286" s="9"/>
      <c r="AI286" s="9"/>
      <c r="AJ286" s="9"/>
    </row>
    <row r="287" spans="1:36" s="302" customFormat="1" ht="39.4" customHeight="1" x14ac:dyDescent="0.25">
      <c r="A287" s="317">
        <v>12</v>
      </c>
      <c r="B287" s="329" t="str">
        <f>IFERROR(VLOOKUP(A287,'Outcome Indicators - Section C'!$A$10:$R$27,18,FALSE),"")</f>
        <v/>
      </c>
      <c r="C287" s="418" t="str">
        <f>IFERROR(IF(VLOOKUP(K287,'Disaggregation Records'!$D$59:$E$92,2,FALSE)=0,"",VLOOKUP(K287,'Disaggregation Records'!$D$59:$E$92,2,FALSE)),"")</f>
        <v/>
      </c>
      <c r="D287" s="418" t="str">
        <f>IFERROR(IF(VLOOKUP(K287,'Disaggregation Records'!$D$59:$F$92,3,FALSE)=0,"",VLOOKUP(K287,'Disaggregation Records'!$D$59:$F$92,3,FALSE)),"")</f>
        <v/>
      </c>
      <c r="E287" s="388"/>
      <c r="F287" s="388"/>
      <c r="G287" s="388"/>
      <c r="H287" s="318"/>
      <c r="I287" s="345" t="str">
        <f>IFERROR(IF(VLOOKUP(K287,'Disaggregation Records'!$D$59:$G$92,4,FALSE)=0,"",VLOOKUP(K287,'Disaggregation Records'!$D$59:$G$92,4,FALSE)),"")</f>
        <v/>
      </c>
      <c r="J287" s="415">
        <f t="shared" si="22"/>
        <v>19</v>
      </c>
      <c r="K287" s="415" t="str">
        <f t="shared" si="23"/>
        <v/>
      </c>
      <c r="L287" s="415" t="b">
        <f t="shared" si="24"/>
        <v>1</v>
      </c>
      <c r="M287" s="415" t="b">
        <f t="shared" si="25"/>
        <v>0</v>
      </c>
      <c r="N287" s="419" t="s">
        <v>1496</v>
      </c>
      <c r="O287" s="161"/>
      <c r="P287" s="164"/>
      <c r="Q287" s="164"/>
      <c r="AD287" s="9"/>
      <c r="AE287" s="9"/>
      <c r="AF287" s="9"/>
      <c r="AG287" s="9"/>
      <c r="AH287" s="9"/>
      <c r="AI287" s="9"/>
      <c r="AJ287" s="9"/>
    </row>
    <row r="288" spans="1:36" s="302" customFormat="1" ht="39.4" customHeight="1" x14ac:dyDescent="0.25">
      <c r="A288" s="317">
        <v>13</v>
      </c>
      <c r="B288" s="329" t="str">
        <f>IFERROR(VLOOKUP(A288,'Outcome Indicators - Section C'!$A$10:$R$27,18,FALSE),"")</f>
        <v/>
      </c>
      <c r="C288" s="418" t="str">
        <f>IFERROR(IF(VLOOKUP(K288,'Disaggregation Records'!$D$59:$E$92,2,FALSE)=0,"",VLOOKUP(K288,'Disaggregation Records'!$D$59:$E$92,2,FALSE)),"")</f>
        <v/>
      </c>
      <c r="D288" s="418" t="str">
        <f>IFERROR(IF(VLOOKUP(K288,'Disaggregation Records'!$D$59:$F$92,3,FALSE)=0,"",VLOOKUP(K288,'Disaggregation Records'!$D$59:$F$92,3,FALSE)),"")</f>
        <v/>
      </c>
      <c r="E288" s="388"/>
      <c r="F288" s="388"/>
      <c r="G288" s="388"/>
      <c r="H288" s="318"/>
      <c r="I288" s="345" t="str">
        <f>IFERROR(IF(VLOOKUP(K288,'Disaggregation Records'!$D$59:$G$92,4,FALSE)=0,"",VLOOKUP(K288,'Disaggregation Records'!$D$59:$G$92,4,FALSE)),"")</f>
        <v/>
      </c>
      <c r="J288" s="415">
        <f t="shared" si="22"/>
        <v>20</v>
      </c>
      <c r="K288" s="415" t="str">
        <f t="shared" si="23"/>
        <v/>
      </c>
      <c r="L288" s="415" t="b">
        <f t="shared" si="24"/>
        <v>1</v>
      </c>
      <c r="M288" s="415" t="b">
        <f t="shared" si="25"/>
        <v>0</v>
      </c>
      <c r="N288" s="419" t="s">
        <v>1497</v>
      </c>
      <c r="O288" s="161"/>
      <c r="P288" s="164"/>
      <c r="Q288" s="164"/>
      <c r="AD288" s="9"/>
      <c r="AE288" s="9"/>
      <c r="AF288" s="9"/>
      <c r="AG288" s="9"/>
      <c r="AH288" s="9"/>
      <c r="AI288" s="9"/>
      <c r="AJ288" s="9"/>
    </row>
    <row r="289" spans="1:36" s="302" customFormat="1" ht="39.4" customHeight="1" x14ac:dyDescent="0.25">
      <c r="A289" s="317">
        <v>13</v>
      </c>
      <c r="B289" s="329" t="str">
        <f>IFERROR(VLOOKUP(A289,'Outcome Indicators - Section C'!$A$10:$R$27,18,FALSE),"")</f>
        <v/>
      </c>
      <c r="C289" s="418" t="str">
        <f>IFERROR(IF(VLOOKUP(K289,'Disaggregation Records'!$D$59:$E$92,2,FALSE)=0,"",VLOOKUP(K289,'Disaggregation Records'!$D$59:$E$92,2,FALSE)),"")</f>
        <v/>
      </c>
      <c r="D289" s="418" t="str">
        <f>IFERROR(IF(VLOOKUP(K289,'Disaggregation Records'!$D$59:$F$92,3,FALSE)=0,"",VLOOKUP(K289,'Disaggregation Records'!$D$59:$F$92,3,FALSE)),"")</f>
        <v/>
      </c>
      <c r="E289" s="388"/>
      <c r="F289" s="388"/>
      <c r="G289" s="388"/>
      <c r="H289" s="318"/>
      <c r="I289" s="345" t="str">
        <f>IFERROR(IF(VLOOKUP(K289,'Disaggregation Records'!$D$59:$G$92,4,FALSE)=0,"",VLOOKUP(K289,'Disaggregation Records'!$D$59:$G$92,4,FALSE)),"")</f>
        <v/>
      </c>
      <c r="J289" s="415">
        <f t="shared" si="22"/>
        <v>21</v>
      </c>
      <c r="K289" s="415" t="str">
        <f t="shared" si="23"/>
        <v/>
      </c>
      <c r="L289" s="415" t="b">
        <f t="shared" si="24"/>
        <v>1</v>
      </c>
      <c r="M289" s="415" t="b">
        <f t="shared" si="25"/>
        <v>0</v>
      </c>
      <c r="N289" s="419" t="s">
        <v>1498</v>
      </c>
      <c r="O289" s="161"/>
      <c r="P289" s="164"/>
      <c r="Q289" s="164"/>
      <c r="AD289" s="9"/>
      <c r="AE289" s="9"/>
      <c r="AF289" s="9"/>
      <c r="AG289" s="9"/>
      <c r="AH289" s="9"/>
      <c r="AI289" s="9"/>
      <c r="AJ289" s="9"/>
    </row>
    <row r="290" spans="1:36" s="302" customFormat="1" ht="39.4" customHeight="1" x14ac:dyDescent="0.25">
      <c r="A290" s="317">
        <v>13</v>
      </c>
      <c r="B290" s="329" t="str">
        <f>IFERROR(VLOOKUP(A290,'Outcome Indicators - Section C'!$A$10:$R$27,18,FALSE),"")</f>
        <v/>
      </c>
      <c r="C290" s="418" t="str">
        <f>IFERROR(IF(VLOOKUP(K290,'Disaggregation Records'!$D$59:$E$92,2,FALSE)=0,"",VLOOKUP(K290,'Disaggregation Records'!$D$59:$E$92,2,FALSE)),"")</f>
        <v/>
      </c>
      <c r="D290" s="418" t="str">
        <f>IFERROR(IF(VLOOKUP(K290,'Disaggregation Records'!$D$59:$F$92,3,FALSE)=0,"",VLOOKUP(K290,'Disaggregation Records'!$D$59:$F$92,3,FALSE)),"")</f>
        <v/>
      </c>
      <c r="E290" s="388"/>
      <c r="F290" s="388"/>
      <c r="G290" s="388"/>
      <c r="H290" s="318"/>
      <c r="I290" s="345" t="str">
        <f>IFERROR(IF(VLOOKUP(K290,'Disaggregation Records'!$D$59:$G$92,4,FALSE)=0,"",VLOOKUP(K290,'Disaggregation Records'!$D$59:$G$92,4,FALSE)),"")</f>
        <v/>
      </c>
      <c r="J290" s="415">
        <f t="shared" si="22"/>
        <v>22</v>
      </c>
      <c r="K290" s="415" t="str">
        <f t="shared" si="23"/>
        <v/>
      </c>
      <c r="L290" s="415" t="b">
        <f t="shared" si="24"/>
        <v>1</v>
      </c>
      <c r="M290" s="415" t="b">
        <f t="shared" si="25"/>
        <v>0</v>
      </c>
      <c r="N290" s="419" t="s">
        <v>1499</v>
      </c>
      <c r="O290" s="161"/>
      <c r="P290" s="164"/>
      <c r="Q290" s="164"/>
      <c r="AD290" s="9"/>
      <c r="AE290" s="9"/>
      <c r="AF290" s="9"/>
      <c r="AG290" s="9"/>
      <c r="AH290" s="9"/>
      <c r="AI290" s="9"/>
      <c r="AJ290" s="9"/>
    </row>
    <row r="291" spans="1:36" s="302" customFormat="1" ht="39.4" customHeight="1" x14ac:dyDescent="0.25">
      <c r="A291" s="317">
        <v>13</v>
      </c>
      <c r="B291" s="329" t="str">
        <f>IFERROR(VLOOKUP(A291,'Outcome Indicators - Section C'!$A$10:$R$27,18,FALSE),"")</f>
        <v/>
      </c>
      <c r="C291" s="418" t="str">
        <f>IFERROR(IF(VLOOKUP(K291,'Disaggregation Records'!$D$59:$E$92,2,FALSE)=0,"",VLOOKUP(K291,'Disaggregation Records'!$D$59:$E$92,2,FALSE)),"")</f>
        <v/>
      </c>
      <c r="D291" s="418" t="str">
        <f>IFERROR(IF(VLOOKUP(K291,'Disaggregation Records'!$D$59:$F$92,3,FALSE)=0,"",VLOOKUP(K291,'Disaggregation Records'!$D$59:$F$92,3,FALSE)),"")</f>
        <v/>
      </c>
      <c r="E291" s="388"/>
      <c r="F291" s="388"/>
      <c r="G291" s="388"/>
      <c r="H291" s="318"/>
      <c r="I291" s="345" t="str">
        <f>IFERROR(IF(VLOOKUP(K291,'Disaggregation Records'!$D$59:$G$92,4,FALSE)=0,"",VLOOKUP(K291,'Disaggregation Records'!$D$59:$G$92,4,FALSE)),"")</f>
        <v/>
      </c>
      <c r="J291" s="415">
        <f t="shared" si="22"/>
        <v>23</v>
      </c>
      <c r="K291" s="415" t="str">
        <f t="shared" si="23"/>
        <v/>
      </c>
      <c r="L291" s="415" t="b">
        <f t="shared" si="24"/>
        <v>1</v>
      </c>
      <c r="M291" s="415" t="b">
        <f t="shared" si="25"/>
        <v>0</v>
      </c>
      <c r="N291" s="419" t="s">
        <v>1500</v>
      </c>
      <c r="O291" s="161"/>
      <c r="P291" s="164"/>
      <c r="Q291" s="164"/>
      <c r="AD291" s="9"/>
      <c r="AE291" s="9"/>
      <c r="AF291" s="9"/>
      <c r="AG291" s="9"/>
      <c r="AH291" s="9"/>
      <c r="AI291" s="9"/>
      <c r="AJ291" s="9"/>
    </row>
    <row r="292" spans="1:36" s="302" customFormat="1" ht="39.4" customHeight="1" x14ac:dyDescent="0.25">
      <c r="A292" s="317">
        <v>13</v>
      </c>
      <c r="B292" s="329" t="str">
        <f>IFERROR(VLOOKUP(A292,'Outcome Indicators - Section C'!$A$10:$R$27,18,FALSE),"")</f>
        <v/>
      </c>
      <c r="C292" s="418" t="str">
        <f>IFERROR(IF(VLOOKUP(K292,'Disaggregation Records'!$D$59:$E$92,2,FALSE)=0,"",VLOOKUP(K292,'Disaggregation Records'!$D$59:$E$92,2,FALSE)),"")</f>
        <v/>
      </c>
      <c r="D292" s="418" t="str">
        <f>IFERROR(IF(VLOOKUP(K292,'Disaggregation Records'!$D$59:$F$92,3,FALSE)=0,"",VLOOKUP(K292,'Disaggregation Records'!$D$59:$F$92,3,FALSE)),"")</f>
        <v/>
      </c>
      <c r="E292" s="388"/>
      <c r="F292" s="388"/>
      <c r="G292" s="388"/>
      <c r="H292" s="318"/>
      <c r="I292" s="345" t="str">
        <f>IFERROR(IF(VLOOKUP(K292,'Disaggregation Records'!$D$59:$G$92,4,FALSE)=0,"",VLOOKUP(K292,'Disaggregation Records'!$D$59:$G$92,4,FALSE)),"")</f>
        <v/>
      </c>
      <c r="J292" s="415">
        <f t="shared" si="22"/>
        <v>24</v>
      </c>
      <c r="K292" s="415" t="str">
        <f t="shared" si="23"/>
        <v/>
      </c>
      <c r="L292" s="415" t="b">
        <f t="shared" si="24"/>
        <v>1</v>
      </c>
      <c r="M292" s="415" t="b">
        <f t="shared" si="25"/>
        <v>0</v>
      </c>
      <c r="N292" s="419" t="s">
        <v>1501</v>
      </c>
      <c r="O292" s="161"/>
      <c r="P292" s="164"/>
      <c r="Q292" s="164"/>
      <c r="AD292" s="9"/>
      <c r="AE292" s="9"/>
      <c r="AF292" s="9"/>
      <c r="AG292" s="9"/>
      <c r="AH292" s="9"/>
      <c r="AI292" s="9"/>
      <c r="AJ292" s="9"/>
    </row>
    <row r="293" spans="1:36" s="302" customFormat="1" ht="39.4" customHeight="1" x14ac:dyDescent="0.25">
      <c r="A293" s="317">
        <v>13</v>
      </c>
      <c r="B293" s="329" t="str">
        <f>IFERROR(VLOOKUP(A293,'Outcome Indicators - Section C'!$A$10:$R$27,18,FALSE),"")</f>
        <v/>
      </c>
      <c r="C293" s="418" t="str">
        <f>IFERROR(IF(VLOOKUP(K293,'Disaggregation Records'!$D$59:$E$92,2,FALSE)=0,"",VLOOKUP(K293,'Disaggregation Records'!$D$59:$E$92,2,FALSE)),"")</f>
        <v/>
      </c>
      <c r="D293" s="418" t="str">
        <f>IFERROR(IF(VLOOKUP(K293,'Disaggregation Records'!$D$59:$F$92,3,FALSE)=0,"",VLOOKUP(K293,'Disaggregation Records'!$D$59:$F$92,3,FALSE)),"")</f>
        <v/>
      </c>
      <c r="E293" s="388"/>
      <c r="F293" s="388"/>
      <c r="G293" s="388"/>
      <c r="H293" s="318"/>
      <c r="I293" s="345" t="str">
        <f>IFERROR(IF(VLOOKUP(K293,'Disaggregation Records'!$D$59:$G$92,4,FALSE)=0,"",VLOOKUP(K293,'Disaggregation Records'!$D$59:$G$92,4,FALSE)),"")</f>
        <v/>
      </c>
      <c r="J293" s="415">
        <f t="shared" si="22"/>
        <v>25</v>
      </c>
      <c r="K293" s="415" t="str">
        <f t="shared" si="23"/>
        <v/>
      </c>
      <c r="L293" s="415" t="b">
        <f t="shared" si="24"/>
        <v>1</v>
      </c>
      <c r="M293" s="415" t="b">
        <f t="shared" si="25"/>
        <v>0</v>
      </c>
      <c r="N293" s="419" t="s">
        <v>1502</v>
      </c>
      <c r="O293" s="161"/>
      <c r="P293" s="164"/>
      <c r="Q293" s="164"/>
      <c r="AD293" s="9"/>
      <c r="AE293" s="9"/>
      <c r="AF293" s="9"/>
      <c r="AG293" s="9"/>
      <c r="AH293" s="9"/>
      <c r="AI293" s="9"/>
      <c r="AJ293" s="9"/>
    </row>
    <row r="294" spans="1:36" s="302" customFormat="1" ht="39.4" customHeight="1" x14ac:dyDescent="0.25">
      <c r="A294" s="317">
        <v>13</v>
      </c>
      <c r="B294" s="329" t="str">
        <f>IFERROR(VLOOKUP(A294,'Outcome Indicators - Section C'!$A$10:$R$27,18,FALSE),"")</f>
        <v/>
      </c>
      <c r="C294" s="418" t="str">
        <f>IFERROR(IF(VLOOKUP(K294,'Disaggregation Records'!$D$59:$E$92,2,FALSE)=0,"",VLOOKUP(K294,'Disaggregation Records'!$D$59:$E$92,2,FALSE)),"")</f>
        <v/>
      </c>
      <c r="D294" s="418" t="str">
        <f>IFERROR(IF(VLOOKUP(K294,'Disaggregation Records'!$D$59:$F$92,3,FALSE)=0,"",VLOOKUP(K294,'Disaggregation Records'!$D$59:$F$92,3,FALSE)),"")</f>
        <v/>
      </c>
      <c r="E294" s="388"/>
      <c r="F294" s="388"/>
      <c r="G294" s="388"/>
      <c r="H294" s="318"/>
      <c r="I294" s="345" t="str">
        <f>IFERROR(IF(VLOOKUP(K294,'Disaggregation Records'!$D$59:$G$92,4,FALSE)=0,"",VLOOKUP(K294,'Disaggregation Records'!$D$59:$G$92,4,FALSE)),"")</f>
        <v/>
      </c>
      <c r="J294" s="415">
        <f t="shared" si="22"/>
        <v>26</v>
      </c>
      <c r="K294" s="415" t="str">
        <f t="shared" si="23"/>
        <v/>
      </c>
      <c r="L294" s="415" t="b">
        <f t="shared" si="24"/>
        <v>1</v>
      </c>
      <c r="M294" s="415" t="b">
        <f t="shared" si="25"/>
        <v>0</v>
      </c>
      <c r="N294" s="419" t="s">
        <v>1503</v>
      </c>
      <c r="O294" s="161"/>
      <c r="P294" s="164"/>
      <c r="Q294" s="164"/>
      <c r="AD294" s="9"/>
      <c r="AE294" s="9"/>
      <c r="AF294" s="9"/>
      <c r="AG294" s="9"/>
      <c r="AH294" s="9"/>
      <c r="AI294" s="9"/>
      <c r="AJ294" s="9"/>
    </row>
    <row r="295" spans="1:36" s="302" customFormat="1" ht="39.4" customHeight="1" x14ac:dyDescent="0.25">
      <c r="A295" s="317">
        <v>13</v>
      </c>
      <c r="B295" s="329" t="str">
        <f>IFERROR(VLOOKUP(A295,'Outcome Indicators - Section C'!$A$10:$R$27,18,FALSE),"")</f>
        <v/>
      </c>
      <c r="C295" s="418" t="str">
        <f>IFERROR(IF(VLOOKUP(K295,'Disaggregation Records'!$D$59:$E$92,2,FALSE)=0,"",VLOOKUP(K295,'Disaggregation Records'!$D$59:$E$92,2,FALSE)),"")</f>
        <v/>
      </c>
      <c r="D295" s="418" t="str">
        <f>IFERROR(IF(VLOOKUP(K295,'Disaggregation Records'!$D$59:$F$92,3,FALSE)=0,"",VLOOKUP(K295,'Disaggregation Records'!$D$59:$F$92,3,FALSE)),"")</f>
        <v/>
      </c>
      <c r="E295" s="388"/>
      <c r="F295" s="388"/>
      <c r="G295" s="388"/>
      <c r="H295" s="318"/>
      <c r="I295" s="345" t="str">
        <f>IFERROR(IF(VLOOKUP(K295,'Disaggregation Records'!$D$59:$G$92,4,FALSE)=0,"",VLOOKUP(K295,'Disaggregation Records'!$D$59:$G$92,4,FALSE)),"")</f>
        <v/>
      </c>
      <c r="J295" s="415">
        <f t="shared" si="22"/>
        <v>27</v>
      </c>
      <c r="K295" s="415" t="str">
        <f t="shared" si="23"/>
        <v/>
      </c>
      <c r="L295" s="415" t="b">
        <f t="shared" si="24"/>
        <v>1</v>
      </c>
      <c r="M295" s="415" t="b">
        <f t="shared" si="25"/>
        <v>0</v>
      </c>
      <c r="N295" s="419" t="s">
        <v>1504</v>
      </c>
      <c r="O295" s="161"/>
      <c r="P295" s="164"/>
      <c r="Q295" s="164"/>
      <c r="AD295" s="9"/>
      <c r="AE295" s="9"/>
      <c r="AF295" s="9"/>
      <c r="AG295" s="9"/>
      <c r="AH295" s="9"/>
      <c r="AI295" s="9"/>
      <c r="AJ295" s="9"/>
    </row>
    <row r="296" spans="1:36" s="302" customFormat="1" ht="39.4" customHeight="1" x14ac:dyDescent="0.25">
      <c r="A296" s="317">
        <v>13</v>
      </c>
      <c r="B296" s="329" t="str">
        <f>IFERROR(VLOOKUP(A296,'Outcome Indicators - Section C'!$A$10:$R$27,18,FALSE),"")</f>
        <v/>
      </c>
      <c r="C296" s="418" t="str">
        <f>IFERROR(IF(VLOOKUP(K296,'Disaggregation Records'!$D$59:$E$92,2,FALSE)=0,"",VLOOKUP(K296,'Disaggregation Records'!$D$59:$E$92,2,FALSE)),"")</f>
        <v/>
      </c>
      <c r="D296" s="418" t="str">
        <f>IFERROR(IF(VLOOKUP(K296,'Disaggregation Records'!$D$59:$F$92,3,FALSE)=0,"",VLOOKUP(K296,'Disaggregation Records'!$D$59:$F$92,3,FALSE)),"")</f>
        <v/>
      </c>
      <c r="E296" s="388"/>
      <c r="F296" s="388"/>
      <c r="G296" s="388"/>
      <c r="H296" s="318"/>
      <c r="I296" s="345" t="str">
        <f>IFERROR(IF(VLOOKUP(K296,'Disaggregation Records'!$D$59:$G$92,4,FALSE)=0,"",VLOOKUP(K296,'Disaggregation Records'!$D$59:$G$92,4,FALSE)),"")</f>
        <v/>
      </c>
      <c r="J296" s="415">
        <f t="shared" ref="J296:J317" si="26">IF(B296=B295,J295+1,0)</f>
        <v>28</v>
      </c>
      <c r="K296" s="415" t="str">
        <f t="shared" ref="K296:K317" si="27">IF(B296&lt;&gt;"",B296&amp;"-"&amp;J296,"")</f>
        <v/>
      </c>
      <c r="L296" s="415" t="b">
        <f t="shared" ref="L296:L317" si="28">IFERROR(TRUE,FALSE)</f>
        <v>1</v>
      </c>
      <c r="M296" s="415" t="b">
        <f t="shared" ref="M296:M317" si="29">IFERROR(IF(B296&lt;&gt;"",TRUE,FALSE),"")</f>
        <v>0</v>
      </c>
      <c r="N296" s="419" t="s">
        <v>1505</v>
      </c>
      <c r="O296" s="161"/>
      <c r="P296" s="164"/>
      <c r="Q296" s="164"/>
      <c r="AD296" s="9"/>
      <c r="AE296" s="9"/>
      <c r="AF296" s="9"/>
      <c r="AG296" s="9"/>
      <c r="AH296" s="9"/>
      <c r="AI296" s="9"/>
      <c r="AJ296" s="9"/>
    </row>
    <row r="297" spans="1:36" s="302" customFormat="1" ht="39.4" customHeight="1" x14ac:dyDescent="0.25">
      <c r="A297" s="317">
        <v>13</v>
      </c>
      <c r="B297" s="329" t="str">
        <f>IFERROR(VLOOKUP(A297,'Outcome Indicators - Section C'!$A$10:$R$27,18,FALSE),"")</f>
        <v/>
      </c>
      <c r="C297" s="418" t="str">
        <f>IFERROR(IF(VLOOKUP(K297,'Disaggregation Records'!$D$59:$E$92,2,FALSE)=0,"",VLOOKUP(K297,'Disaggregation Records'!$D$59:$E$92,2,FALSE)),"")</f>
        <v/>
      </c>
      <c r="D297" s="418" t="str">
        <f>IFERROR(IF(VLOOKUP(K297,'Disaggregation Records'!$D$59:$F$92,3,FALSE)=0,"",VLOOKUP(K297,'Disaggregation Records'!$D$59:$F$92,3,FALSE)),"")</f>
        <v/>
      </c>
      <c r="E297" s="388"/>
      <c r="F297" s="388"/>
      <c r="G297" s="388"/>
      <c r="H297" s="318"/>
      <c r="I297" s="345" t="str">
        <f>IFERROR(IF(VLOOKUP(K297,'Disaggregation Records'!$D$59:$G$92,4,FALSE)=0,"",VLOOKUP(K297,'Disaggregation Records'!$D$59:$G$92,4,FALSE)),"")</f>
        <v/>
      </c>
      <c r="J297" s="415">
        <f t="shared" si="26"/>
        <v>29</v>
      </c>
      <c r="K297" s="415" t="str">
        <f t="shared" si="27"/>
        <v/>
      </c>
      <c r="L297" s="415" t="b">
        <f t="shared" si="28"/>
        <v>1</v>
      </c>
      <c r="M297" s="415" t="b">
        <f t="shared" si="29"/>
        <v>0</v>
      </c>
      <c r="N297" s="419" t="s">
        <v>1506</v>
      </c>
      <c r="O297" s="161"/>
      <c r="P297" s="164"/>
      <c r="Q297" s="164"/>
      <c r="AD297" s="9"/>
      <c r="AE297" s="9"/>
      <c r="AF297" s="9"/>
      <c r="AG297" s="9"/>
      <c r="AH297" s="9"/>
      <c r="AI297" s="9"/>
      <c r="AJ297" s="9"/>
    </row>
    <row r="298" spans="1:36" s="302" customFormat="1" ht="39.4" customHeight="1" x14ac:dyDescent="0.25">
      <c r="A298" s="317">
        <v>14</v>
      </c>
      <c r="B298" s="329" t="str">
        <f>IFERROR(VLOOKUP(A298,'Outcome Indicators - Section C'!$A$10:$R$27,18,FALSE),"")</f>
        <v/>
      </c>
      <c r="C298" s="418" t="str">
        <f>IFERROR(IF(VLOOKUP(K298,'Disaggregation Records'!$D$59:$E$92,2,FALSE)=0,"",VLOOKUP(K298,'Disaggregation Records'!$D$59:$E$92,2,FALSE)),"")</f>
        <v/>
      </c>
      <c r="D298" s="418" t="str">
        <f>IFERROR(IF(VLOOKUP(K298,'Disaggregation Records'!$D$59:$F$92,3,FALSE)=0,"",VLOOKUP(K298,'Disaggregation Records'!$D$59:$F$92,3,FALSE)),"")</f>
        <v/>
      </c>
      <c r="E298" s="388"/>
      <c r="F298" s="388"/>
      <c r="G298" s="388"/>
      <c r="H298" s="318"/>
      <c r="I298" s="345" t="str">
        <f>IFERROR(IF(VLOOKUP(K298,'Disaggregation Records'!$D$59:$G$92,4,FALSE)=0,"",VLOOKUP(K298,'Disaggregation Records'!$D$59:$G$92,4,FALSE)),"")</f>
        <v/>
      </c>
      <c r="J298" s="415">
        <f t="shared" si="26"/>
        <v>30</v>
      </c>
      <c r="K298" s="415" t="str">
        <f t="shared" si="27"/>
        <v/>
      </c>
      <c r="L298" s="415" t="b">
        <f t="shared" si="28"/>
        <v>1</v>
      </c>
      <c r="M298" s="415" t="b">
        <f t="shared" si="29"/>
        <v>0</v>
      </c>
      <c r="N298" s="419" t="s">
        <v>1507</v>
      </c>
      <c r="O298" s="161"/>
      <c r="P298" s="164"/>
      <c r="Q298" s="164"/>
      <c r="AD298" s="9"/>
      <c r="AE298" s="9"/>
      <c r="AF298" s="9"/>
      <c r="AG298" s="9"/>
      <c r="AH298" s="9"/>
      <c r="AI298" s="9"/>
      <c r="AJ298" s="9"/>
    </row>
    <row r="299" spans="1:36" s="302" customFormat="1" ht="39.4" customHeight="1" x14ac:dyDescent="0.25">
      <c r="A299" s="317">
        <v>14</v>
      </c>
      <c r="B299" s="329" t="str">
        <f>IFERROR(VLOOKUP(A299,'Outcome Indicators - Section C'!$A$10:$R$27,18,FALSE),"")</f>
        <v/>
      </c>
      <c r="C299" s="418" t="str">
        <f>IFERROR(IF(VLOOKUP(K299,'Disaggregation Records'!$D$59:$E$92,2,FALSE)=0,"",VLOOKUP(K299,'Disaggregation Records'!$D$59:$E$92,2,FALSE)),"")</f>
        <v/>
      </c>
      <c r="D299" s="418" t="str">
        <f>IFERROR(IF(VLOOKUP(K299,'Disaggregation Records'!$D$59:$F$92,3,FALSE)=0,"",VLOOKUP(K299,'Disaggregation Records'!$D$59:$F$92,3,FALSE)),"")</f>
        <v/>
      </c>
      <c r="E299" s="388"/>
      <c r="F299" s="388"/>
      <c r="G299" s="388"/>
      <c r="H299" s="318"/>
      <c r="I299" s="345" t="str">
        <f>IFERROR(IF(VLOOKUP(K299,'Disaggregation Records'!$D$59:$G$92,4,FALSE)=0,"",VLOOKUP(K299,'Disaggregation Records'!$D$59:$G$92,4,FALSE)),"")</f>
        <v/>
      </c>
      <c r="J299" s="415">
        <f t="shared" si="26"/>
        <v>31</v>
      </c>
      <c r="K299" s="415" t="str">
        <f t="shared" si="27"/>
        <v/>
      </c>
      <c r="L299" s="415" t="b">
        <f t="shared" si="28"/>
        <v>1</v>
      </c>
      <c r="M299" s="415" t="b">
        <f t="shared" si="29"/>
        <v>0</v>
      </c>
      <c r="N299" s="419" t="s">
        <v>1508</v>
      </c>
      <c r="O299" s="161"/>
      <c r="P299" s="164"/>
      <c r="Q299" s="164"/>
      <c r="AD299" s="9"/>
      <c r="AE299" s="9"/>
      <c r="AF299" s="9"/>
      <c r="AG299" s="9"/>
      <c r="AH299" s="9"/>
      <c r="AI299" s="9"/>
      <c r="AJ299" s="9"/>
    </row>
    <row r="300" spans="1:36" s="302" customFormat="1" ht="39.4" customHeight="1" x14ac:dyDescent="0.25">
      <c r="A300" s="317">
        <v>14</v>
      </c>
      <c r="B300" s="329" t="str">
        <f>IFERROR(VLOOKUP(A300,'Outcome Indicators - Section C'!$A$10:$R$27,18,FALSE),"")</f>
        <v/>
      </c>
      <c r="C300" s="418" t="str">
        <f>IFERROR(IF(VLOOKUP(K300,'Disaggregation Records'!$D$59:$E$92,2,FALSE)=0,"",VLOOKUP(K300,'Disaggregation Records'!$D$59:$E$92,2,FALSE)),"")</f>
        <v/>
      </c>
      <c r="D300" s="418" t="str">
        <f>IFERROR(IF(VLOOKUP(K300,'Disaggregation Records'!$D$59:$F$92,3,FALSE)=0,"",VLOOKUP(K300,'Disaggregation Records'!$D$59:$F$92,3,FALSE)),"")</f>
        <v/>
      </c>
      <c r="E300" s="388"/>
      <c r="F300" s="388"/>
      <c r="G300" s="388"/>
      <c r="H300" s="318"/>
      <c r="I300" s="345" t="str">
        <f>IFERROR(IF(VLOOKUP(K300,'Disaggregation Records'!$D$59:$G$92,4,FALSE)=0,"",VLOOKUP(K300,'Disaggregation Records'!$D$59:$G$92,4,FALSE)),"")</f>
        <v/>
      </c>
      <c r="J300" s="415">
        <f t="shared" si="26"/>
        <v>32</v>
      </c>
      <c r="K300" s="415" t="str">
        <f t="shared" si="27"/>
        <v/>
      </c>
      <c r="L300" s="415" t="b">
        <f t="shared" si="28"/>
        <v>1</v>
      </c>
      <c r="M300" s="415" t="b">
        <f t="shared" si="29"/>
        <v>0</v>
      </c>
      <c r="N300" s="419" t="s">
        <v>1509</v>
      </c>
      <c r="O300" s="161"/>
      <c r="P300" s="164"/>
      <c r="Q300" s="164"/>
      <c r="AD300" s="9"/>
      <c r="AE300" s="9"/>
      <c r="AF300" s="9"/>
      <c r="AG300" s="9"/>
      <c r="AH300" s="9"/>
      <c r="AI300" s="9"/>
      <c r="AJ300" s="9"/>
    </row>
    <row r="301" spans="1:36" s="302" customFormat="1" ht="39.4" customHeight="1" x14ac:dyDescent="0.25">
      <c r="A301" s="317">
        <v>14</v>
      </c>
      <c r="B301" s="329" t="str">
        <f>IFERROR(VLOOKUP(A301,'Outcome Indicators - Section C'!$A$10:$R$27,18,FALSE),"")</f>
        <v/>
      </c>
      <c r="C301" s="418" t="str">
        <f>IFERROR(IF(VLOOKUP(K301,'Disaggregation Records'!$D$59:$E$92,2,FALSE)=0,"",VLOOKUP(K301,'Disaggregation Records'!$D$59:$E$92,2,FALSE)),"")</f>
        <v/>
      </c>
      <c r="D301" s="418" t="str">
        <f>IFERROR(IF(VLOOKUP(K301,'Disaggregation Records'!$D$59:$F$92,3,FALSE)=0,"",VLOOKUP(K301,'Disaggregation Records'!$D$59:$F$92,3,FALSE)),"")</f>
        <v/>
      </c>
      <c r="E301" s="388"/>
      <c r="F301" s="388"/>
      <c r="G301" s="388"/>
      <c r="H301" s="318"/>
      <c r="I301" s="345" t="str">
        <f>IFERROR(IF(VLOOKUP(K301,'Disaggregation Records'!$D$59:$G$92,4,FALSE)=0,"",VLOOKUP(K301,'Disaggregation Records'!$D$59:$G$92,4,FALSE)),"")</f>
        <v/>
      </c>
      <c r="J301" s="415">
        <f t="shared" si="26"/>
        <v>33</v>
      </c>
      <c r="K301" s="415" t="str">
        <f t="shared" si="27"/>
        <v/>
      </c>
      <c r="L301" s="415" t="b">
        <f t="shared" si="28"/>
        <v>1</v>
      </c>
      <c r="M301" s="415" t="b">
        <f t="shared" si="29"/>
        <v>0</v>
      </c>
      <c r="N301" s="419" t="s">
        <v>1510</v>
      </c>
      <c r="O301" s="161"/>
      <c r="P301" s="164"/>
      <c r="Q301" s="164"/>
      <c r="AD301" s="9"/>
      <c r="AE301" s="9"/>
      <c r="AF301" s="9"/>
      <c r="AG301" s="9"/>
      <c r="AH301" s="9"/>
      <c r="AI301" s="9"/>
      <c r="AJ301" s="9"/>
    </row>
    <row r="302" spans="1:36" s="302" customFormat="1" ht="39.4" customHeight="1" x14ac:dyDescent="0.25">
      <c r="A302" s="317">
        <v>14</v>
      </c>
      <c r="B302" s="329" t="str">
        <f>IFERROR(VLOOKUP(A302,'Outcome Indicators - Section C'!$A$10:$R$27,18,FALSE),"")</f>
        <v/>
      </c>
      <c r="C302" s="418" t="str">
        <f>IFERROR(IF(VLOOKUP(K302,'Disaggregation Records'!$D$59:$E$92,2,FALSE)=0,"",VLOOKUP(K302,'Disaggregation Records'!$D$59:$E$92,2,FALSE)),"")</f>
        <v/>
      </c>
      <c r="D302" s="418" t="str">
        <f>IFERROR(IF(VLOOKUP(K302,'Disaggregation Records'!$D$59:$F$92,3,FALSE)=0,"",VLOOKUP(K302,'Disaggregation Records'!$D$59:$F$92,3,FALSE)),"")</f>
        <v/>
      </c>
      <c r="E302" s="388"/>
      <c r="F302" s="388"/>
      <c r="G302" s="388"/>
      <c r="H302" s="318"/>
      <c r="I302" s="345" t="str">
        <f>IFERROR(IF(VLOOKUP(K302,'Disaggregation Records'!$D$59:$G$92,4,FALSE)=0,"",VLOOKUP(K302,'Disaggregation Records'!$D$59:$G$92,4,FALSE)),"")</f>
        <v/>
      </c>
      <c r="J302" s="415">
        <f t="shared" si="26"/>
        <v>34</v>
      </c>
      <c r="K302" s="415" t="str">
        <f t="shared" si="27"/>
        <v/>
      </c>
      <c r="L302" s="415" t="b">
        <f t="shared" si="28"/>
        <v>1</v>
      </c>
      <c r="M302" s="415" t="b">
        <f t="shared" si="29"/>
        <v>0</v>
      </c>
      <c r="N302" s="419" t="s">
        <v>1511</v>
      </c>
      <c r="O302" s="161"/>
      <c r="P302" s="164"/>
      <c r="Q302" s="164"/>
      <c r="AD302" s="9"/>
      <c r="AE302" s="9"/>
      <c r="AF302" s="9"/>
      <c r="AG302" s="9"/>
      <c r="AH302" s="9"/>
      <c r="AI302" s="9"/>
      <c r="AJ302" s="9"/>
    </row>
    <row r="303" spans="1:36" s="302" customFormat="1" ht="39.4" customHeight="1" x14ac:dyDescent="0.25">
      <c r="A303" s="317">
        <v>14</v>
      </c>
      <c r="B303" s="329" t="str">
        <f>IFERROR(VLOOKUP(A303,'Outcome Indicators - Section C'!$A$10:$R$27,18,FALSE),"")</f>
        <v/>
      </c>
      <c r="C303" s="418" t="str">
        <f>IFERROR(IF(VLOOKUP(K303,'Disaggregation Records'!$D$59:$E$92,2,FALSE)=0,"",VLOOKUP(K303,'Disaggregation Records'!$D$59:$E$92,2,FALSE)),"")</f>
        <v/>
      </c>
      <c r="D303" s="418" t="str">
        <f>IFERROR(IF(VLOOKUP(K303,'Disaggregation Records'!$D$59:$F$92,3,FALSE)=0,"",VLOOKUP(K303,'Disaggregation Records'!$D$59:$F$92,3,FALSE)),"")</f>
        <v/>
      </c>
      <c r="E303" s="388"/>
      <c r="F303" s="388"/>
      <c r="G303" s="388"/>
      <c r="H303" s="318"/>
      <c r="I303" s="345" t="str">
        <f>IFERROR(IF(VLOOKUP(K303,'Disaggregation Records'!$D$59:$G$92,4,FALSE)=0,"",VLOOKUP(K303,'Disaggregation Records'!$D$59:$G$92,4,FALSE)),"")</f>
        <v/>
      </c>
      <c r="J303" s="415">
        <f t="shared" si="26"/>
        <v>35</v>
      </c>
      <c r="K303" s="415" t="str">
        <f t="shared" si="27"/>
        <v/>
      </c>
      <c r="L303" s="415" t="b">
        <f t="shared" si="28"/>
        <v>1</v>
      </c>
      <c r="M303" s="415" t="b">
        <f t="shared" si="29"/>
        <v>0</v>
      </c>
      <c r="N303" s="419" t="s">
        <v>1512</v>
      </c>
      <c r="O303" s="161"/>
      <c r="P303" s="164"/>
      <c r="Q303" s="164"/>
      <c r="AD303" s="9"/>
      <c r="AE303" s="9"/>
      <c r="AF303" s="9"/>
      <c r="AG303" s="9"/>
      <c r="AH303" s="9"/>
      <c r="AI303" s="9"/>
      <c r="AJ303" s="9"/>
    </row>
    <row r="304" spans="1:36" s="302" customFormat="1" ht="39.4" customHeight="1" x14ac:dyDescent="0.25">
      <c r="A304" s="317">
        <v>14</v>
      </c>
      <c r="B304" s="329" t="str">
        <f>IFERROR(VLOOKUP(A304,'Outcome Indicators - Section C'!$A$10:$R$27,18,FALSE),"")</f>
        <v/>
      </c>
      <c r="C304" s="418" t="str">
        <f>IFERROR(IF(VLOOKUP(K304,'Disaggregation Records'!$D$59:$E$92,2,FALSE)=0,"",VLOOKUP(K304,'Disaggregation Records'!$D$59:$E$92,2,FALSE)),"")</f>
        <v/>
      </c>
      <c r="D304" s="418" t="str">
        <f>IFERROR(IF(VLOOKUP(K304,'Disaggregation Records'!$D$59:$F$92,3,FALSE)=0,"",VLOOKUP(K304,'Disaggregation Records'!$D$59:$F$92,3,FALSE)),"")</f>
        <v/>
      </c>
      <c r="E304" s="388"/>
      <c r="F304" s="388"/>
      <c r="G304" s="388"/>
      <c r="H304" s="318"/>
      <c r="I304" s="345" t="str">
        <f>IFERROR(IF(VLOOKUP(K304,'Disaggregation Records'!$D$59:$G$92,4,FALSE)=0,"",VLOOKUP(K304,'Disaggregation Records'!$D$59:$G$92,4,FALSE)),"")</f>
        <v/>
      </c>
      <c r="J304" s="415">
        <f t="shared" si="26"/>
        <v>36</v>
      </c>
      <c r="K304" s="415" t="str">
        <f t="shared" si="27"/>
        <v/>
      </c>
      <c r="L304" s="415" t="b">
        <f t="shared" si="28"/>
        <v>1</v>
      </c>
      <c r="M304" s="415" t="b">
        <f t="shared" si="29"/>
        <v>0</v>
      </c>
      <c r="N304" s="419" t="s">
        <v>1513</v>
      </c>
      <c r="O304" s="161"/>
      <c r="P304" s="164"/>
      <c r="Q304" s="164"/>
      <c r="AD304" s="9"/>
      <c r="AE304" s="9"/>
      <c r="AF304" s="9"/>
      <c r="AG304" s="9"/>
      <c r="AH304" s="9"/>
      <c r="AI304" s="9"/>
      <c r="AJ304" s="9"/>
    </row>
    <row r="305" spans="1:36" s="302" customFormat="1" ht="39.4" customHeight="1" x14ac:dyDescent="0.25">
      <c r="A305" s="317">
        <v>14</v>
      </c>
      <c r="B305" s="329" t="str">
        <f>IFERROR(VLOOKUP(A305,'Outcome Indicators - Section C'!$A$10:$R$27,18,FALSE),"")</f>
        <v/>
      </c>
      <c r="C305" s="418" t="str">
        <f>IFERROR(IF(VLOOKUP(K305,'Disaggregation Records'!$D$59:$E$92,2,FALSE)=0,"",VLOOKUP(K305,'Disaggregation Records'!$D$59:$E$92,2,FALSE)),"")</f>
        <v/>
      </c>
      <c r="D305" s="418" t="str">
        <f>IFERROR(IF(VLOOKUP(K305,'Disaggregation Records'!$D$59:$F$92,3,FALSE)=0,"",VLOOKUP(K305,'Disaggregation Records'!$D$59:$F$92,3,FALSE)),"")</f>
        <v/>
      </c>
      <c r="E305" s="388"/>
      <c r="F305" s="388"/>
      <c r="G305" s="388"/>
      <c r="H305" s="318"/>
      <c r="I305" s="345" t="str">
        <f>IFERROR(IF(VLOOKUP(K305,'Disaggregation Records'!$D$59:$G$92,4,FALSE)=0,"",VLOOKUP(K305,'Disaggregation Records'!$D$59:$G$92,4,FALSE)),"")</f>
        <v/>
      </c>
      <c r="J305" s="415">
        <f t="shared" si="26"/>
        <v>37</v>
      </c>
      <c r="K305" s="415" t="str">
        <f t="shared" si="27"/>
        <v/>
      </c>
      <c r="L305" s="415" t="b">
        <f t="shared" si="28"/>
        <v>1</v>
      </c>
      <c r="M305" s="415" t="b">
        <f t="shared" si="29"/>
        <v>0</v>
      </c>
      <c r="N305" s="419" t="s">
        <v>1514</v>
      </c>
      <c r="O305" s="161"/>
      <c r="P305" s="164"/>
      <c r="Q305" s="164"/>
      <c r="AD305" s="9"/>
      <c r="AE305" s="9"/>
      <c r="AF305" s="9"/>
      <c r="AG305" s="9"/>
      <c r="AH305" s="9"/>
      <c r="AI305" s="9"/>
      <c r="AJ305" s="9"/>
    </row>
    <row r="306" spans="1:36" s="302" customFormat="1" ht="39.4" customHeight="1" x14ac:dyDescent="0.25">
      <c r="A306" s="317">
        <v>14</v>
      </c>
      <c r="B306" s="329" t="str">
        <f>IFERROR(VLOOKUP(A306,'Outcome Indicators - Section C'!$A$10:$R$27,18,FALSE),"")</f>
        <v/>
      </c>
      <c r="C306" s="418" t="str">
        <f>IFERROR(IF(VLOOKUP(K306,'Disaggregation Records'!$D$59:$E$92,2,FALSE)=0,"",VLOOKUP(K306,'Disaggregation Records'!$D$59:$E$92,2,FALSE)),"")</f>
        <v/>
      </c>
      <c r="D306" s="418" t="str">
        <f>IFERROR(IF(VLOOKUP(K306,'Disaggregation Records'!$D$59:$F$92,3,FALSE)=0,"",VLOOKUP(K306,'Disaggregation Records'!$D$59:$F$92,3,FALSE)),"")</f>
        <v/>
      </c>
      <c r="E306" s="388"/>
      <c r="F306" s="388"/>
      <c r="G306" s="388"/>
      <c r="H306" s="318"/>
      <c r="I306" s="345" t="str">
        <f>IFERROR(IF(VLOOKUP(K306,'Disaggregation Records'!$D$59:$G$92,4,FALSE)=0,"",VLOOKUP(K306,'Disaggregation Records'!$D$59:$G$92,4,FALSE)),"")</f>
        <v/>
      </c>
      <c r="J306" s="415">
        <f t="shared" si="26"/>
        <v>38</v>
      </c>
      <c r="K306" s="415" t="str">
        <f t="shared" si="27"/>
        <v/>
      </c>
      <c r="L306" s="415" t="b">
        <f t="shared" si="28"/>
        <v>1</v>
      </c>
      <c r="M306" s="415" t="b">
        <f t="shared" si="29"/>
        <v>0</v>
      </c>
      <c r="N306" s="419" t="s">
        <v>1515</v>
      </c>
      <c r="O306" s="161"/>
      <c r="P306" s="164"/>
      <c r="Q306" s="164"/>
      <c r="AD306" s="9"/>
      <c r="AE306" s="9"/>
      <c r="AF306" s="9"/>
      <c r="AG306" s="9"/>
      <c r="AH306" s="9"/>
      <c r="AI306" s="9"/>
      <c r="AJ306" s="9"/>
    </row>
    <row r="307" spans="1:36" s="302" customFormat="1" ht="39.4" customHeight="1" x14ac:dyDescent="0.25">
      <c r="A307" s="317">
        <v>14</v>
      </c>
      <c r="B307" s="329" t="str">
        <f>IFERROR(VLOOKUP(A307,'Outcome Indicators - Section C'!$A$10:$R$27,18,FALSE),"")</f>
        <v/>
      </c>
      <c r="C307" s="418" t="str">
        <f>IFERROR(IF(VLOOKUP(K307,'Disaggregation Records'!$D$59:$E$92,2,FALSE)=0,"",VLOOKUP(K307,'Disaggregation Records'!$D$59:$E$92,2,FALSE)),"")</f>
        <v/>
      </c>
      <c r="D307" s="418" t="str">
        <f>IFERROR(IF(VLOOKUP(K307,'Disaggregation Records'!$D$59:$F$92,3,FALSE)=0,"",VLOOKUP(K307,'Disaggregation Records'!$D$59:$F$92,3,FALSE)),"")</f>
        <v/>
      </c>
      <c r="E307" s="388"/>
      <c r="F307" s="388"/>
      <c r="G307" s="388"/>
      <c r="H307" s="318"/>
      <c r="I307" s="345" t="str">
        <f>IFERROR(IF(VLOOKUP(K307,'Disaggregation Records'!$D$59:$G$92,4,FALSE)=0,"",VLOOKUP(K307,'Disaggregation Records'!$D$59:$G$92,4,FALSE)),"")</f>
        <v/>
      </c>
      <c r="J307" s="415">
        <f t="shared" si="26"/>
        <v>39</v>
      </c>
      <c r="K307" s="415" t="str">
        <f t="shared" si="27"/>
        <v/>
      </c>
      <c r="L307" s="415" t="b">
        <f t="shared" si="28"/>
        <v>1</v>
      </c>
      <c r="M307" s="415" t="b">
        <f t="shared" si="29"/>
        <v>0</v>
      </c>
      <c r="N307" s="419" t="s">
        <v>1516</v>
      </c>
      <c r="O307" s="161"/>
      <c r="P307" s="164"/>
      <c r="Q307" s="164"/>
      <c r="AD307" s="9"/>
      <c r="AE307" s="9"/>
      <c r="AF307" s="9"/>
      <c r="AG307" s="9"/>
      <c r="AH307" s="9"/>
      <c r="AI307" s="9"/>
      <c r="AJ307" s="9"/>
    </row>
    <row r="308" spans="1:36" s="302" customFormat="1" ht="39.4" customHeight="1" x14ac:dyDescent="0.25">
      <c r="A308" s="317">
        <v>15</v>
      </c>
      <c r="B308" s="329" t="str">
        <f>IFERROR(VLOOKUP(A308,'Outcome Indicators - Section C'!$A$10:$R$27,18,FALSE),"")</f>
        <v/>
      </c>
      <c r="C308" s="418" t="str">
        <f>IFERROR(IF(VLOOKUP(K308,'Disaggregation Records'!$D$59:$E$92,2,FALSE)=0,"",VLOOKUP(K308,'Disaggregation Records'!$D$59:$E$92,2,FALSE)),"")</f>
        <v/>
      </c>
      <c r="D308" s="418" t="str">
        <f>IFERROR(IF(VLOOKUP(K308,'Disaggregation Records'!$D$59:$F$92,3,FALSE)=0,"",VLOOKUP(K308,'Disaggregation Records'!$D$59:$F$92,3,FALSE)),"")</f>
        <v/>
      </c>
      <c r="E308" s="388"/>
      <c r="F308" s="388"/>
      <c r="G308" s="388"/>
      <c r="H308" s="318"/>
      <c r="I308" s="345" t="str">
        <f>IFERROR(IF(VLOOKUP(K308,'Disaggregation Records'!$D$59:$G$92,4,FALSE)=0,"",VLOOKUP(K308,'Disaggregation Records'!$D$59:$G$92,4,FALSE)),"")</f>
        <v/>
      </c>
      <c r="J308" s="415">
        <f t="shared" si="26"/>
        <v>40</v>
      </c>
      <c r="K308" s="415" t="str">
        <f t="shared" si="27"/>
        <v/>
      </c>
      <c r="L308" s="415" t="b">
        <f t="shared" si="28"/>
        <v>1</v>
      </c>
      <c r="M308" s="415" t="b">
        <f t="shared" si="29"/>
        <v>0</v>
      </c>
      <c r="N308" s="419" t="s">
        <v>1517</v>
      </c>
      <c r="O308" s="161"/>
      <c r="P308" s="164"/>
      <c r="Q308" s="164"/>
      <c r="AD308" s="9"/>
      <c r="AE308" s="9"/>
      <c r="AF308" s="9"/>
      <c r="AG308" s="9"/>
      <c r="AH308" s="9"/>
      <c r="AI308" s="9"/>
      <c r="AJ308" s="9"/>
    </row>
    <row r="309" spans="1:36" s="302" customFormat="1" ht="39.4" customHeight="1" x14ac:dyDescent="0.25">
      <c r="A309" s="317">
        <v>15</v>
      </c>
      <c r="B309" s="329" t="str">
        <f>IFERROR(VLOOKUP(A309,'Outcome Indicators - Section C'!$A$10:$R$27,18,FALSE),"")</f>
        <v/>
      </c>
      <c r="C309" s="418" t="str">
        <f>IFERROR(IF(VLOOKUP(K309,'Disaggregation Records'!$D$59:$E$92,2,FALSE)=0,"",VLOOKUP(K309,'Disaggregation Records'!$D$59:$E$92,2,FALSE)),"")</f>
        <v/>
      </c>
      <c r="D309" s="418" t="str">
        <f>IFERROR(IF(VLOOKUP(K309,'Disaggregation Records'!$D$59:$F$92,3,FALSE)=0,"",VLOOKUP(K309,'Disaggregation Records'!$D$59:$F$92,3,FALSE)),"")</f>
        <v/>
      </c>
      <c r="E309" s="388"/>
      <c r="F309" s="388"/>
      <c r="G309" s="388"/>
      <c r="H309" s="318"/>
      <c r="I309" s="345" t="str">
        <f>IFERROR(IF(VLOOKUP(K309,'Disaggregation Records'!$D$59:$G$92,4,FALSE)=0,"",VLOOKUP(K309,'Disaggregation Records'!$D$59:$G$92,4,FALSE)),"")</f>
        <v/>
      </c>
      <c r="J309" s="415">
        <f t="shared" si="26"/>
        <v>41</v>
      </c>
      <c r="K309" s="415" t="str">
        <f t="shared" si="27"/>
        <v/>
      </c>
      <c r="L309" s="415" t="b">
        <f t="shared" si="28"/>
        <v>1</v>
      </c>
      <c r="M309" s="415" t="b">
        <f t="shared" si="29"/>
        <v>0</v>
      </c>
      <c r="N309" s="419" t="s">
        <v>1518</v>
      </c>
      <c r="O309" s="161"/>
      <c r="P309" s="164"/>
      <c r="Q309" s="164"/>
      <c r="AD309" s="9"/>
      <c r="AE309" s="9"/>
      <c r="AF309" s="9"/>
      <c r="AG309" s="9"/>
      <c r="AH309" s="9"/>
      <c r="AI309" s="9"/>
      <c r="AJ309" s="9"/>
    </row>
    <row r="310" spans="1:36" s="302" customFormat="1" ht="39.4" customHeight="1" x14ac:dyDescent="0.25">
      <c r="A310" s="317">
        <v>15</v>
      </c>
      <c r="B310" s="329" t="str">
        <f>IFERROR(VLOOKUP(A310,'Outcome Indicators - Section C'!$A$10:$R$27,18,FALSE),"")</f>
        <v/>
      </c>
      <c r="C310" s="418" t="str">
        <f>IFERROR(IF(VLOOKUP(K310,'Disaggregation Records'!$D$59:$E$92,2,FALSE)=0,"",VLOOKUP(K310,'Disaggregation Records'!$D$59:$E$92,2,FALSE)),"")</f>
        <v/>
      </c>
      <c r="D310" s="418" t="str">
        <f>IFERROR(IF(VLOOKUP(K310,'Disaggregation Records'!$D$59:$F$92,3,FALSE)=0,"",VLOOKUP(K310,'Disaggregation Records'!$D$59:$F$92,3,FALSE)),"")</f>
        <v/>
      </c>
      <c r="E310" s="388"/>
      <c r="F310" s="388"/>
      <c r="G310" s="388"/>
      <c r="H310" s="318"/>
      <c r="I310" s="345" t="str">
        <f>IFERROR(IF(VLOOKUP(K310,'Disaggregation Records'!$D$59:$G$92,4,FALSE)=0,"",VLOOKUP(K310,'Disaggregation Records'!$D$59:$G$92,4,FALSE)),"")</f>
        <v/>
      </c>
      <c r="J310" s="415">
        <f t="shared" si="26"/>
        <v>42</v>
      </c>
      <c r="K310" s="415" t="str">
        <f t="shared" si="27"/>
        <v/>
      </c>
      <c r="L310" s="415" t="b">
        <f t="shared" si="28"/>
        <v>1</v>
      </c>
      <c r="M310" s="415" t="b">
        <f t="shared" si="29"/>
        <v>0</v>
      </c>
      <c r="N310" s="419" t="s">
        <v>1519</v>
      </c>
      <c r="O310" s="161"/>
      <c r="P310" s="164"/>
      <c r="Q310" s="164"/>
      <c r="AD310" s="9"/>
      <c r="AE310" s="9"/>
      <c r="AF310" s="9"/>
      <c r="AG310" s="9"/>
      <c r="AH310" s="9"/>
      <c r="AI310" s="9"/>
      <c r="AJ310" s="9"/>
    </row>
    <row r="311" spans="1:36" s="302" customFormat="1" ht="39.4" customHeight="1" x14ac:dyDescent="0.25">
      <c r="A311" s="317">
        <v>15</v>
      </c>
      <c r="B311" s="329" t="str">
        <f>IFERROR(VLOOKUP(A311,'Outcome Indicators - Section C'!$A$10:$R$27,18,FALSE),"")</f>
        <v/>
      </c>
      <c r="C311" s="418" t="str">
        <f>IFERROR(IF(VLOOKUP(K311,'Disaggregation Records'!$D$59:$E$92,2,FALSE)=0,"",VLOOKUP(K311,'Disaggregation Records'!$D$59:$E$92,2,FALSE)),"")</f>
        <v/>
      </c>
      <c r="D311" s="418" t="str">
        <f>IFERROR(IF(VLOOKUP(K311,'Disaggregation Records'!$D$59:$F$92,3,FALSE)=0,"",VLOOKUP(K311,'Disaggregation Records'!$D$59:$F$92,3,FALSE)),"")</f>
        <v/>
      </c>
      <c r="E311" s="388"/>
      <c r="F311" s="388"/>
      <c r="G311" s="388"/>
      <c r="H311" s="318"/>
      <c r="I311" s="345" t="str">
        <f>IFERROR(IF(VLOOKUP(K311,'Disaggregation Records'!$D$59:$G$92,4,FALSE)=0,"",VLOOKUP(K311,'Disaggregation Records'!$D$59:$G$92,4,FALSE)),"")</f>
        <v/>
      </c>
      <c r="J311" s="415">
        <f t="shared" si="26"/>
        <v>43</v>
      </c>
      <c r="K311" s="415" t="str">
        <f t="shared" si="27"/>
        <v/>
      </c>
      <c r="L311" s="415" t="b">
        <f t="shared" si="28"/>
        <v>1</v>
      </c>
      <c r="M311" s="415" t="b">
        <f t="shared" si="29"/>
        <v>0</v>
      </c>
      <c r="N311" s="419" t="s">
        <v>1520</v>
      </c>
      <c r="O311" s="161"/>
      <c r="P311" s="164"/>
      <c r="Q311" s="164"/>
      <c r="AD311" s="9"/>
      <c r="AE311" s="9"/>
      <c r="AF311" s="9"/>
      <c r="AG311" s="9"/>
      <c r="AH311" s="9"/>
      <c r="AI311" s="9"/>
      <c r="AJ311" s="9"/>
    </row>
    <row r="312" spans="1:36" s="302" customFormat="1" ht="39.4" customHeight="1" x14ac:dyDescent="0.25">
      <c r="A312" s="317">
        <v>15</v>
      </c>
      <c r="B312" s="329" t="str">
        <f>IFERROR(VLOOKUP(A312,'Outcome Indicators - Section C'!$A$10:$R$27,18,FALSE),"")</f>
        <v/>
      </c>
      <c r="C312" s="418" t="str">
        <f>IFERROR(IF(VLOOKUP(K312,'Disaggregation Records'!$D$59:$E$92,2,FALSE)=0,"",VLOOKUP(K312,'Disaggregation Records'!$D$59:$E$92,2,FALSE)),"")</f>
        <v/>
      </c>
      <c r="D312" s="418" t="str">
        <f>IFERROR(IF(VLOOKUP(K312,'Disaggregation Records'!$D$59:$F$92,3,FALSE)=0,"",VLOOKUP(K312,'Disaggregation Records'!$D$59:$F$92,3,FALSE)),"")</f>
        <v/>
      </c>
      <c r="E312" s="388"/>
      <c r="F312" s="388"/>
      <c r="G312" s="388"/>
      <c r="H312" s="318"/>
      <c r="I312" s="345" t="str">
        <f>IFERROR(IF(VLOOKUP(K312,'Disaggregation Records'!$D$59:$G$92,4,FALSE)=0,"",VLOOKUP(K312,'Disaggregation Records'!$D$59:$G$92,4,FALSE)),"")</f>
        <v/>
      </c>
      <c r="J312" s="415">
        <f t="shared" si="26"/>
        <v>44</v>
      </c>
      <c r="K312" s="415" t="str">
        <f t="shared" si="27"/>
        <v/>
      </c>
      <c r="L312" s="415" t="b">
        <f t="shared" si="28"/>
        <v>1</v>
      </c>
      <c r="M312" s="415" t="b">
        <f t="shared" si="29"/>
        <v>0</v>
      </c>
      <c r="N312" s="419" t="s">
        <v>1521</v>
      </c>
      <c r="O312" s="161"/>
      <c r="P312" s="164"/>
      <c r="Q312" s="164"/>
      <c r="AD312" s="9"/>
      <c r="AE312" s="9"/>
      <c r="AF312" s="9"/>
      <c r="AG312" s="9"/>
      <c r="AH312" s="9"/>
      <c r="AI312" s="9"/>
      <c r="AJ312" s="9"/>
    </row>
    <row r="313" spans="1:36" s="302" customFormat="1" ht="39.4" customHeight="1" x14ac:dyDescent="0.25">
      <c r="A313" s="317">
        <v>15</v>
      </c>
      <c r="B313" s="329" t="str">
        <f>IFERROR(VLOOKUP(A313,'Outcome Indicators - Section C'!$A$10:$R$27,18,FALSE),"")</f>
        <v/>
      </c>
      <c r="C313" s="418" t="str">
        <f>IFERROR(IF(VLOOKUP(K313,'Disaggregation Records'!$D$59:$E$92,2,FALSE)=0,"",VLOOKUP(K313,'Disaggregation Records'!$D$59:$E$92,2,FALSE)),"")</f>
        <v/>
      </c>
      <c r="D313" s="418" t="str">
        <f>IFERROR(IF(VLOOKUP(K313,'Disaggregation Records'!$D$59:$F$92,3,FALSE)=0,"",VLOOKUP(K313,'Disaggregation Records'!$D$59:$F$92,3,FALSE)),"")</f>
        <v/>
      </c>
      <c r="E313" s="388"/>
      <c r="F313" s="388"/>
      <c r="G313" s="388"/>
      <c r="H313" s="318"/>
      <c r="I313" s="345" t="str">
        <f>IFERROR(IF(VLOOKUP(K313,'Disaggregation Records'!$D$59:$G$92,4,FALSE)=0,"",VLOOKUP(K313,'Disaggregation Records'!$D$59:$G$92,4,FALSE)),"")</f>
        <v/>
      </c>
      <c r="J313" s="415">
        <f t="shared" si="26"/>
        <v>45</v>
      </c>
      <c r="K313" s="415" t="str">
        <f t="shared" si="27"/>
        <v/>
      </c>
      <c r="L313" s="415" t="b">
        <f t="shared" si="28"/>
        <v>1</v>
      </c>
      <c r="M313" s="415" t="b">
        <f t="shared" si="29"/>
        <v>0</v>
      </c>
      <c r="N313" s="419" t="s">
        <v>1522</v>
      </c>
      <c r="O313" s="161"/>
      <c r="P313" s="164"/>
      <c r="Q313" s="164"/>
      <c r="AD313" s="9"/>
      <c r="AE313" s="9"/>
      <c r="AF313" s="9"/>
      <c r="AG313" s="9"/>
      <c r="AH313" s="9"/>
      <c r="AI313" s="9"/>
      <c r="AJ313" s="9"/>
    </row>
    <row r="314" spans="1:36" s="302" customFormat="1" ht="39.4" customHeight="1" x14ac:dyDescent="0.25">
      <c r="A314" s="317">
        <v>15</v>
      </c>
      <c r="B314" s="329" t="str">
        <f>IFERROR(VLOOKUP(A314,'Outcome Indicators - Section C'!$A$10:$R$27,18,FALSE),"")</f>
        <v/>
      </c>
      <c r="C314" s="418" t="str">
        <f>IFERROR(IF(VLOOKUP(K314,'Disaggregation Records'!$D$59:$E$92,2,FALSE)=0,"",VLOOKUP(K314,'Disaggregation Records'!$D$59:$E$92,2,FALSE)),"")</f>
        <v/>
      </c>
      <c r="D314" s="418" t="str">
        <f>IFERROR(IF(VLOOKUP(K314,'Disaggregation Records'!$D$59:$F$92,3,FALSE)=0,"",VLOOKUP(K314,'Disaggregation Records'!$D$59:$F$92,3,FALSE)),"")</f>
        <v/>
      </c>
      <c r="E314" s="388"/>
      <c r="F314" s="388"/>
      <c r="G314" s="388"/>
      <c r="H314" s="318"/>
      <c r="I314" s="345" t="str">
        <f>IFERROR(IF(VLOOKUP(K314,'Disaggregation Records'!$D$59:$G$92,4,FALSE)=0,"",VLOOKUP(K314,'Disaggregation Records'!$D$59:$G$92,4,FALSE)),"")</f>
        <v/>
      </c>
      <c r="J314" s="415">
        <f t="shared" si="26"/>
        <v>46</v>
      </c>
      <c r="K314" s="415" t="str">
        <f t="shared" si="27"/>
        <v/>
      </c>
      <c r="L314" s="415" t="b">
        <f t="shared" si="28"/>
        <v>1</v>
      </c>
      <c r="M314" s="415" t="b">
        <f t="shared" si="29"/>
        <v>0</v>
      </c>
      <c r="N314" s="419" t="s">
        <v>1523</v>
      </c>
      <c r="O314" s="161"/>
      <c r="P314" s="164"/>
      <c r="Q314" s="164"/>
      <c r="AD314" s="9"/>
      <c r="AE314" s="9"/>
      <c r="AF314" s="9"/>
      <c r="AG314" s="9"/>
      <c r="AH314" s="9"/>
      <c r="AI314" s="9"/>
      <c r="AJ314" s="9"/>
    </row>
    <row r="315" spans="1:36" s="302" customFormat="1" ht="39.4" customHeight="1" x14ac:dyDescent="0.25">
      <c r="A315" s="317">
        <v>15</v>
      </c>
      <c r="B315" s="329" t="str">
        <f>IFERROR(VLOOKUP(A315,'Outcome Indicators - Section C'!$A$10:$R$27,18,FALSE),"")</f>
        <v/>
      </c>
      <c r="C315" s="418" t="str">
        <f>IFERROR(IF(VLOOKUP(K315,'Disaggregation Records'!$D$59:$E$92,2,FALSE)=0,"",VLOOKUP(K315,'Disaggregation Records'!$D$59:$E$92,2,FALSE)),"")</f>
        <v/>
      </c>
      <c r="D315" s="418" t="str">
        <f>IFERROR(IF(VLOOKUP(K315,'Disaggregation Records'!$D$59:$F$92,3,FALSE)=0,"",VLOOKUP(K315,'Disaggregation Records'!$D$59:$F$92,3,FALSE)),"")</f>
        <v/>
      </c>
      <c r="E315" s="388"/>
      <c r="F315" s="388"/>
      <c r="G315" s="388"/>
      <c r="H315" s="318"/>
      <c r="I315" s="345" t="str">
        <f>IFERROR(IF(VLOOKUP(K315,'Disaggregation Records'!$D$59:$G$92,4,FALSE)=0,"",VLOOKUP(K315,'Disaggregation Records'!$D$59:$G$92,4,FALSE)),"")</f>
        <v/>
      </c>
      <c r="J315" s="415">
        <f t="shared" si="26"/>
        <v>47</v>
      </c>
      <c r="K315" s="415" t="str">
        <f t="shared" si="27"/>
        <v/>
      </c>
      <c r="L315" s="415" t="b">
        <f t="shared" si="28"/>
        <v>1</v>
      </c>
      <c r="M315" s="415" t="b">
        <f t="shared" si="29"/>
        <v>0</v>
      </c>
      <c r="N315" s="419" t="s">
        <v>1524</v>
      </c>
      <c r="O315" s="161"/>
      <c r="P315" s="164"/>
      <c r="Q315" s="164"/>
      <c r="AD315" s="9"/>
      <c r="AE315" s="9"/>
      <c r="AF315" s="9"/>
      <c r="AG315" s="9"/>
      <c r="AH315" s="9"/>
      <c r="AI315" s="9"/>
      <c r="AJ315" s="9"/>
    </row>
    <row r="316" spans="1:36" s="302" customFormat="1" ht="39.4" customHeight="1" x14ac:dyDescent="0.25">
      <c r="A316" s="317">
        <v>15</v>
      </c>
      <c r="B316" s="329" t="str">
        <f>IFERROR(VLOOKUP(A316,'Outcome Indicators - Section C'!$A$10:$R$27,18,FALSE),"")</f>
        <v/>
      </c>
      <c r="C316" s="418" t="str">
        <f>IFERROR(IF(VLOOKUP(K316,'Disaggregation Records'!$D$59:$E$92,2,FALSE)=0,"",VLOOKUP(K316,'Disaggregation Records'!$D$59:$E$92,2,FALSE)),"")</f>
        <v/>
      </c>
      <c r="D316" s="418" t="str">
        <f>IFERROR(IF(VLOOKUP(K316,'Disaggregation Records'!$D$59:$F$92,3,FALSE)=0,"",VLOOKUP(K316,'Disaggregation Records'!$D$59:$F$92,3,FALSE)),"")</f>
        <v/>
      </c>
      <c r="E316" s="388"/>
      <c r="F316" s="388"/>
      <c r="G316" s="388"/>
      <c r="H316" s="318"/>
      <c r="I316" s="345" t="str">
        <f>IFERROR(IF(VLOOKUP(K316,'Disaggregation Records'!$D$59:$G$92,4,FALSE)=0,"",VLOOKUP(K316,'Disaggregation Records'!$D$59:$G$92,4,FALSE)),"")</f>
        <v/>
      </c>
      <c r="J316" s="415">
        <f t="shared" si="26"/>
        <v>48</v>
      </c>
      <c r="K316" s="415" t="str">
        <f t="shared" si="27"/>
        <v/>
      </c>
      <c r="L316" s="415" t="b">
        <f t="shared" si="28"/>
        <v>1</v>
      </c>
      <c r="M316" s="415" t="b">
        <f t="shared" si="29"/>
        <v>0</v>
      </c>
      <c r="N316" s="419" t="s">
        <v>1525</v>
      </c>
      <c r="O316" s="161"/>
      <c r="P316" s="164"/>
      <c r="Q316" s="164"/>
      <c r="AD316" s="9"/>
      <c r="AE316" s="9"/>
      <c r="AF316" s="9"/>
      <c r="AG316" s="9"/>
      <c r="AH316" s="9"/>
      <c r="AI316" s="9"/>
      <c r="AJ316" s="9"/>
    </row>
    <row r="317" spans="1:36" s="302" customFormat="1" ht="39.4" customHeight="1" x14ac:dyDescent="0.25">
      <c r="A317" s="317">
        <v>15</v>
      </c>
      <c r="B317" s="329" t="str">
        <f>IFERROR(VLOOKUP(A317,'Outcome Indicators - Section C'!$A$10:$R$27,18,FALSE),"")</f>
        <v/>
      </c>
      <c r="C317" s="418" t="str">
        <f>IFERROR(IF(VLOOKUP(K317,'Disaggregation Records'!$D$59:$E$92,2,FALSE)=0,"",VLOOKUP(K317,'Disaggregation Records'!$D$59:$E$92,2,FALSE)),"")</f>
        <v/>
      </c>
      <c r="D317" s="418" t="str">
        <f>IFERROR(IF(VLOOKUP(K317,'Disaggregation Records'!$D$59:$F$92,3,FALSE)=0,"",VLOOKUP(K317,'Disaggregation Records'!$D$59:$F$92,3,FALSE)),"")</f>
        <v/>
      </c>
      <c r="E317" s="388"/>
      <c r="F317" s="388"/>
      <c r="G317" s="388"/>
      <c r="H317" s="318"/>
      <c r="I317" s="345" t="str">
        <f>IFERROR(IF(VLOOKUP(K317,'Disaggregation Records'!$D$59:$G$92,4,FALSE)=0,"",VLOOKUP(K317,'Disaggregation Records'!$D$59:$G$92,4,FALSE)),"")</f>
        <v/>
      </c>
      <c r="J317" s="415">
        <f t="shared" si="26"/>
        <v>49</v>
      </c>
      <c r="K317" s="415" t="str">
        <f t="shared" si="27"/>
        <v/>
      </c>
      <c r="L317" s="415" t="b">
        <f t="shared" si="28"/>
        <v>1</v>
      </c>
      <c r="M317" s="415" t="b">
        <f t="shared" si="29"/>
        <v>0</v>
      </c>
      <c r="N317" s="419" t="s">
        <v>1526</v>
      </c>
      <c r="O317" s="161"/>
      <c r="P317" s="164"/>
      <c r="Q317" s="164"/>
      <c r="AD317" s="9"/>
      <c r="AE317" s="9"/>
      <c r="AF317" s="9"/>
      <c r="AG317" s="9"/>
      <c r="AH317" s="9"/>
      <c r="AI317" s="9"/>
      <c r="AJ317" s="9"/>
    </row>
    <row r="318" spans="1:36" ht="2.65" customHeight="1" thickBot="1" x14ac:dyDescent="0.3">
      <c r="A318" s="76"/>
      <c r="B318" s="77"/>
      <c r="C318" s="77"/>
      <c r="D318" s="77"/>
      <c r="E318" s="77"/>
      <c r="F318" s="77"/>
      <c r="G318" s="77"/>
      <c r="H318" s="77"/>
      <c r="I318" s="77"/>
      <c r="J318" s="77"/>
      <c r="K318" s="77"/>
      <c r="L318" s="77"/>
      <c r="M318" s="77"/>
      <c r="N318" s="77"/>
      <c r="O318" s="68"/>
      <c r="P318" s="164"/>
      <c r="Q318" s="164"/>
    </row>
    <row r="319" spans="1:36" ht="30" hidden="1" customHeight="1" x14ac:dyDescent="0.25">
      <c r="P319" s="164"/>
      <c r="Q319" s="164"/>
    </row>
    <row r="320" spans="1:36" ht="30" hidden="1" customHeight="1" x14ac:dyDescent="0.25">
      <c r="P320" s="164"/>
      <c r="Q320" s="164"/>
    </row>
    <row r="321" spans="1:36" ht="30" hidden="1" customHeight="1" x14ac:dyDescent="0.25">
      <c r="P321" s="164"/>
      <c r="Q321" s="164"/>
    </row>
    <row r="322" spans="1:36" hidden="1" x14ac:dyDescent="0.25">
      <c r="P322" s="164"/>
      <c r="Q322" s="164"/>
    </row>
    <row r="323" spans="1:36" ht="36" customHeight="1" thickBot="1" x14ac:dyDescent="0.3">
      <c r="P323" s="164"/>
      <c r="Q323" s="164"/>
    </row>
    <row r="324" spans="1:36" ht="33" customHeight="1" thickBot="1" x14ac:dyDescent="0.3">
      <c r="A324" s="471" t="s">
        <v>31</v>
      </c>
      <c r="B324" s="472"/>
      <c r="C324" s="472"/>
      <c r="D324" s="472"/>
      <c r="E324" s="472"/>
      <c r="F324" s="472"/>
      <c r="G324" s="472"/>
      <c r="H324" s="472"/>
      <c r="I324" s="472"/>
      <c r="J324" s="472"/>
      <c r="K324" s="472"/>
      <c r="L324" s="472"/>
      <c r="M324" s="472"/>
      <c r="N324" s="472"/>
      <c r="O324" s="472"/>
      <c r="P324" s="472"/>
      <c r="Q324" s="472"/>
      <c r="R324" s="472"/>
      <c r="S324" s="472"/>
      <c r="T324" s="472"/>
      <c r="U324" s="472"/>
      <c r="V324" s="301"/>
      <c r="W324" s="57"/>
      <c r="X324" s="164"/>
      <c r="Y324" s="164"/>
    </row>
    <row r="325" spans="1:36" ht="51" customHeight="1" x14ac:dyDescent="0.25">
      <c r="A325" s="391" t="s">
        <v>27</v>
      </c>
      <c r="B325" s="391" t="s">
        <v>136</v>
      </c>
      <c r="C325" s="391" t="s">
        <v>44</v>
      </c>
      <c r="D325" s="391" t="s">
        <v>32</v>
      </c>
      <c r="E325" s="391" t="s">
        <v>2</v>
      </c>
      <c r="F325" s="391" t="s">
        <v>3</v>
      </c>
      <c r="G325" s="391" t="s">
        <v>4</v>
      </c>
      <c r="H325" s="391" t="s">
        <v>34</v>
      </c>
      <c r="I325" s="391" t="s">
        <v>174</v>
      </c>
      <c r="J325" s="391" t="s">
        <v>175</v>
      </c>
      <c r="K325" s="391" t="s">
        <v>150</v>
      </c>
      <c r="L325" s="391" t="s">
        <v>151</v>
      </c>
      <c r="M325" s="391" t="s">
        <v>148</v>
      </c>
      <c r="N325" s="391" t="s">
        <v>149</v>
      </c>
      <c r="O325" s="391" t="s">
        <v>176</v>
      </c>
      <c r="P325" s="391" t="s">
        <v>18</v>
      </c>
      <c r="Q325" s="391" t="s">
        <v>9</v>
      </c>
      <c r="R325" s="411">
        <v>0</v>
      </c>
      <c r="S325" s="411" t="s">
        <v>177</v>
      </c>
      <c r="T325" s="411" t="s">
        <v>64</v>
      </c>
      <c r="U325" s="411" t="s">
        <v>66</v>
      </c>
      <c r="V325" s="411" t="s">
        <v>233</v>
      </c>
      <c r="W325" s="58"/>
      <c r="X325" s="164"/>
      <c r="Y325" s="164"/>
    </row>
    <row r="326" spans="1:36" ht="31.5" hidden="1" x14ac:dyDescent="0.25">
      <c r="A326" s="317" t="s">
        <v>92</v>
      </c>
      <c r="B326" s="329" t="str">
        <f>IFERROR(VLOOKUP(A326,'Coverage Indicators - Section D'!$A$10:$Y$42,25,FALSE),"")</f>
        <v/>
      </c>
      <c r="C326" s="418" t="str">
        <f>IFERROR(IF(VLOOKUP(S326,'Disaggregation Records'!$D$95:$E$183,2,FALSE)=0,"",VLOOKUP(S326,'Disaggregation Records'!$D$95:$E$183,2,FALSE)),"")</f>
        <v/>
      </c>
      <c r="D326" s="418" t="str">
        <f>IFERROR(IF(VLOOKUP(S326,'Disaggregation Records'!$D$95:$F$183,3,FALSE)=0,"",VLOOKUP(S326,'Disaggregation Records'!$D$95:$F$183,3,FALSE)),"")</f>
        <v/>
      </c>
      <c r="E326" s="331" t="s">
        <v>80</v>
      </c>
      <c r="F326" s="332" t="s">
        <v>81</v>
      </c>
      <c r="G326" s="397" t="str">
        <f>IFERROR(IF(F326&lt;&gt;"",(E326/F326)*100,""),"")</f>
        <v/>
      </c>
      <c r="H326" s="388" t="s">
        <v>82</v>
      </c>
      <c r="I326" s="389"/>
      <c r="J326" s="389"/>
      <c r="K326" s="389"/>
      <c r="L326" s="389"/>
      <c r="M326" s="389"/>
      <c r="N326" s="389"/>
      <c r="O326" s="389"/>
      <c r="P326" s="388" t="s">
        <v>56</v>
      </c>
      <c r="Q326" s="318" t="s">
        <v>100</v>
      </c>
      <c r="R326" s="420">
        <f>IF(B326=B325,R325+1,0)</f>
        <v>0</v>
      </c>
      <c r="S326" s="420" t="str">
        <f>IF(B326&lt;&gt;"",B326&amp;"-"&amp;R326,"")</f>
        <v/>
      </c>
      <c r="T326" s="420" t="b">
        <f>IFERROR(IF(B326&lt;&gt;"",TRUE,FALSE),"")</f>
        <v>0</v>
      </c>
      <c r="U326" s="420" t="s">
        <v>65</v>
      </c>
      <c r="V326" s="420" t="str">
        <f>IFERROR(IF(VLOOKUP(S326,'Disaggregation Records'!$D$95:$G$183,4,FALSE)=0,"",VLOOKUP(S326,'Disaggregation Records'!$D$95:$G$183,4,FALSE)),"")</f>
        <v/>
      </c>
      <c r="W326" s="161"/>
      <c r="X326" s="164"/>
      <c r="Y326" s="164"/>
    </row>
    <row r="327" spans="1:36" s="302" customFormat="1" ht="47.25" x14ac:dyDescent="0.25">
      <c r="A327" s="317">
        <v>1</v>
      </c>
      <c r="B327" s="329" t="str">
        <f>IFERROR(VLOOKUP(A327,'Coverage Indicators - Section D'!$A$10:$Y$42,25,FALSE),"")</f>
        <v>TCS-1(M): Percentage of people living with HIV currently receiving antiretroviral therapy</v>
      </c>
      <c r="C327" s="418" t="str">
        <f>IFERROR(IF(VLOOKUP(S327,'Disaggregation Records'!$D$95:$E$183,2,FALSE)=0,"",VLOOKUP(S327,'Disaggregation Records'!$D$95:$E$183,2,FALSE)),"")</f>
        <v>Age</v>
      </c>
      <c r="D327" s="418" t="str">
        <f>IFERROR(IF(VLOOKUP(S327,'Disaggregation Records'!$D$95:$F$183,3,FALSE)=0,"",VLOOKUP(S327,'Disaggregation Records'!$D$95:$F$183,3,FALSE)),"")</f>
        <v>U15</v>
      </c>
      <c r="E327" s="331">
        <v>75953</v>
      </c>
      <c r="F327" s="332">
        <v>201132</v>
      </c>
      <c r="G327" s="397">
        <f t="shared" ref="G327:G390" si="30">IFERROR(IF(F327&lt;&gt;"",(E327/F327)*100,""),"")</f>
        <v>37.762762762762762</v>
      </c>
      <c r="H327" s="388" t="s">
        <v>259</v>
      </c>
      <c r="I327" s="389"/>
      <c r="J327" s="389"/>
      <c r="K327" s="389"/>
      <c r="L327" s="389"/>
      <c r="M327" s="389"/>
      <c r="N327" s="389"/>
      <c r="O327" s="389"/>
      <c r="P327" s="388" t="s">
        <v>4331</v>
      </c>
      <c r="Q327" s="319" t="s">
        <v>4445</v>
      </c>
      <c r="R327" s="420">
        <f t="shared" ref="R327:R390" si="31">IF(B327=B326,R326+1,0)</f>
        <v>0</v>
      </c>
      <c r="S327" s="420" t="str">
        <f t="shared" ref="S327:S390" si="32">IF(B327&lt;&gt;"",B327&amp;"-"&amp;R327,"")</f>
        <v>TCS-1(M): Percentage of people living with HIV currently receiving antiretroviral therapy-0</v>
      </c>
      <c r="T327" s="420" t="b">
        <f t="shared" ref="T327:T390" si="33">IFERROR(IF(B327&lt;&gt;"",TRUE,FALSE),"")</f>
        <v>1</v>
      </c>
      <c r="U327" s="420" t="s">
        <v>1527</v>
      </c>
      <c r="V327" s="420" t="str">
        <f>IFERROR(IF(VLOOKUP(S327,'Disaggregation Records'!$D$95:$G$183,4,FALSE)=0,"",VLOOKUP(S327,'Disaggregation Records'!$D$95:$G$183,4,FALSE)),"")</f>
        <v>a1L36000000zoMsEAI</v>
      </c>
      <c r="W327" s="161"/>
      <c r="X327" s="164"/>
      <c r="Y327" s="164"/>
      <c r="AD327" s="9"/>
      <c r="AE327" s="9"/>
      <c r="AF327" s="9"/>
      <c r="AG327" s="9"/>
      <c r="AH327" s="9"/>
      <c r="AI327" s="9"/>
      <c r="AJ327" s="9"/>
    </row>
    <row r="328" spans="1:36" s="302" customFormat="1" ht="47.25" x14ac:dyDescent="0.25">
      <c r="A328" s="317">
        <v>1</v>
      </c>
      <c r="B328" s="329" t="str">
        <f>IFERROR(VLOOKUP(A328,'Coverage Indicators - Section D'!$A$10:$Y$42,25,FALSE),"")</f>
        <v>TCS-1(M): Percentage of people living with HIV currently receiving antiretroviral therapy</v>
      </c>
      <c r="C328" s="418" t="str">
        <f>IFERROR(IF(VLOOKUP(S328,'Disaggregation Records'!$D$95:$E$183,2,FALSE)=0,"",VLOOKUP(S328,'Disaggregation Records'!$D$95:$E$183,2,FALSE)),"")</f>
        <v>Age</v>
      </c>
      <c r="D328" s="418" t="str">
        <f>IFERROR(IF(VLOOKUP(S328,'Disaggregation Records'!$D$95:$F$183,3,FALSE)=0,"",VLOOKUP(S328,'Disaggregation Records'!$D$95:$F$183,3,FALSE)),"")</f>
        <v>15+</v>
      </c>
      <c r="E328" s="331">
        <v>914132</v>
      </c>
      <c r="F328" s="332">
        <v>1648556</v>
      </c>
      <c r="G328" s="397">
        <f t="shared" si="30"/>
        <v>55.450466954110148</v>
      </c>
      <c r="H328" s="388" t="s">
        <v>259</v>
      </c>
      <c r="I328" s="389"/>
      <c r="J328" s="389"/>
      <c r="K328" s="389"/>
      <c r="L328" s="389"/>
      <c r="M328" s="389"/>
      <c r="N328" s="389"/>
      <c r="O328" s="389"/>
      <c r="P328" s="388" t="s">
        <v>4331</v>
      </c>
      <c r="Q328" s="319" t="s">
        <v>4445</v>
      </c>
      <c r="R328" s="420">
        <f t="shared" si="31"/>
        <v>1</v>
      </c>
      <c r="S328" s="420" t="str">
        <f t="shared" si="32"/>
        <v>TCS-1(M): Percentage of people living with HIV currently receiving antiretroviral therapy-1</v>
      </c>
      <c r="T328" s="420" t="b">
        <f t="shared" si="33"/>
        <v>1</v>
      </c>
      <c r="U328" s="420" t="s">
        <v>1528</v>
      </c>
      <c r="V328" s="420" t="str">
        <f>IFERROR(IF(VLOOKUP(S328,'Disaggregation Records'!$D$95:$G$183,4,FALSE)=0,"",VLOOKUP(S328,'Disaggregation Records'!$D$95:$G$183,4,FALSE)),"")</f>
        <v>a1L36000000zoMtEAI</v>
      </c>
      <c r="W328" s="161"/>
      <c r="X328" s="164"/>
      <c r="Y328" s="164"/>
      <c r="AD328" s="9"/>
      <c r="AE328" s="9"/>
      <c r="AF328" s="9"/>
      <c r="AG328" s="9"/>
      <c r="AH328" s="9"/>
      <c r="AI328" s="9"/>
      <c r="AJ328" s="9"/>
    </row>
    <row r="329" spans="1:36" s="302" customFormat="1" ht="47.25" x14ac:dyDescent="0.25">
      <c r="A329" s="317">
        <v>1</v>
      </c>
      <c r="B329" s="329" t="str">
        <f>IFERROR(VLOOKUP(A329,'Coverage Indicators - Section D'!$A$10:$Y$42,25,FALSE),"")</f>
        <v>TCS-1(M): Percentage of people living with HIV currently receiving antiretroviral therapy</v>
      </c>
      <c r="C329" s="418" t="str">
        <f>IFERROR(IF(VLOOKUP(S329,'Disaggregation Records'!$D$95:$E$183,2,FALSE)=0,"",VLOOKUP(S329,'Disaggregation Records'!$D$95:$E$183,2,FALSE)),"")</f>
        <v>Age | Gender</v>
      </c>
      <c r="D329" s="418" t="str">
        <f>IFERROR(IF(VLOOKUP(S329,'Disaggregation Records'!$D$95:$F$183,3,FALSE)=0,"",VLOOKUP(S329,'Disaggregation Records'!$D$95:$F$183,3,FALSE)),"")</f>
        <v>15-24 male</v>
      </c>
      <c r="E329" s="331"/>
      <c r="F329" s="332"/>
      <c r="G329" s="397" t="str">
        <f t="shared" si="30"/>
        <v/>
      </c>
      <c r="H329" s="388"/>
      <c r="I329" s="389"/>
      <c r="J329" s="389"/>
      <c r="K329" s="389"/>
      <c r="L329" s="389"/>
      <c r="M329" s="389"/>
      <c r="N329" s="389"/>
      <c r="O329" s="389"/>
      <c r="P329" s="388"/>
      <c r="Q329" s="318" t="s">
        <v>4332</v>
      </c>
      <c r="R329" s="420">
        <f t="shared" si="31"/>
        <v>2</v>
      </c>
      <c r="S329" s="420" t="str">
        <f t="shared" si="32"/>
        <v>TCS-1(M): Percentage of people living with HIV currently receiving antiretroviral therapy-2</v>
      </c>
      <c r="T329" s="420" t="b">
        <f t="shared" si="33"/>
        <v>1</v>
      </c>
      <c r="U329" s="420" t="s">
        <v>1529</v>
      </c>
      <c r="V329" s="420" t="str">
        <f>IFERROR(IF(VLOOKUP(S329,'Disaggregation Records'!$D$95:$G$183,4,FALSE)=0,"",VLOOKUP(S329,'Disaggregation Records'!$D$95:$G$183,4,FALSE)),"")</f>
        <v>a1L36000000zoO2EAI</v>
      </c>
      <c r="W329" s="161"/>
      <c r="X329" s="164"/>
      <c r="Y329" s="164"/>
      <c r="AD329" s="9"/>
      <c r="AE329" s="9"/>
      <c r="AF329" s="9"/>
      <c r="AG329" s="9"/>
      <c r="AH329" s="9"/>
      <c r="AI329" s="9"/>
      <c r="AJ329" s="9"/>
    </row>
    <row r="330" spans="1:36" s="302" customFormat="1" ht="47.25" x14ac:dyDescent="0.25">
      <c r="A330" s="317">
        <v>1</v>
      </c>
      <c r="B330" s="329" t="str">
        <f>IFERROR(VLOOKUP(A330,'Coverage Indicators - Section D'!$A$10:$Y$42,25,FALSE),"")</f>
        <v>TCS-1(M): Percentage of people living with HIV currently receiving antiretroviral therapy</v>
      </c>
      <c r="C330" s="418" t="str">
        <f>IFERROR(IF(VLOOKUP(S330,'Disaggregation Records'!$D$95:$E$183,2,FALSE)=0,"",VLOOKUP(S330,'Disaggregation Records'!$D$95:$E$183,2,FALSE)),"")</f>
        <v>Age | Gender</v>
      </c>
      <c r="D330" s="418" t="str">
        <f>IFERROR(IF(VLOOKUP(S330,'Disaggregation Records'!$D$95:$F$183,3,FALSE)=0,"",VLOOKUP(S330,'Disaggregation Records'!$D$95:$F$183,3,FALSE)),"")</f>
        <v>15-19 male</v>
      </c>
      <c r="E330" s="331"/>
      <c r="F330" s="332"/>
      <c r="G330" s="397" t="str">
        <f t="shared" si="30"/>
        <v/>
      </c>
      <c r="H330" s="388"/>
      <c r="I330" s="389"/>
      <c r="J330" s="389"/>
      <c r="K330" s="389"/>
      <c r="L330" s="389"/>
      <c r="M330" s="389"/>
      <c r="N330" s="389"/>
      <c r="O330" s="389"/>
      <c r="P330" s="388"/>
      <c r="Q330" s="318" t="s">
        <v>4332</v>
      </c>
      <c r="R330" s="420">
        <f t="shared" si="31"/>
        <v>3</v>
      </c>
      <c r="S330" s="420" t="str">
        <f t="shared" si="32"/>
        <v>TCS-1(M): Percentage of people living with HIV currently receiving antiretroviral therapy-3</v>
      </c>
      <c r="T330" s="420" t="b">
        <f t="shared" si="33"/>
        <v>1</v>
      </c>
      <c r="U330" s="420" t="s">
        <v>1530</v>
      </c>
      <c r="V330" s="420" t="str">
        <f>IFERROR(IF(VLOOKUP(S330,'Disaggregation Records'!$D$95:$G$183,4,FALSE)=0,"",VLOOKUP(S330,'Disaggregation Records'!$D$95:$G$183,4,FALSE)),"")</f>
        <v>a1L36000002NzjpEAC</v>
      </c>
      <c r="W330" s="161"/>
      <c r="X330" s="164"/>
      <c r="Y330" s="164"/>
      <c r="AD330" s="9"/>
      <c r="AE330" s="9"/>
      <c r="AF330" s="9"/>
      <c r="AG330" s="9"/>
      <c r="AH330" s="9"/>
      <c r="AI330" s="9"/>
      <c r="AJ330" s="9"/>
    </row>
    <row r="331" spans="1:36" s="302" customFormat="1" ht="47.25" x14ac:dyDescent="0.25">
      <c r="A331" s="317">
        <v>1</v>
      </c>
      <c r="B331" s="329" t="str">
        <f>IFERROR(VLOOKUP(A331,'Coverage Indicators - Section D'!$A$10:$Y$42,25,FALSE),"")</f>
        <v>TCS-1(M): Percentage of people living with HIV currently receiving antiretroviral therapy</v>
      </c>
      <c r="C331" s="418" t="str">
        <f>IFERROR(IF(VLOOKUP(S331,'Disaggregation Records'!$D$95:$E$183,2,FALSE)=0,"",VLOOKUP(S331,'Disaggregation Records'!$D$95:$E$183,2,FALSE)),"")</f>
        <v>Age | Gender</v>
      </c>
      <c r="D331" s="418" t="str">
        <f>IFERROR(IF(VLOOKUP(S331,'Disaggregation Records'!$D$95:$F$183,3,FALSE)=0,"",VLOOKUP(S331,'Disaggregation Records'!$D$95:$F$183,3,FALSE)),"")</f>
        <v>20-24 male</v>
      </c>
      <c r="E331" s="331"/>
      <c r="F331" s="332"/>
      <c r="G331" s="397" t="str">
        <f t="shared" si="30"/>
        <v/>
      </c>
      <c r="H331" s="388"/>
      <c r="I331" s="389"/>
      <c r="J331" s="389"/>
      <c r="K331" s="389"/>
      <c r="L331" s="389"/>
      <c r="M331" s="389"/>
      <c r="N331" s="389"/>
      <c r="O331" s="389"/>
      <c r="P331" s="388"/>
      <c r="Q331" s="318" t="s">
        <v>4332</v>
      </c>
      <c r="R331" s="420">
        <f t="shared" si="31"/>
        <v>4</v>
      </c>
      <c r="S331" s="420" t="str">
        <f t="shared" si="32"/>
        <v>TCS-1(M): Percentage of people living with HIV currently receiving antiretroviral therapy-4</v>
      </c>
      <c r="T331" s="420" t="b">
        <f t="shared" si="33"/>
        <v>1</v>
      </c>
      <c r="U331" s="420" t="s">
        <v>1531</v>
      </c>
      <c r="V331" s="420" t="str">
        <f>IFERROR(IF(VLOOKUP(S331,'Disaggregation Records'!$D$95:$G$183,4,FALSE)=0,"",VLOOKUP(S331,'Disaggregation Records'!$D$95:$G$183,4,FALSE)),"")</f>
        <v>a1L36000002NzjqEAC</v>
      </c>
      <c r="W331" s="161"/>
      <c r="X331" s="164"/>
      <c r="Y331" s="164"/>
      <c r="AD331" s="9"/>
      <c r="AE331" s="9"/>
      <c r="AF331" s="9"/>
      <c r="AG331" s="9"/>
      <c r="AH331" s="9"/>
      <c r="AI331" s="9"/>
      <c r="AJ331" s="9"/>
    </row>
    <row r="332" spans="1:36" s="302" customFormat="1" ht="47.25" x14ac:dyDescent="0.25">
      <c r="A332" s="317">
        <v>1</v>
      </c>
      <c r="B332" s="329" t="str">
        <f>IFERROR(VLOOKUP(A332,'Coverage Indicators - Section D'!$A$10:$Y$42,25,FALSE),"")</f>
        <v>TCS-1(M): Percentage of people living with HIV currently receiving antiretroviral therapy</v>
      </c>
      <c r="C332" s="418" t="str">
        <f>IFERROR(IF(VLOOKUP(S332,'Disaggregation Records'!$D$95:$E$183,2,FALSE)=0,"",VLOOKUP(S332,'Disaggregation Records'!$D$95:$E$183,2,FALSE)),"")</f>
        <v>Age | Gender</v>
      </c>
      <c r="D332" s="418" t="str">
        <f>IFERROR(IF(VLOOKUP(S332,'Disaggregation Records'!$D$95:$F$183,3,FALSE)=0,"",VLOOKUP(S332,'Disaggregation Records'!$D$95:$F$183,3,FALSE)),"")</f>
        <v>15-24 female</v>
      </c>
      <c r="E332" s="331"/>
      <c r="F332" s="332"/>
      <c r="G332" s="397" t="str">
        <f t="shared" si="30"/>
        <v/>
      </c>
      <c r="H332" s="388"/>
      <c r="I332" s="389"/>
      <c r="J332" s="389"/>
      <c r="K332" s="389"/>
      <c r="L332" s="389"/>
      <c r="M332" s="389"/>
      <c r="N332" s="389"/>
      <c r="O332" s="389"/>
      <c r="P332" s="388"/>
      <c r="Q332" s="318" t="s">
        <v>4332</v>
      </c>
      <c r="R332" s="420">
        <f t="shared" si="31"/>
        <v>5</v>
      </c>
      <c r="S332" s="420" t="str">
        <f t="shared" si="32"/>
        <v>TCS-1(M): Percentage of people living with HIV currently receiving antiretroviral therapy-5</v>
      </c>
      <c r="T332" s="420" t="b">
        <f t="shared" si="33"/>
        <v>1</v>
      </c>
      <c r="U332" s="420" t="s">
        <v>1532</v>
      </c>
      <c r="V332" s="420" t="str">
        <f>IFERROR(IF(VLOOKUP(S332,'Disaggregation Records'!$D$95:$G$183,4,FALSE)=0,"",VLOOKUP(S332,'Disaggregation Records'!$D$95:$G$183,4,FALSE)),"")</f>
        <v>a1L36000002Nzk7EAC</v>
      </c>
      <c r="W332" s="161"/>
      <c r="X332" s="164"/>
      <c r="Y332" s="164"/>
      <c r="AD332" s="9"/>
      <c r="AE332" s="9"/>
      <c r="AF332" s="9"/>
      <c r="AG332" s="9"/>
      <c r="AH332" s="9"/>
      <c r="AI332" s="9"/>
      <c r="AJ332" s="9"/>
    </row>
    <row r="333" spans="1:36" s="302" customFormat="1" ht="47.25" x14ac:dyDescent="0.25">
      <c r="A333" s="317">
        <v>1</v>
      </c>
      <c r="B333" s="329" t="str">
        <f>IFERROR(VLOOKUP(A333,'Coverage Indicators - Section D'!$A$10:$Y$42,25,FALSE),"")</f>
        <v>TCS-1(M): Percentage of people living with HIV currently receiving antiretroviral therapy</v>
      </c>
      <c r="C333" s="418" t="str">
        <f>IFERROR(IF(VLOOKUP(S333,'Disaggregation Records'!$D$95:$E$183,2,FALSE)=0,"",VLOOKUP(S333,'Disaggregation Records'!$D$95:$E$183,2,FALSE)),"")</f>
        <v>Age | Gender</v>
      </c>
      <c r="D333" s="418" t="str">
        <f>IFERROR(IF(VLOOKUP(S333,'Disaggregation Records'!$D$95:$F$183,3,FALSE)=0,"",VLOOKUP(S333,'Disaggregation Records'!$D$95:$F$183,3,FALSE)),"")</f>
        <v>15-19 female</v>
      </c>
      <c r="E333" s="331"/>
      <c r="F333" s="332"/>
      <c r="G333" s="397" t="str">
        <f t="shared" si="30"/>
        <v/>
      </c>
      <c r="H333" s="388"/>
      <c r="I333" s="389"/>
      <c r="J333" s="389"/>
      <c r="K333" s="389"/>
      <c r="L333" s="389"/>
      <c r="M333" s="389"/>
      <c r="N333" s="389"/>
      <c r="O333" s="389"/>
      <c r="P333" s="388"/>
      <c r="Q333" s="318" t="s">
        <v>4332</v>
      </c>
      <c r="R333" s="420">
        <f t="shared" si="31"/>
        <v>6</v>
      </c>
      <c r="S333" s="420" t="str">
        <f t="shared" si="32"/>
        <v>TCS-1(M): Percentage of people living with HIV currently receiving antiretroviral therapy-6</v>
      </c>
      <c r="T333" s="420" t="b">
        <f t="shared" si="33"/>
        <v>1</v>
      </c>
      <c r="U333" s="420" t="s">
        <v>1533</v>
      </c>
      <c r="V333" s="420" t="str">
        <f>IFERROR(IF(VLOOKUP(S333,'Disaggregation Records'!$D$95:$G$183,4,FALSE)=0,"",VLOOKUP(S333,'Disaggregation Records'!$D$95:$G$183,4,FALSE)),"")</f>
        <v>a1L36000002Nzk8EAC</v>
      </c>
      <c r="W333" s="161"/>
      <c r="X333" s="164"/>
      <c r="Y333" s="164"/>
      <c r="AD333" s="9"/>
      <c r="AE333" s="9"/>
      <c r="AF333" s="9"/>
      <c r="AG333" s="9"/>
      <c r="AH333" s="9"/>
      <c r="AI333" s="9"/>
      <c r="AJ333" s="9"/>
    </row>
    <row r="334" spans="1:36" s="302" customFormat="1" ht="47.25" x14ac:dyDescent="0.25">
      <c r="A334" s="317">
        <v>1</v>
      </c>
      <c r="B334" s="329" t="str">
        <f>IFERROR(VLOOKUP(A334,'Coverage Indicators - Section D'!$A$10:$Y$42,25,FALSE),"")</f>
        <v>TCS-1(M): Percentage of people living with HIV currently receiving antiretroviral therapy</v>
      </c>
      <c r="C334" s="418" t="str">
        <f>IFERROR(IF(VLOOKUP(S334,'Disaggregation Records'!$D$95:$E$183,2,FALSE)=0,"",VLOOKUP(S334,'Disaggregation Records'!$D$95:$E$183,2,FALSE)),"")</f>
        <v>Age | Gender</v>
      </c>
      <c r="D334" s="418" t="str">
        <f>IFERROR(IF(VLOOKUP(S334,'Disaggregation Records'!$D$95:$F$183,3,FALSE)=0,"",VLOOKUP(S334,'Disaggregation Records'!$D$95:$F$183,3,FALSE)),"")</f>
        <v>20-24 female</v>
      </c>
      <c r="E334" s="331"/>
      <c r="F334" s="332"/>
      <c r="G334" s="397" t="str">
        <f t="shared" si="30"/>
        <v/>
      </c>
      <c r="H334" s="388"/>
      <c r="I334" s="389"/>
      <c r="J334" s="389"/>
      <c r="K334" s="389"/>
      <c r="L334" s="389"/>
      <c r="M334" s="389"/>
      <c r="N334" s="389"/>
      <c r="O334" s="389"/>
      <c r="P334" s="388"/>
      <c r="Q334" s="318" t="s">
        <v>4332</v>
      </c>
      <c r="R334" s="420">
        <f t="shared" si="31"/>
        <v>7</v>
      </c>
      <c r="S334" s="420" t="str">
        <f t="shared" si="32"/>
        <v>TCS-1(M): Percentage of people living with HIV currently receiving antiretroviral therapy-7</v>
      </c>
      <c r="T334" s="420" t="b">
        <f t="shared" si="33"/>
        <v>1</v>
      </c>
      <c r="U334" s="420" t="s">
        <v>1534</v>
      </c>
      <c r="V334" s="420" t="str">
        <f>IFERROR(IF(VLOOKUP(S334,'Disaggregation Records'!$D$95:$G$183,4,FALSE)=0,"",VLOOKUP(S334,'Disaggregation Records'!$D$95:$G$183,4,FALSE)),"")</f>
        <v>a1L36000002Nzk9EAC</v>
      </c>
      <c r="W334" s="161"/>
      <c r="X334" s="164"/>
      <c r="Y334" s="164"/>
      <c r="AD334" s="9"/>
      <c r="AE334" s="9"/>
      <c r="AF334" s="9"/>
      <c r="AG334" s="9"/>
      <c r="AH334" s="9"/>
      <c r="AI334" s="9"/>
      <c r="AJ334" s="9"/>
    </row>
    <row r="335" spans="1:36" s="302" customFormat="1" ht="47.25" x14ac:dyDescent="0.25">
      <c r="A335" s="317">
        <v>1</v>
      </c>
      <c r="B335" s="329" t="str">
        <f>IFERROR(VLOOKUP(A335,'Coverage Indicators - Section D'!$A$10:$Y$42,25,FALSE),"")</f>
        <v>TCS-1(M): Percentage of people living with HIV currently receiving antiretroviral therapy</v>
      </c>
      <c r="C335" s="418" t="str">
        <f>IFERROR(IF(VLOOKUP(S335,'Disaggregation Records'!$D$95:$E$183,2,FALSE)=0,"",VLOOKUP(S335,'Disaggregation Records'!$D$95:$E$183,2,FALSE)),"")</f>
        <v>Gender</v>
      </c>
      <c r="D335" s="418" t="str">
        <f>IFERROR(IF(VLOOKUP(S335,'Disaggregation Records'!$D$95:$F$183,3,FALSE)=0,"",VLOOKUP(S335,'Disaggregation Records'!$D$95:$F$183,3,FALSE)),"")</f>
        <v>Male</v>
      </c>
      <c r="E335" s="331">
        <v>297005</v>
      </c>
      <c r="F335" s="332">
        <v>767203</v>
      </c>
      <c r="G335" s="397">
        <f t="shared" si="30"/>
        <v>38.712700549919646</v>
      </c>
      <c r="H335" s="388" t="s">
        <v>259</v>
      </c>
      <c r="I335" s="389"/>
      <c r="J335" s="389"/>
      <c r="K335" s="389"/>
      <c r="L335" s="389"/>
      <c r="M335" s="389"/>
      <c r="N335" s="389"/>
      <c r="O335" s="389"/>
      <c r="P335" s="388" t="s">
        <v>4331</v>
      </c>
      <c r="Q335" s="319" t="s">
        <v>4445</v>
      </c>
      <c r="R335" s="420">
        <f t="shared" si="31"/>
        <v>8</v>
      </c>
      <c r="S335" s="420" t="str">
        <f t="shared" si="32"/>
        <v>TCS-1(M): Percentage of people living with HIV currently receiving antiretroviral therapy-8</v>
      </c>
      <c r="T335" s="420" t="b">
        <f t="shared" si="33"/>
        <v>1</v>
      </c>
      <c r="U335" s="420" t="s">
        <v>1535</v>
      </c>
      <c r="V335" s="420" t="str">
        <f>IFERROR(IF(VLOOKUP(S335,'Disaggregation Records'!$D$95:$G$183,4,FALSE)=0,"",VLOOKUP(S335,'Disaggregation Records'!$D$95:$G$183,4,FALSE)),"")</f>
        <v>a1L36000000zoMpEAI</v>
      </c>
      <c r="W335" s="161"/>
      <c r="X335" s="164"/>
      <c r="Y335" s="164"/>
      <c r="AD335" s="9"/>
      <c r="AE335" s="9"/>
      <c r="AF335" s="9"/>
      <c r="AG335" s="9"/>
      <c r="AH335" s="9"/>
      <c r="AI335" s="9"/>
      <c r="AJ335" s="9"/>
    </row>
    <row r="336" spans="1:36" s="302" customFormat="1" ht="47.25" x14ac:dyDescent="0.25">
      <c r="A336" s="317">
        <v>1</v>
      </c>
      <c r="B336" s="329" t="str">
        <f>IFERROR(VLOOKUP(A336,'Coverage Indicators - Section D'!$A$10:$Y$42,25,FALSE),"")</f>
        <v>TCS-1(M): Percentage of people living with HIV currently receiving antiretroviral therapy</v>
      </c>
      <c r="C336" s="418" t="str">
        <f>IFERROR(IF(VLOOKUP(S336,'Disaggregation Records'!$D$95:$E$183,2,FALSE)=0,"",VLOOKUP(S336,'Disaggregation Records'!$D$95:$E$183,2,FALSE)),"")</f>
        <v>Gender</v>
      </c>
      <c r="D336" s="418" t="str">
        <f>IFERROR(IF(VLOOKUP(S336,'Disaggregation Records'!$D$95:$F$183,3,FALSE)=0,"",VLOOKUP(S336,'Disaggregation Records'!$D$95:$F$183,3,FALSE)),"")</f>
        <v>Female</v>
      </c>
      <c r="E336" s="331">
        <v>693080</v>
      </c>
      <c r="F336" s="332">
        <v>1082484</v>
      </c>
      <c r="G336" s="397">
        <f t="shared" si="30"/>
        <v>64.026812405541335</v>
      </c>
      <c r="H336" s="388" t="s">
        <v>259</v>
      </c>
      <c r="I336" s="389"/>
      <c r="J336" s="389"/>
      <c r="K336" s="389"/>
      <c r="L336" s="389"/>
      <c r="M336" s="389"/>
      <c r="N336" s="389"/>
      <c r="O336" s="389"/>
      <c r="P336" s="388" t="s">
        <v>4331</v>
      </c>
      <c r="Q336" s="319" t="s">
        <v>4445</v>
      </c>
      <c r="R336" s="420">
        <f t="shared" si="31"/>
        <v>9</v>
      </c>
      <c r="S336" s="420" t="str">
        <f t="shared" si="32"/>
        <v>TCS-1(M): Percentage of people living with HIV currently receiving antiretroviral therapy-9</v>
      </c>
      <c r="T336" s="420" t="b">
        <f t="shared" si="33"/>
        <v>1</v>
      </c>
      <c r="U336" s="420" t="s">
        <v>1536</v>
      </c>
      <c r="V336" s="420" t="str">
        <f>IFERROR(IF(VLOOKUP(S336,'Disaggregation Records'!$D$95:$G$183,4,FALSE)=0,"",VLOOKUP(S336,'Disaggregation Records'!$D$95:$G$183,4,FALSE)),"")</f>
        <v>a1L36000000zoMqEAI</v>
      </c>
      <c r="W336" s="161"/>
      <c r="X336" s="164"/>
      <c r="Y336" s="164"/>
      <c r="AD336" s="9"/>
      <c r="AE336" s="9"/>
      <c r="AF336" s="9"/>
      <c r="AG336" s="9"/>
      <c r="AH336" s="9"/>
      <c r="AI336" s="9"/>
      <c r="AJ336" s="9"/>
    </row>
    <row r="337" spans="1:36" s="302" customFormat="1" x14ac:dyDescent="0.25">
      <c r="A337" s="317">
        <v>2</v>
      </c>
      <c r="B337" s="329" t="str">
        <f>IFERROR(VLOOKUP(A337,'Coverage Indicators - Section D'!$A$10:$Y$42,25,FALSE),"")</f>
        <v/>
      </c>
      <c r="C337" s="418" t="str">
        <f>IFERROR(IF(VLOOKUP(S337,'Disaggregation Records'!$D$95:$E$183,2,FALSE)=0,"",VLOOKUP(S337,'Disaggregation Records'!$D$95:$E$183,2,FALSE)),"")</f>
        <v/>
      </c>
      <c r="D337" s="418" t="str">
        <f>IFERROR(IF(VLOOKUP(S337,'Disaggregation Records'!$D$95:$F$183,3,FALSE)=0,"",VLOOKUP(S337,'Disaggregation Records'!$D$95:$F$183,3,FALSE)),"")</f>
        <v/>
      </c>
      <c r="E337" s="331"/>
      <c r="F337" s="332"/>
      <c r="G337" s="397" t="str">
        <f t="shared" si="30"/>
        <v/>
      </c>
      <c r="H337" s="388"/>
      <c r="I337" s="389"/>
      <c r="J337" s="389"/>
      <c r="K337" s="389"/>
      <c r="L337" s="389"/>
      <c r="M337" s="389"/>
      <c r="N337" s="389"/>
      <c r="O337" s="389"/>
      <c r="P337" s="388"/>
      <c r="Q337" s="318"/>
      <c r="R337" s="420">
        <f t="shared" si="31"/>
        <v>0</v>
      </c>
      <c r="S337" s="420" t="str">
        <f t="shared" si="32"/>
        <v/>
      </c>
      <c r="T337" s="420" t="b">
        <f t="shared" si="33"/>
        <v>0</v>
      </c>
      <c r="U337" s="420" t="s">
        <v>1537</v>
      </c>
      <c r="V337" s="420" t="str">
        <f>IFERROR(IF(VLOOKUP(S337,'Disaggregation Records'!$D$95:$G$183,4,FALSE)=0,"",VLOOKUP(S337,'Disaggregation Records'!$D$95:$G$183,4,FALSE)),"")</f>
        <v/>
      </c>
      <c r="W337" s="161"/>
      <c r="X337" s="164"/>
      <c r="Y337" s="164"/>
      <c r="AD337" s="9"/>
      <c r="AE337" s="9"/>
      <c r="AF337" s="9"/>
      <c r="AG337" s="9"/>
      <c r="AH337" s="9"/>
      <c r="AI337" s="9"/>
      <c r="AJ337" s="9"/>
    </row>
    <row r="338" spans="1:36" s="302" customFormat="1" x14ac:dyDescent="0.25">
      <c r="A338" s="317">
        <v>2</v>
      </c>
      <c r="B338" s="329" t="str">
        <f>IFERROR(VLOOKUP(A338,'Coverage Indicators - Section D'!$A$10:$Y$42,25,FALSE),"")</f>
        <v/>
      </c>
      <c r="C338" s="418" t="str">
        <f>IFERROR(IF(VLOOKUP(S338,'Disaggregation Records'!$D$95:$E$183,2,FALSE)=0,"",VLOOKUP(S338,'Disaggregation Records'!$D$95:$E$183,2,FALSE)),"")</f>
        <v/>
      </c>
      <c r="D338" s="418" t="str">
        <f>IFERROR(IF(VLOOKUP(S338,'Disaggregation Records'!$D$95:$F$183,3,FALSE)=0,"",VLOOKUP(S338,'Disaggregation Records'!$D$95:$F$183,3,FALSE)),"")</f>
        <v/>
      </c>
      <c r="E338" s="331"/>
      <c r="F338" s="332"/>
      <c r="G338" s="397" t="str">
        <f t="shared" si="30"/>
        <v/>
      </c>
      <c r="H338" s="388"/>
      <c r="I338" s="389"/>
      <c r="J338" s="389"/>
      <c r="K338" s="389"/>
      <c r="L338" s="389"/>
      <c r="M338" s="389"/>
      <c r="N338" s="389"/>
      <c r="O338" s="389"/>
      <c r="P338" s="388"/>
      <c r="Q338" s="318"/>
      <c r="R338" s="420">
        <f t="shared" si="31"/>
        <v>1</v>
      </c>
      <c r="S338" s="420" t="str">
        <f t="shared" si="32"/>
        <v/>
      </c>
      <c r="T338" s="420" t="b">
        <f t="shared" si="33"/>
        <v>0</v>
      </c>
      <c r="U338" s="420" t="s">
        <v>1538</v>
      </c>
      <c r="V338" s="420" t="str">
        <f>IFERROR(IF(VLOOKUP(S338,'Disaggregation Records'!$D$95:$G$183,4,FALSE)=0,"",VLOOKUP(S338,'Disaggregation Records'!$D$95:$G$183,4,FALSE)),"")</f>
        <v/>
      </c>
      <c r="W338" s="161"/>
      <c r="X338" s="164"/>
      <c r="Y338" s="164"/>
      <c r="AD338" s="9"/>
      <c r="AE338" s="9"/>
      <c r="AF338" s="9"/>
      <c r="AG338" s="9"/>
      <c r="AH338" s="9"/>
      <c r="AI338" s="9"/>
      <c r="AJ338" s="9"/>
    </row>
    <row r="339" spans="1:36" s="302" customFormat="1" x14ac:dyDescent="0.25">
      <c r="A339" s="317">
        <v>2</v>
      </c>
      <c r="B339" s="329" t="str">
        <f>IFERROR(VLOOKUP(A339,'Coverage Indicators - Section D'!$A$10:$Y$42,25,FALSE),"")</f>
        <v/>
      </c>
      <c r="C339" s="418" t="str">
        <f>IFERROR(IF(VLOOKUP(S339,'Disaggregation Records'!$D$95:$E$183,2,FALSE)=0,"",VLOOKUP(S339,'Disaggregation Records'!$D$95:$E$183,2,FALSE)),"")</f>
        <v/>
      </c>
      <c r="D339" s="418" t="str">
        <f>IFERROR(IF(VLOOKUP(S339,'Disaggregation Records'!$D$95:$F$183,3,FALSE)=0,"",VLOOKUP(S339,'Disaggregation Records'!$D$95:$F$183,3,FALSE)),"")</f>
        <v/>
      </c>
      <c r="E339" s="331"/>
      <c r="F339" s="332"/>
      <c r="G339" s="397" t="str">
        <f t="shared" si="30"/>
        <v/>
      </c>
      <c r="H339" s="388"/>
      <c r="I339" s="389"/>
      <c r="J339" s="389"/>
      <c r="K339" s="389"/>
      <c r="L339" s="389"/>
      <c r="M339" s="389"/>
      <c r="N339" s="389"/>
      <c r="O339" s="389"/>
      <c r="P339" s="388"/>
      <c r="Q339" s="318"/>
      <c r="R339" s="420">
        <f t="shared" si="31"/>
        <v>2</v>
      </c>
      <c r="S339" s="420" t="str">
        <f t="shared" si="32"/>
        <v/>
      </c>
      <c r="T339" s="420" t="b">
        <f t="shared" si="33"/>
        <v>0</v>
      </c>
      <c r="U339" s="420" t="s">
        <v>1539</v>
      </c>
      <c r="V339" s="420" t="str">
        <f>IFERROR(IF(VLOOKUP(S339,'Disaggregation Records'!$D$95:$G$183,4,FALSE)=0,"",VLOOKUP(S339,'Disaggregation Records'!$D$95:$G$183,4,FALSE)),"")</f>
        <v/>
      </c>
      <c r="W339" s="161"/>
      <c r="X339" s="164"/>
      <c r="Y339" s="164"/>
      <c r="AD339" s="9"/>
      <c r="AE339" s="9"/>
      <c r="AF339" s="9"/>
      <c r="AG339" s="9"/>
      <c r="AH339" s="9"/>
      <c r="AI339" s="9"/>
      <c r="AJ339" s="9"/>
    </row>
    <row r="340" spans="1:36" s="302" customFormat="1" x14ac:dyDescent="0.25">
      <c r="A340" s="317">
        <v>2</v>
      </c>
      <c r="B340" s="329" t="str">
        <f>IFERROR(VLOOKUP(A340,'Coverage Indicators - Section D'!$A$10:$Y$42,25,FALSE),"")</f>
        <v/>
      </c>
      <c r="C340" s="418" t="str">
        <f>IFERROR(IF(VLOOKUP(S340,'Disaggregation Records'!$D$95:$E$183,2,FALSE)=0,"",VLOOKUP(S340,'Disaggregation Records'!$D$95:$E$183,2,FALSE)),"")</f>
        <v/>
      </c>
      <c r="D340" s="418" t="str">
        <f>IFERROR(IF(VLOOKUP(S340,'Disaggregation Records'!$D$95:$F$183,3,FALSE)=0,"",VLOOKUP(S340,'Disaggregation Records'!$D$95:$F$183,3,FALSE)),"")</f>
        <v/>
      </c>
      <c r="E340" s="331"/>
      <c r="F340" s="332"/>
      <c r="G340" s="397" t="str">
        <f t="shared" si="30"/>
        <v/>
      </c>
      <c r="H340" s="388"/>
      <c r="I340" s="389"/>
      <c r="J340" s="389"/>
      <c r="K340" s="389"/>
      <c r="L340" s="389"/>
      <c r="M340" s="389"/>
      <c r="N340" s="389"/>
      <c r="O340" s="389"/>
      <c r="P340" s="388"/>
      <c r="Q340" s="318"/>
      <c r="R340" s="420">
        <f t="shared" si="31"/>
        <v>3</v>
      </c>
      <c r="S340" s="420" t="str">
        <f t="shared" si="32"/>
        <v/>
      </c>
      <c r="T340" s="420" t="b">
        <f t="shared" si="33"/>
        <v>0</v>
      </c>
      <c r="U340" s="420" t="s">
        <v>1540</v>
      </c>
      <c r="V340" s="420" t="str">
        <f>IFERROR(IF(VLOOKUP(S340,'Disaggregation Records'!$D$95:$G$183,4,FALSE)=0,"",VLOOKUP(S340,'Disaggregation Records'!$D$95:$G$183,4,FALSE)),"")</f>
        <v/>
      </c>
      <c r="W340" s="161"/>
      <c r="X340" s="164"/>
      <c r="Y340" s="164"/>
      <c r="AD340" s="9"/>
      <c r="AE340" s="9"/>
      <c r="AF340" s="9"/>
      <c r="AG340" s="9"/>
      <c r="AH340" s="9"/>
      <c r="AI340" s="9"/>
      <c r="AJ340" s="9"/>
    </row>
    <row r="341" spans="1:36" s="302" customFormat="1" x14ac:dyDescent="0.25">
      <c r="A341" s="317">
        <v>2</v>
      </c>
      <c r="B341" s="329" t="str">
        <f>IFERROR(VLOOKUP(A341,'Coverage Indicators - Section D'!$A$10:$Y$42,25,FALSE),"")</f>
        <v/>
      </c>
      <c r="C341" s="418" t="str">
        <f>IFERROR(IF(VLOOKUP(S341,'Disaggregation Records'!$D$95:$E$183,2,FALSE)=0,"",VLOOKUP(S341,'Disaggregation Records'!$D$95:$E$183,2,FALSE)),"")</f>
        <v/>
      </c>
      <c r="D341" s="418" t="str">
        <f>IFERROR(IF(VLOOKUP(S341,'Disaggregation Records'!$D$95:$F$183,3,FALSE)=0,"",VLOOKUP(S341,'Disaggregation Records'!$D$95:$F$183,3,FALSE)),"")</f>
        <v/>
      </c>
      <c r="E341" s="331"/>
      <c r="F341" s="332"/>
      <c r="G341" s="397" t="str">
        <f t="shared" si="30"/>
        <v/>
      </c>
      <c r="H341" s="388"/>
      <c r="I341" s="389"/>
      <c r="J341" s="389"/>
      <c r="K341" s="389"/>
      <c r="L341" s="389"/>
      <c r="M341" s="389"/>
      <c r="N341" s="389"/>
      <c r="O341" s="389"/>
      <c r="P341" s="388"/>
      <c r="Q341" s="318"/>
      <c r="R341" s="420">
        <f t="shared" si="31"/>
        <v>4</v>
      </c>
      <c r="S341" s="420" t="str">
        <f t="shared" si="32"/>
        <v/>
      </c>
      <c r="T341" s="420" t="b">
        <f t="shared" si="33"/>
        <v>0</v>
      </c>
      <c r="U341" s="420" t="s">
        <v>1541</v>
      </c>
      <c r="V341" s="420" t="str">
        <f>IFERROR(IF(VLOOKUP(S341,'Disaggregation Records'!$D$95:$G$183,4,FALSE)=0,"",VLOOKUP(S341,'Disaggregation Records'!$D$95:$G$183,4,FALSE)),"")</f>
        <v/>
      </c>
      <c r="W341" s="161"/>
      <c r="X341" s="164"/>
      <c r="Y341" s="164"/>
      <c r="AD341" s="9"/>
      <c r="AE341" s="9"/>
      <c r="AF341" s="9"/>
      <c r="AG341" s="9"/>
      <c r="AH341" s="9"/>
      <c r="AI341" s="9"/>
      <c r="AJ341" s="9"/>
    </row>
    <row r="342" spans="1:36" s="302" customFormat="1" x14ac:dyDescent="0.25">
      <c r="A342" s="317">
        <v>2</v>
      </c>
      <c r="B342" s="329" t="str">
        <f>IFERROR(VLOOKUP(A342,'Coverage Indicators - Section D'!$A$10:$Y$42,25,FALSE),"")</f>
        <v/>
      </c>
      <c r="C342" s="418" t="str">
        <f>IFERROR(IF(VLOOKUP(S342,'Disaggregation Records'!$D$95:$E$183,2,FALSE)=0,"",VLOOKUP(S342,'Disaggregation Records'!$D$95:$E$183,2,FALSE)),"")</f>
        <v/>
      </c>
      <c r="D342" s="418" t="str">
        <f>IFERROR(IF(VLOOKUP(S342,'Disaggregation Records'!$D$95:$F$183,3,FALSE)=0,"",VLOOKUP(S342,'Disaggregation Records'!$D$95:$F$183,3,FALSE)),"")</f>
        <v/>
      </c>
      <c r="E342" s="331"/>
      <c r="F342" s="332"/>
      <c r="G342" s="397" t="str">
        <f t="shared" si="30"/>
        <v/>
      </c>
      <c r="H342" s="388"/>
      <c r="I342" s="389"/>
      <c r="J342" s="389"/>
      <c r="K342" s="389"/>
      <c r="L342" s="389"/>
      <c r="M342" s="389"/>
      <c r="N342" s="389"/>
      <c r="O342" s="389"/>
      <c r="P342" s="388"/>
      <c r="Q342" s="318"/>
      <c r="R342" s="420">
        <f t="shared" si="31"/>
        <v>5</v>
      </c>
      <c r="S342" s="420" t="str">
        <f t="shared" si="32"/>
        <v/>
      </c>
      <c r="T342" s="420" t="b">
        <f t="shared" si="33"/>
        <v>0</v>
      </c>
      <c r="U342" s="420" t="s">
        <v>1542</v>
      </c>
      <c r="V342" s="420" t="str">
        <f>IFERROR(IF(VLOOKUP(S342,'Disaggregation Records'!$D$95:$G$183,4,FALSE)=0,"",VLOOKUP(S342,'Disaggregation Records'!$D$95:$G$183,4,FALSE)),"")</f>
        <v/>
      </c>
      <c r="W342" s="161"/>
      <c r="X342" s="164"/>
      <c r="Y342" s="164"/>
      <c r="AD342" s="9"/>
      <c r="AE342" s="9"/>
      <c r="AF342" s="9"/>
      <c r="AG342" s="9"/>
      <c r="AH342" s="9"/>
      <c r="AI342" s="9"/>
      <c r="AJ342" s="9"/>
    </row>
    <row r="343" spans="1:36" s="302" customFormat="1" x14ac:dyDescent="0.25">
      <c r="A343" s="317">
        <v>2</v>
      </c>
      <c r="B343" s="329" t="str">
        <f>IFERROR(VLOOKUP(A343,'Coverage Indicators - Section D'!$A$10:$Y$42,25,FALSE),"")</f>
        <v/>
      </c>
      <c r="C343" s="418" t="str">
        <f>IFERROR(IF(VLOOKUP(S343,'Disaggregation Records'!$D$95:$E$183,2,FALSE)=0,"",VLOOKUP(S343,'Disaggregation Records'!$D$95:$E$183,2,FALSE)),"")</f>
        <v/>
      </c>
      <c r="D343" s="418" t="str">
        <f>IFERROR(IF(VLOOKUP(S343,'Disaggregation Records'!$D$95:$F$183,3,FALSE)=0,"",VLOOKUP(S343,'Disaggregation Records'!$D$95:$F$183,3,FALSE)),"")</f>
        <v/>
      </c>
      <c r="E343" s="331"/>
      <c r="F343" s="332"/>
      <c r="G343" s="397" t="str">
        <f t="shared" si="30"/>
        <v/>
      </c>
      <c r="H343" s="388"/>
      <c r="I343" s="389"/>
      <c r="J343" s="389"/>
      <c r="K343" s="389"/>
      <c r="L343" s="389"/>
      <c r="M343" s="389"/>
      <c r="N343" s="389"/>
      <c r="O343" s="389"/>
      <c r="P343" s="388"/>
      <c r="Q343" s="318"/>
      <c r="R343" s="420">
        <f t="shared" si="31"/>
        <v>6</v>
      </c>
      <c r="S343" s="420" t="str">
        <f t="shared" si="32"/>
        <v/>
      </c>
      <c r="T343" s="420" t="b">
        <f t="shared" si="33"/>
        <v>0</v>
      </c>
      <c r="U343" s="420" t="s">
        <v>1543</v>
      </c>
      <c r="V343" s="420" t="str">
        <f>IFERROR(IF(VLOOKUP(S343,'Disaggregation Records'!$D$95:$G$183,4,FALSE)=0,"",VLOOKUP(S343,'Disaggregation Records'!$D$95:$G$183,4,FALSE)),"")</f>
        <v/>
      </c>
      <c r="W343" s="161"/>
      <c r="X343" s="164"/>
      <c r="Y343" s="164"/>
      <c r="AD343" s="9"/>
      <c r="AE343" s="9"/>
      <c r="AF343" s="9"/>
      <c r="AG343" s="9"/>
      <c r="AH343" s="9"/>
      <c r="AI343" s="9"/>
      <c r="AJ343" s="9"/>
    </row>
    <row r="344" spans="1:36" s="302" customFormat="1" x14ac:dyDescent="0.25">
      <c r="A344" s="317">
        <v>2</v>
      </c>
      <c r="B344" s="329" t="str">
        <f>IFERROR(VLOOKUP(A344,'Coverage Indicators - Section D'!$A$10:$Y$42,25,FALSE),"")</f>
        <v/>
      </c>
      <c r="C344" s="418" t="str">
        <f>IFERROR(IF(VLOOKUP(S344,'Disaggregation Records'!$D$95:$E$183,2,FALSE)=0,"",VLOOKUP(S344,'Disaggregation Records'!$D$95:$E$183,2,FALSE)),"")</f>
        <v/>
      </c>
      <c r="D344" s="418" t="str">
        <f>IFERROR(IF(VLOOKUP(S344,'Disaggregation Records'!$D$95:$F$183,3,FALSE)=0,"",VLOOKUP(S344,'Disaggregation Records'!$D$95:$F$183,3,FALSE)),"")</f>
        <v/>
      </c>
      <c r="E344" s="331"/>
      <c r="F344" s="332"/>
      <c r="G344" s="397" t="str">
        <f t="shared" si="30"/>
        <v/>
      </c>
      <c r="H344" s="388"/>
      <c r="I344" s="389"/>
      <c r="J344" s="389"/>
      <c r="K344" s="389"/>
      <c r="L344" s="389"/>
      <c r="M344" s="389"/>
      <c r="N344" s="389"/>
      <c r="O344" s="389"/>
      <c r="P344" s="388"/>
      <c r="Q344" s="318"/>
      <c r="R344" s="420">
        <f t="shared" si="31"/>
        <v>7</v>
      </c>
      <c r="S344" s="420" t="str">
        <f t="shared" si="32"/>
        <v/>
      </c>
      <c r="T344" s="420" t="b">
        <f t="shared" si="33"/>
        <v>0</v>
      </c>
      <c r="U344" s="420" t="s">
        <v>1544</v>
      </c>
      <c r="V344" s="420" t="str">
        <f>IFERROR(IF(VLOOKUP(S344,'Disaggregation Records'!$D$95:$G$183,4,FALSE)=0,"",VLOOKUP(S344,'Disaggregation Records'!$D$95:$G$183,4,FALSE)),"")</f>
        <v/>
      </c>
      <c r="W344" s="161"/>
      <c r="X344" s="164"/>
      <c r="Y344" s="164"/>
      <c r="AD344" s="9"/>
      <c r="AE344" s="9"/>
      <c r="AF344" s="9"/>
      <c r="AG344" s="9"/>
      <c r="AH344" s="9"/>
      <c r="AI344" s="9"/>
      <c r="AJ344" s="9"/>
    </row>
    <row r="345" spans="1:36" s="302" customFormat="1" x14ac:dyDescent="0.25">
      <c r="A345" s="317">
        <v>2</v>
      </c>
      <c r="B345" s="329" t="str">
        <f>IFERROR(VLOOKUP(A345,'Coverage Indicators - Section D'!$A$10:$Y$42,25,FALSE),"")</f>
        <v/>
      </c>
      <c r="C345" s="418" t="str">
        <f>IFERROR(IF(VLOOKUP(S345,'Disaggregation Records'!$D$95:$E$183,2,FALSE)=0,"",VLOOKUP(S345,'Disaggregation Records'!$D$95:$E$183,2,FALSE)),"")</f>
        <v/>
      </c>
      <c r="D345" s="418" t="str">
        <f>IFERROR(IF(VLOOKUP(S345,'Disaggregation Records'!$D$95:$F$183,3,FALSE)=0,"",VLOOKUP(S345,'Disaggregation Records'!$D$95:$F$183,3,FALSE)),"")</f>
        <v/>
      </c>
      <c r="E345" s="331"/>
      <c r="F345" s="332"/>
      <c r="G345" s="397" t="str">
        <f t="shared" si="30"/>
        <v/>
      </c>
      <c r="H345" s="388"/>
      <c r="I345" s="389"/>
      <c r="J345" s="389"/>
      <c r="K345" s="389"/>
      <c r="L345" s="389"/>
      <c r="M345" s="389"/>
      <c r="N345" s="389"/>
      <c r="O345" s="389"/>
      <c r="P345" s="388"/>
      <c r="Q345" s="318"/>
      <c r="R345" s="420">
        <f t="shared" si="31"/>
        <v>8</v>
      </c>
      <c r="S345" s="420" t="str">
        <f t="shared" si="32"/>
        <v/>
      </c>
      <c r="T345" s="420" t="b">
        <f t="shared" si="33"/>
        <v>0</v>
      </c>
      <c r="U345" s="420" t="s">
        <v>1545</v>
      </c>
      <c r="V345" s="420" t="str">
        <f>IFERROR(IF(VLOOKUP(S345,'Disaggregation Records'!$D$95:$G$183,4,FALSE)=0,"",VLOOKUP(S345,'Disaggregation Records'!$D$95:$G$183,4,FALSE)),"")</f>
        <v/>
      </c>
      <c r="W345" s="161"/>
      <c r="X345" s="164"/>
      <c r="Y345" s="164"/>
      <c r="AD345" s="9"/>
      <c r="AE345" s="9"/>
      <c r="AF345" s="9"/>
      <c r="AG345" s="9"/>
      <c r="AH345" s="9"/>
      <c r="AI345" s="9"/>
      <c r="AJ345" s="9"/>
    </row>
    <row r="346" spans="1:36" s="302" customFormat="1" x14ac:dyDescent="0.25">
      <c r="A346" s="317">
        <v>2</v>
      </c>
      <c r="B346" s="329" t="str">
        <f>IFERROR(VLOOKUP(A346,'Coverage Indicators - Section D'!$A$10:$Y$42,25,FALSE),"")</f>
        <v/>
      </c>
      <c r="C346" s="418" t="str">
        <f>IFERROR(IF(VLOOKUP(S346,'Disaggregation Records'!$D$95:$E$183,2,FALSE)=0,"",VLOOKUP(S346,'Disaggregation Records'!$D$95:$E$183,2,FALSE)),"")</f>
        <v/>
      </c>
      <c r="D346" s="418" t="str">
        <f>IFERROR(IF(VLOOKUP(S346,'Disaggregation Records'!$D$95:$F$183,3,FALSE)=0,"",VLOOKUP(S346,'Disaggregation Records'!$D$95:$F$183,3,FALSE)),"")</f>
        <v/>
      </c>
      <c r="E346" s="331"/>
      <c r="F346" s="332"/>
      <c r="G346" s="397" t="str">
        <f t="shared" si="30"/>
        <v/>
      </c>
      <c r="H346" s="388"/>
      <c r="I346" s="389"/>
      <c r="J346" s="389"/>
      <c r="K346" s="389"/>
      <c r="L346" s="389"/>
      <c r="M346" s="389"/>
      <c r="N346" s="389"/>
      <c r="O346" s="389"/>
      <c r="P346" s="388"/>
      <c r="Q346" s="318"/>
      <c r="R346" s="420">
        <f t="shared" si="31"/>
        <v>9</v>
      </c>
      <c r="S346" s="420" t="str">
        <f t="shared" si="32"/>
        <v/>
      </c>
      <c r="T346" s="420" t="b">
        <f t="shared" si="33"/>
        <v>0</v>
      </c>
      <c r="U346" s="420" t="s">
        <v>1546</v>
      </c>
      <c r="V346" s="420" t="str">
        <f>IFERROR(IF(VLOOKUP(S346,'Disaggregation Records'!$D$95:$G$183,4,FALSE)=0,"",VLOOKUP(S346,'Disaggregation Records'!$D$95:$G$183,4,FALSE)),"")</f>
        <v/>
      </c>
      <c r="W346" s="161"/>
      <c r="X346" s="164"/>
      <c r="Y346" s="164"/>
      <c r="AD346" s="9"/>
      <c r="AE346" s="9"/>
      <c r="AF346" s="9"/>
      <c r="AG346" s="9"/>
      <c r="AH346" s="9"/>
      <c r="AI346" s="9"/>
      <c r="AJ346" s="9"/>
    </row>
    <row r="347" spans="1:36" s="302" customFormat="1" x14ac:dyDescent="0.25">
      <c r="A347" s="317">
        <v>3</v>
      </c>
      <c r="B347" s="329" t="str">
        <f>IFERROR(VLOOKUP(A347,'Coverage Indicators - Section D'!$A$10:$Y$42,25,FALSE),"")</f>
        <v/>
      </c>
      <c r="C347" s="418" t="str">
        <f>IFERROR(IF(VLOOKUP(S347,'Disaggregation Records'!$D$95:$E$183,2,FALSE)=0,"",VLOOKUP(S347,'Disaggregation Records'!$D$95:$E$183,2,FALSE)),"")</f>
        <v/>
      </c>
      <c r="D347" s="418" t="str">
        <f>IFERROR(IF(VLOOKUP(S347,'Disaggregation Records'!$D$95:$F$183,3,FALSE)=0,"",VLOOKUP(S347,'Disaggregation Records'!$D$95:$F$183,3,FALSE)),"")</f>
        <v/>
      </c>
      <c r="E347" s="331"/>
      <c r="F347" s="332"/>
      <c r="G347" s="397" t="str">
        <f t="shared" si="30"/>
        <v/>
      </c>
      <c r="H347" s="388"/>
      <c r="I347" s="389"/>
      <c r="J347" s="389"/>
      <c r="K347" s="389"/>
      <c r="L347" s="389"/>
      <c r="M347" s="389"/>
      <c r="N347" s="389"/>
      <c r="O347" s="389"/>
      <c r="P347" s="388"/>
      <c r="Q347" s="318"/>
      <c r="R347" s="420">
        <f t="shared" si="31"/>
        <v>10</v>
      </c>
      <c r="S347" s="420" t="str">
        <f t="shared" si="32"/>
        <v/>
      </c>
      <c r="T347" s="420" t="b">
        <f t="shared" si="33"/>
        <v>0</v>
      </c>
      <c r="U347" s="420" t="s">
        <v>1547</v>
      </c>
      <c r="V347" s="420" t="str">
        <f>IFERROR(IF(VLOOKUP(S347,'Disaggregation Records'!$D$95:$G$183,4,FALSE)=0,"",VLOOKUP(S347,'Disaggregation Records'!$D$95:$G$183,4,FALSE)),"")</f>
        <v/>
      </c>
      <c r="W347" s="161"/>
      <c r="X347" s="164"/>
      <c r="Y347" s="164"/>
      <c r="AD347" s="9"/>
      <c r="AE347" s="9"/>
      <c r="AF347" s="9"/>
      <c r="AG347" s="9"/>
      <c r="AH347" s="9"/>
      <c r="AI347" s="9"/>
      <c r="AJ347" s="9"/>
    </row>
    <row r="348" spans="1:36" s="302" customFormat="1" x14ac:dyDescent="0.25">
      <c r="A348" s="317">
        <v>3</v>
      </c>
      <c r="B348" s="329" t="str">
        <f>IFERROR(VLOOKUP(A348,'Coverage Indicators - Section D'!$A$10:$Y$42,25,FALSE),"")</f>
        <v/>
      </c>
      <c r="C348" s="418" t="str">
        <f>IFERROR(IF(VLOOKUP(S348,'Disaggregation Records'!$D$95:$E$183,2,FALSE)=0,"",VLOOKUP(S348,'Disaggregation Records'!$D$95:$E$183,2,FALSE)),"")</f>
        <v/>
      </c>
      <c r="D348" s="418" t="str">
        <f>IFERROR(IF(VLOOKUP(S348,'Disaggregation Records'!$D$95:$F$183,3,FALSE)=0,"",VLOOKUP(S348,'Disaggregation Records'!$D$95:$F$183,3,FALSE)),"")</f>
        <v/>
      </c>
      <c r="E348" s="331"/>
      <c r="F348" s="332"/>
      <c r="G348" s="397" t="str">
        <f t="shared" si="30"/>
        <v/>
      </c>
      <c r="H348" s="388"/>
      <c r="I348" s="389"/>
      <c r="J348" s="389"/>
      <c r="K348" s="389"/>
      <c r="L348" s="389"/>
      <c r="M348" s="389"/>
      <c r="N348" s="389"/>
      <c r="O348" s="389"/>
      <c r="P348" s="388"/>
      <c r="Q348" s="318"/>
      <c r="R348" s="420">
        <f t="shared" si="31"/>
        <v>11</v>
      </c>
      <c r="S348" s="420" t="str">
        <f t="shared" si="32"/>
        <v/>
      </c>
      <c r="T348" s="420" t="b">
        <f t="shared" si="33"/>
        <v>0</v>
      </c>
      <c r="U348" s="420" t="s">
        <v>1548</v>
      </c>
      <c r="V348" s="420" t="str">
        <f>IFERROR(IF(VLOOKUP(S348,'Disaggregation Records'!$D$95:$G$183,4,FALSE)=0,"",VLOOKUP(S348,'Disaggregation Records'!$D$95:$G$183,4,FALSE)),"")</f>
        <v/>
      </c>
      <c r="W348" s="161"/>
      <c r="X348" s="164"/>
      <c r="Y348" s="164"/>
      <c r="AD348" s="9"/>
      <c r="AE348" s="9"/>
      <c r="AF348" s="9"/>
      <c r="AG348" s="9"/>
      <c r="AH348" s="9"/>
      <c r="AI348" s="9"/>
      <c r="AJ348" s="9"/>
    </row>
    <row r="349" spans="1:36" s="302" customFormat="1" x14ac:dyDescent="0.25">
      <c r="A349" s="317">
        <v>3</v>
      </c>
      <c r="B349" s="329" t="str">
        <f>IFERROR(VLOOKUP(A349,'Coverage Indicators - Section D'!$A$10:$Y$42,25,FALSE),"")</f>
        <v/>
      </c>
      <c r="C349" s="418" t="str">
        <f>IFERROR(IF(VLOOKUP(S349,'Disaggregation Records'!$D$95:$E$183,2,FALSE)=0,"",VLOOKUP(S349,'Disaggregation Records'!$D$95:$E$183,2,FALSE)),"")</f>
        <v/>
      </c>
      <c r="D349" s="418" t="str">
        <f>IFERROR(IF(VLOOKUP(S349,'Disaggregation Records'!$D$95:$F$183,3,FALSE)=0,"",VLOOKUP(S349,'Disaggregation Records'!$D$95:$F$183,3,FALSE)),"")</f>
        <v/>
      </c>
      <c r="E349" s="331"/>
      <c r="F349" s="332"/>
      <c r="G349" s="397" t="str">
        <f t="shared" si="30"/>
        <v/>
      </c>
      <c r="H349" s="388"/>
      <c r="I349" s="389"/>
      <c r="J349" s="389"/>
      <c r="K349" s="389"/>
      <c r="L349" s="389"/>
      <c r="M349" s="389"/>
      <c r="N349" s="389"/>
      <c r="O349" s="389"/>
      <c r="P349" s="388"/>
      <c r="Q349" s="318"/>
      <c r="R349" s="420">
        <f t="shared" si="31"/>
        <v>12</v>
      </c>
      <c r="S349" s="420" t="str">
        <f t="shared" si="32"/>
        <v/>
      </c>
      <c r="T349" s="420" t="b">
        <f t="shared" si="33"/>
        <v>0</v>
      </c>
      <c r="U349" s="420" t="s">
        <v>1549</v>
      </c>
      <c r="V349" s="420" t="str">
        <f>IFERROR(IF(VLOOKUP(S349,'Disaggregation Records'!$D$95:$G$183,4,FALSE)=0,"",VLOOKUP(S349,'Disaggregation Records'!$D$95:$G$183,4,FALSE)),"")</f>
        <v/>
      </c>
      <c r="W349" s="161"/>
      <c r="X349" s="164"/>
      <c r="Y349" s="164"/>
      <c r="AD349" s="9"/>
      <c r="AE349" s="9"/>
      <c r="AF349" s="9"/>
      <c r="AG349" s="9"/>
      <c r="AH349" s="9"/>
      <c r="AI349" s="9"/>
      <c r="AJ349" s="9"/>
    </row>
    <row r="350" spans="1:36" s="302" customFormat="1" x14ac:dyDescent="0.25">
      <c r="A350" s="317">
        <v>3</v>
      </c>
      <c r="B350" s="329" t="str">
        <f>IFERROR(VLOOKUP(A350,'Coverage Indicators - Section D'!$A$10:$Y$42,25,FALSE),"")</f>
        <v/>
      </c>
      <c r="C350" s="418" t="str">
        <f>IFERROR(IF(VLOOKUP(S350,'Disaggregation Records'!$D$95:$E$183,2,FALSE)=0,"",VLOOKUP(S350,'Disaggregation Records'!$D$95:$E$183,2,FALSE)),"")</f>
        <v/>
      </c>
      <c r="D350" s="418" t="str">
        <f>IFERROR(IF(VLOOKUP(S350,'Disaggregation Records'!$D$95:$F$183,3,FALSE)=0,"",VLOOKUP(S350,'Disaggregation Records'!$D$95:$F$183,3,FALSE)),"")</f>
        <v/>
      </c>
      <c r="E350" s="331"/>
      <c r="F350" s="332"/>
      <c r="G350" s="397" t="str">
        <f t="shared" si="30"/>
        <v/>
      </c>
      <c r="H350" s="388"/>
      <c r="I350" s="389"/>
      <c r="J350" s="389"/>
      <c r="K350" s="389"/>
      <c r="L350" s="389"/>
      <c r="M350" s="389"/>
      <c r="N350" s="389"/>
      <c r="O350" s="389"/>
      <c r="P350" s="388"/>
      <c r="Q350" s="318"/>
      <c r="R350" s="420">
        <f t="shared" si="31"/>
        <v>13</v>
      </c>
      <c r="S350" s="420" t="str">
        <f t="shared" si="32"/>
        <v/>
      </c>
      <c r="T350" s="420" t="b">
        <f t="shared" si="33"/>
        <v>0</v>
      </c>
      <c r="U350" s="420" t="s">
        <v>1550</v>
      </c>
      <c r="V350" s="420" t="str">
        <f>IFERROR(IF(VLOOKUP(S350,'Disaggregation Records'!$D$95:$G$183,4,FALSE)=0,"",VLOOKUP(S350,'Disaggregation Records'!$D$95:$G$183,4,FALSE)),"")</f>
        <v/>
      </c>
      <c r="W350" s="161"/>
      <c r="X350" s="164"/>
      <c r="Y350" s="164"/>
      <c r="AD350" s="9"/>
      <c r="AE350" s="9"/>
      <c r="AF350" s="9"/>
      <c r="AG350" s="9"/>
      <c r="AH350" s="9"/>
      <c r="AI350" s="9"/>
      <c r="AJ350" s="9"/>
    </row>
    <row r="351" spans="1:36" s="302" customFormat="1" x14ac:dyDescent="0.25">
      <c r="A351" s="317">
        <v>3</v>
      </c>
      <c r="B351" s="329" t="str">
        <f>IFERROR(VLOOKUP(A351,'Coverage Indicators - Section D'!$A$10:$Y$42,25,FALSE),"")</f>
        <v/>
      </c>
      <c r="C351" s="418" t="str">
        <f>IFERROR(IF(VLOOKUP(S351,'Disaggregation Records'!$D$95:$E$183,2,FALSE)=0,"",VLOOKUP(S351,'Disaggregation Records'!$D$95:$E$183,2,FALSE)),"")</f>
        <v/>
      </c>
      <c r="D351" s="418" t="str">
        <f>IFERROR(IF(VLOOKUP(S351,'Disaggregation Records'!$D$95:$F$183,3,FALSE)=0,"",VLOOKUP(S351,'Disaggregation Records'!$D$95:$F$183,3,FALSE)),"")</f>
        <v/>
      </c>
      <c r="E351" s="331"/>
      <c r="F351" s="332"/>
      <c r="G351" s="397" t="str">
        <f t="shared" si="30"/>
        <v/>
      </c>
      <c r="H351" s="388"/>
      <c r="I351" s="389"/>
      <c r="J351" s="389"/>
      <c r="K351" s="389"/>
      <c r="L351" s="389"/>
      <c r="M351" s="389"/>
      <c r="N351" s="389"/>
      <c r="O351" s="389"/>
      <c r="P351" s="388"/>
      <c r="Q351" s="318"/>
      <c r="R351" s="420">
        <f t="shared" si="31"/>
        <v>14</v>
      </c>
      <c r="S351" s="420" t="str">
        <f t="shared" si="32"/>
        <v/>
      </c>
      <c r="T351" s="420" t="b">
        <f t="shared" si="33"/>
        <v>0</v>
      </c>
      <c r="U351" s="420" t="s">
        <v>1551</v>
      </c>
      <c r="V351" s="420" t="str">
        <f>IFERROR(IF(VLOOKUP(S351,'Disaggregation Records'!$D$95:$G$183,4,FALSE)=0,"",VLOOKUP(S351,'Disaggregation Records'!$D$95:$G$183,4,FALSE)),"")</f>
        <v/>
      </c>
      <c r="W351" s="161"/>
      <c r="X351" s="164"/>
      <c r="Y351" s="164"/>
      <c r="AD351" s="9"/>
      <c r="AE351" s="9"/>
      <c r="AF351" s="9"/>
      <c r="AG351" s="9"/>
      <c r="AH351" s="9"/>
      <c r="AI351" s="9"/>
      <c r="AJ351" s="9"/>
    </row>
    <row r="352" spans="1:36" s="302" customFormat="1" x14ac:dyDescent="0.25">
      <c r="A352" s="317">
        <v>3</v>
      </c>
      <c r="B352" s="329" t="str">
        <f>IFERROR(VLOOKUP(A352,'Coverage Indicators - Section D'!$A$10:$Y$42,25,FALSE),"")</f>
        <v/>
      </c>
      <c r="C352" s="418" t="str">
        <f>IFERROR(IF(VLOOKUP(S352,'Disaggregation Records'!$D$95:$E$183,2,FALSE)=0,"",VLOOKUP(S352,'Disaggregation Records'!$D$95:$E$183,2,FALSE)),"")</f>
        <v/>
      </c>
      <c r="D352" s="418" t="str">
        <f>IFERROR(IF(VLOOKUP(S352,'Disaggregation Records'!$D$95:$F$183,3,FALSE)=0,"",VLOOKUP(S352,'Disaggregation Records'!$D$95:$F$183,3,FALSE)),"")</f>
        <v/>
      </c>
      <c r="E352" s="331"/>
      <c r="F352" s="332"/>
      <c r="G352" s="397" t="str">
        <f t="shared" si="30"/>
        <v/>
      </c>
      <c r="H352" s="388"/>
      <c r="I352" s="389"/>
      <c r="J352" s="389"/>
      <c r="K352" s="389"/>
      <c r="L352" s="389"/>
      <c r="M352" s="389"/>
      <c r="N352" s="389"/>
      <c r="O352" s="389"/>
      <c r="P352" s="388"/>
      <c r="Q352" s="318"/>
      <c r="R352" s="420">
        <f t="shared" si="31"/>
        <v>15</v>
      </c>
      <c r="S352" s="420" t="str">
        <f t="shared" si="32"/>
        <v/>
      </c>
      <c r="T352" s="420" t="b">
        <f t="shared" si="33"/>
        <v>0</v>
      </c>
      <c r="U352" s="420" t="s">
        <v>1552</v>
      </c>
      <c r="V352" s="420" t="str">
        <f>IFERROR(IF(VLOOKUP(S352,'Disaggregation Records'!$D$95:$G$183,4,FALSE)=0,"",VLOOKUP(S352,'Disaggregation Records'!$D$95:$G$183,4,FALSE)),"")</f>
        <v/>
      </c>
      <c r="W352" s="161"/>
      <c r="X352" s="164"/>
      <c r="Y352" s="164"/>
      <c r="AD352" s="9"/>
      <c r="AE352" s="9"/>
      <c r="AF352" s="9"/>
      <c r="AG352" s="9"/>
      <c r="AH352" s="9"/>
      <c r="AI352" s="9"/>
      <c r="AJ352" s="9"/>
    </row>
    <row r="353" spans="1:36" s="302" customFormat="1" x14ac:dyDescent="0.25">
      <c r="A353" s="317">
        <v>3</v>
      </c>
      <c r="B353" s="329" t="str">
        <f>IFERROR(VLOOKUP(A353,'Coverage Indicators - Section D'!$A$10:$Y$42,25,FALSE),"")</f>
        <v/>
      </c>
      <c r="C353" s="418" t="str">
        <f>IFERROR(IF(VLOOKUP(S353,'Disaggregation Records'!$D$95:$E$183,2,FALSE)=0,"",VLOOKUP(S353,'Disaggregation Records'!$D$95:$E$183,2,FALSE)),"")</f>
        <v/>
      </c>
      <c r="D353" s="418" t="str">
        <f>IFERROR(IF(VLOOKUP(S353,'Disaggregation Records'!$D$95:$F$183,3,FALSE)=0,"",VLOOKUP(S353,'Disaggregation Records'!$D$95:$F$183,3,FALSE)),"")</f>
        <v/>
      </c>
      <c r="E353" s="331"/>
      <c r="F353" s="332"/>
      <c r="G353" s="397" t="str">
        <f t="shared" si="30"/>
        <v/>
      </c>
      <c r="H353" s="388"/>
      <c r="I353" s="389"/>
      <c r="J353" s="389"/>
      <c r="K353" s="389"/>
      <c r="L353" s="389"/>
      <c r="M353" s="389"/>
      <c r="N353" s="389"/>
      <c r="O353" s="389"/>
      <c r="P353" s="388"/>
      <c r="Q353" s="318"/>
      <c r="R353" s="420">
        <f t="shared" si="31"/>
        <v>16</v>
      </c>
      <c r="S353" s="420" t="str">
        <f t="shared" si="32"/>
        <v/>
      </c>
      <c r="T353" s="420" t="b">
        <f t="shared" si="33"/>
        <v>0</v>
      </c>
      <c r="U353" s="420" t="s">
        <v>1553</v>
      </c>
      <c r="V353" s="420" t="str">
        <f>IFERROR(IF(VLOOKUP(S353,'Disaggregation Records'!$D$95:$G$183,4,FALSE)=0,"",VLOOKUP(S353,'Disaggregation Records'!$D$95:$G$183,4,FALSE)),"")</f>
        <v/>
      </c>
      <c r="W353" s="161"/>
      <c r="X353" s="164"/>
      <c r="Y353" s="164"/>
      <c r="AD353" s="9"/>
      <c r="AE353" s="9"/>
      <c r="AF353" s="9"/>
      <c r="AG353" s="9"/>
      <c r="AH353" s="9"/>
      <c r="AI353" s="9"/>
      <c r="AJ353" s="9"/>
    </row>
    <row r="354" spans="1:36" s="302" customFormat="1" x14ac:dyDescent="0.25">
      <c r="A354" s="317">
        <v>3</v>
      </c>
      <c r="B354" s="329" t="str">
        <f>IFERROR(VLOOKUP(A354,'Coverage Indicators - Section D'!$A$10:$Y$42,25,FALSE),"")</f>
        <v/>
      </c>
      <c r="C354" s="418" t="str">
        <f>IFERROR(IF(VLOOKUP(S354,'Disaggregation Records'!$D$95:$E$183,2,FALSE)=0,"",VLOOKUP(S354,'Disaggregation Records'!$D$95:$E$183,2,FALSE)),"")</f>
        <v/>
      </c>
      <c r="D354" s="418" t="str">
        <f>IFERROR(IF(VLOOKUP(S354,'Disaggregation Records'!$D$95:$F$183,3,FALSE)=0,"",VLOOKUP(S354,'Disaggregation Records'!$D$95:$F$183,3,FALSE)),"")</f>
        <v/>
      </c>
      <c r="E354" s="331"/>
      <c r="F354" s="332"/>
      <c r="G354" s="397" t="str">
        <f t="shared" si="30"/>
        <v/>
      </c>
      <c r="H354" s="388"/>
      <c r="I354" s="389"/>
      <c r="J354" s="389"/>
      <c r="K354" s="389"/>
      <c r="L354" s="389"/>
      <c r="M354" s="389"/>
      <c r="N354" s="389"/>
      <c r="O354" s="389"/>
      <c r="P354" s="388"/>
      <c r="Q354" s="318"/>
      <c r="R354" s="420">
        <f t="shared" si="31"/>
        <v>17</v>
      </c>
      <c r="S354" s="420" t="str">
        <f t="shared" si="32"/>
        <v/>
      </c>
      <c r="T354" s="420" t="b">
        <f t="shared" si="33"/>
        <v>0</v>
      </c>
      <c r="U354" s="420" t="s">
        <v>1554</v>
      </c>
      <c r="V354" s="420" t="str">
        <f>IFERROR(IF(VLOOKUP(S354,'Disaggregation Records'!$D$95:$G$183,4,FALSE)=0,"",VLOOKUP(S354,'Disaggregation Records'!$D$95:$G$183,4,FALSE)),"")</f>
        <v/>
      </c>
      <c r="W354" s="161"/>
      <c r="X354" s="164"/>
      <c r="Y354" s="164"/>
      <c r="AD354" s="9"/>
      <c r="AE354" s="9"/>
      <c r="AF354" s="9"/>
      <c r="AG354" s="9"/>
      <c r="AH354" s="9"/>
      <c r="AI354" s="9"/>
      <c r="AJ354" s="9"/>
    </row>
    <row r="355" spans="1:36" s="302" customFormat="1" x14ac:dyDescent="0.25">
      <c r="A355" s="317">
        <v>3</v>
      </c>
      <c r="B355" s="329" t="str">
        <f>IFERROR(VLOOKUP(A355,'Coverage Indicators - Section D'!$A$10:$Y$42,25,FALSE),"")</f>
        <v/>
      </c>
      <c r="C355" s="418" t="str">
        <f>IFERROR(IF(VLOOKUP(S355,'Disaggregation Records'!$D$95:$E$183,2,FALSE)=0,"",VLOOKUP(S355,'Disaggregation Records'!$D$95:$E$183,2,FALSE)),"")</f>
        <v/>
      </c>
      <c r="D355" s="418" t="str">
        <f>IFERROR(IF(VLOOKUP(S355,'Disaggregation Records'!$D$95:$F$183,3,FALSE)=0,"",VLOOKUP(S355,'Disaggregation Records'!$D$95:$F$183,3,FALSE)),"")</f>
        <v/>
      </c>
      <c r="E355" s="331"/>
      <c r="F355" s="332"/>
      <c r="G355" s="397" t="str">
        <f t="shared" si="30"/>
        <v/>
      </c>
      <c r="H355" s="388"/>
      <c r="I355" s="389"/>
      <c r="J355" s="389"/>
      <c r="K355" s="389"/>
      <c r="L355" s="389"/>
      <c r="M355" s="389"/>
      <c r="N355" s="389"/>
      <c r="O355" s="389"/>
      <c r="P355" s="388"/>
      <c r="Q355" s="318"/>
      <c r="R355" s="420">
        <f t="shared" si="31"/>
        <v>18</v>
      </c>
      <c r="S355" s="420" t="str">
        <f t="shared" si="32"/>
        <v/>
      </c>
      <c r="T355" s="420" t="b">
        <f t="shared" si="33"/>
        <v>0</v>
      </c>
      <c r="U355" s="420" t="s">
        <v>1555</v>
      </c>
      <c r="V355" s="420" t="str">
        <f>IFERROR(IF(VLOOKUP(S355,'Disaggregation Records'!$D$95:$G$183,4,FALSE)=0,"",VLOOKUP(S355,'Disaggregation Records'!$D$95:$G$183,4,FALSE)),"")</f>
        <v/>
      </c>
      <c r="W355" s="161"/>
      <c r="X355" s="164"/>
      <c r="Y355" s="164"/>
      <c r="AD355" s="9"/>
      <c r="AE355" s="9"/>
      <c r="AF355" s="9"/>
      <c r="AG355" s="9"/>
      <c r="AH355" s="9"/>
      <c r="AI355" s="9"/>
      <c r="AJ355" s="9"/>
    </row>
    <row r="356" spans="1:36" s="302" customFormat="1" x14ac:dyDescent="0.25">
      <c r="A356" s="317">
        <v>3</v>
      </c>
      <c r="B356" s="329" t="str">
        <f>IFERROR(VLOOKUP(A356,'Coverage Indicators - Section D'!$A$10:$Y$42,25,FALSE),"")</f>
        <v/>
      </c>
      <c r="C356" s="418" t="str">
        <f>IFERROR(IF(VLOOKUP(S356,'Disaggregation Records'!$D$95:$E$183,2,FALSE)=0,"",VLOOKUP(S356,'Disaggregation Records'!$D$95:$E$183,2,FALSE)),"")</f>
        <v/>
      </c>
      <c r="D356" s="418" t="str">
        <f>IFERROR(IF(VLOOKUP(S356,'Disaggregation Records'!$D$95:$F$183,3,FALSE)=0,"",VLOOKUP(S356,'Disaggregation Records'!$D$95:$F$183,3,FALSE)),"")</f>
        <v/>
      </c>
      <c r="E356" s="331"/>
      <c r="F356" s="332"/>
      <c r="G356" s="397" t="str">
        <f t="shared" si="30"/>
        <v/>
      </c>
      <c r="H356" s="388"/>
      <c r="I356" s="389"/>
      <c r="J356" s="389"/>
      <c r="K356" s="389"/>
      <c r="L356" s="389"/>
      <c r="M356" s="389"/>
      <c r="N356" s="389"/>
      <c r="O356" s="389"/>
      <c r="P356" s="388"/>
      <c r="Q356" s="318"/>
      <c r="R356" s="420">
        <f t="shared" si="31"/>
        <v>19</v>
      </c>
      <c r="S356" s="420" t="str">
        <f t="shared" si="32"/>
        <v/>
      </c>
      <c r="T356" s="420" t="b">
        <f t="shared" si="33"/>
        <v>0</v>
      </c>
      <c r="U356" s="420" t="s">
        <v>1556</v>
      </c>
      <c r="V356" s="420" t="str">
        <f>IFERROR(IF(VLOOKUP(S356,'Disaggregation Records'!$D$95:$G$183,4,FALSE)=0,"",VLOOKUP(S356,'Disaggregation Records'!$D$95:$G$183,4,FALSE)),"")</f>
        <v/>
      </c>
      <c r="W356" s="161"/>
      <c r="X356" s="164"/>
      <c r="Y356" s="164"/>
      <c r="AD356" s="9"/>
      <c r="AE356" s="9"/>
      <c r="AF356" s="9"/>
      <c r="AG356" s="9"/>
      <c r="AH356" s="9"/>
      <c r="AI356" s="9"/>
      <c r="AJ356" s="9"/>
    </row>
    <row r="357" spans="1:36" s="302" customFormat="1" x14ac:dyDescent="0.25">
      <c r="A357" s="317">
        <v>4</v>
      </c>
      <c r="B357" s="329" t="str">
        <f>IFERROR(VLOOKUP(A357,'Coverage Indicators - Section D'!$A$10:$Y$42,25,FALSE),"")</f>
        <v/>
      </c>
      <c r="C357" s="418" t="str">
        <f>IFERROR(IF(VLOOKUP(S357,'Disaggregation Records'!$D$95:$E$183,2,FALSE)=0,"",VLOOKUP(S357,'Disaggregation Records'!$D$95:$E$183,2,FALSE)),"")</f>
        <v/>
      </c>
      <c r="D357" s="418" t="str">
        <f>IFERROR(IF(VLOOKUP(S357,'Disaggregation Records'!$D$95:$F$183,3,FALSE)=0,"",VLOOKUP(S357,'Disaggregation Records'!$D$95:$F$183,3,FALSE)),"")</f>
        <v/>
      </c>
      <c r="E357" s="331"/>
      <c r="F357" s="332"/>
      <c r="G357" s="397" t="str">
        <f t="shared" si="30"/>
        <v/>
      </c>
      <c r="H357" s="388"/>
      <c r="I357" s="389"/>
      <c r="J357" s="389"/>
      <c r="K357" s="389"/>
      <c r="L357" s="389"/>
      <c r="M357" s="389"/>
      <c r="N357" s="389"/>
      <c r="O357" s="389"/>
      <c r="P357" s="388"/>
      <c r="Q357" s="318"/>
      <c r="R357" s="420">
        <f t="shared" si="31"/>
        <v>20</v>
      </c>
      <c r="S357" s="420" t="str">
        <f t="shared" si="32"/>
        <v/>
      </c>
      <c r="T357" s="420" t="b">
        <f t="shared" si="33"/>
        <v>0</v>
      </c>
      <c r="U357" s="420" t="s">
        <v>1557</v>
      </c>
      <c r="V357" s="420" t="str">
        <f>IFERROR(IF(VLOOKUP(S357,'Disaggregation Records'!$D$95:$G$183,4,FALSE)=0,"",VLOOKUP(S357,'Disaggregation Records'!$D$95:$G$183,4,FALSE)),"")</f>
        <v/>
      </c>
      <c r="W357" s="161"/>
      <c r="X357" s="164"/>
      <c r="Y357" s="164"/>
      <c r="AD357" s="9"/>
      <c r="AE357" s="9"/>
      <c r="AF357" s="9"/>
      <c r="AG357" s="9"/>
      <c r="AH357" s="9"/>
      <c r="AI357" s="9"/>
      <c r="AJ357" s="9"/>
    </row>
    <row r="358" spans="1:36" s="302" customFormat="1" x14ac:dyDescent="0.25">
      <c r="A358" s="317">
        <v>4</v>
      </c>
      <c r="B358" s="329" t="str">
        <f>IFERROR(VLOOKUP(A358,'Coverage Indicators - Section D'!$A$10:$Y$42,25,FALSE),"")</f>
        <v/>
      </c>
      <c r="C358" s="418" t="str">
        <f>IFERROR(IF(VLOOKUP(S358,'Disaggregation Records'!$D$95:$E$183,2,FALSE)=0,"",VLOOKUP(S358,'Disaggregation Records'!$D$95:$E$183,2,FALSE)),"")</f>
        <v/>
      </c>
      <c r="D358" s="418" t="str">
        <f>IFERROR(IF(VLOOKUP(S358,'Disaggregation Records'!$D$95:$F$183,3,FALSE)=0,"",VLOOKUP(S358,'Disaggregation Records'!$D$95:$F$183,3,FALSE)),"")</f>
        <v/>
      </c>
      <c r="E358" s="331"/>
      <c r="F358" s="332"/>
      <c r="G358" s="397" t="str">
        <f t="shared" si="30"/>
        <v/>
      </c>
      <c r="H358" s="388"/>
      <c r="I358" s="389"/>
      <c r="J358" s="389"/>
      <c r="K358" s="389"/>
      <c r="L358" s="389"/>
      <c r="M358" s="389"/>
      <c r="N358" s="389"/>
      <c r="O358" s="389"/>
      <c r="P358" s="388"/>
      <c r="Q358" s="318"/>
      <c r="R358" s="420">
        <f t="shared" si="31"/>
        <v>21</v>
      </c>
      <c r="S358" s="420" t="str">
        <f t="shared" si="32"/>
        <v/>
      </c>
      <c r="T358" s="420" t="b">
        <f t="shared" si="33"/>
        <v>0</v>
      </c>
      <c r="U358" s="420" t="s">
        <v>1558</v>
      </c>
      <c r="V358" s="420" t="str">
        <f>IFERROR(IF(VLOOKUP(S358,'Disaggregation Records'!$D$95:$G$183,4,FALSE)=0,"",VLOOKUP(S358,'Disaggregation Records'!$D$95:$G$183,4,FALSE)),"")</f>
        <v/>
      </c>
      <c r="W358" s="161"/>
      <c r="X358" s="164"/>
      <c r="Y358" s="164"/>
      <c r="AD358" s="9"/>
      <c r="AE358" s="9"/>
      <c r="AF358" s="9"/>
      <c r="AG358" s="9"/>
      <c r="AH358" s="9"/>
      <c r="AI358" s="9"/>
      <c r="AJ358" s="9"/>
    </row>
    <row r="359" spans="1:36" s="302" customFormat="1" x14ac:dyDescent="0.25">
      <c r="A359" s="317">
        <v>4</v>
      </c>
      <c r="B359" s="329" t="str">
        <f>IFERROR(VLOOKUP(A359,'Coverage Indicators - Section D'!$A$10:$Y$42,25,FALSE),"")</f>
        <v/>
      </c>
      <c r="C359" s="418" t="str">
        <f>IFERROR(IF(VLOOKUP(S359,'Disaggregation Records'!$D$95:$E$183,2,FALSE)=0,"",VLOOKUP(S359,'Disaggregation Records'!$D$95:$E$183,2,FALSE)),"")</f>
        <v/>
      </c>
      <c r="D359" s="418" t="str">
        <f>IFERROR(IF(VLOOKUP(S359,'Disaggregation Records'!$D$95:$F$183,3,FALSE)=0,"",VLOOKUP(S359,'Disaggregation Records'!$D$95:$F$183,3,FALSE)),"")</f>
        <v/>
      </c>
      <c r="E359" s="331"/>
      <c r="F359" s="332"/>
      <c r="G359" s="397" t="str">
        <f t="shared" si="30"/>
        <v/>
      </c>
      <c r="H359" s="388"/>
      <c r="I359" s="389"/>
      <c r="J359" s="389"/>
      <c r="K359" s="389"/>
      <c r="L359" s="389"/>
      <c r="M359" s="389"/>
      <c r="N359" s="389"/>
      <c r="O359" s="389"/>
      <c r="P359" s="388"/>
      <c r="Q359" s="318"/>
      <c r="R359" s="420">
        <f t="shared" si="31"/>
        <v>22</v>
      </c>
      <c r="S359" s="420" t="str">
        <f t="shared" si="32"/>
        <v/>
      </c>
      <c r="T359" s="420" t="b">
        <f t="shared" si="33"/>
        <v>0</v>
      </c>
      <c r="U359" s="420" t="s">
        <v>1559</v>
      </c>
      <c r="V359" s="420" t="str">
        <f>IFERROR(IF(VLOOKUP(S359,'Disaggregation Records'!$D$95:$G$183,4,FALSE)=0,"",VLOOKUP(S359,'Disaggregation Records'!$D$95:$G$183,4,FALSE)),"")</f>
        <v/>
      </c>
      <c r="W359" s="161"/>
      <c r="X359" s="164"/>
      <c r="Y359" s="164"/>
      <c r="AD359" s="9"/>
      <c r="AE359" s="9"/>
      <c r="AF359" s="9"/>
      <c r="AG359" s="9"/>
      <c r="AH359" s="9"/>
      <c r="AI359" s="9"/>
      <c r="AJ359" s="9"/>
    </row>
    <row r="360" spans="1:36" s="302" customFormat="1" x14ac:dyDescent="0.25">
      <c r="A360" s="317">
        <v>4</v>
      </c>
      <c r="B360" s="329" t="str">
        <f>IFERROR(VLOOKUP(A360,'Coverage Indicators - Section D'!$A$10:$Y$42,25,FALSE),"")</f>
        <v/>
      </c>
      <c r="C360" s="418" t="str">
        <f>IFERROR(IF(VLOOKUP(S360,'Disaggregation Records'!$D$95:$E$183,2,FALSE)=0,"",VLOOKUP(S360,'Disaggregation Records'!$D$95:$E$183,2,FALSE)),"")</f>
        <v/>
      </c>
      <c r="D360" s="418" t="str">
        <f>IFERROR(IF(VLOOKUP(S360,'Disaggregation Records'!$D$95:$F$183,3,FALSE)=0,"",VLOOKUP(S360,'Disaggregation Records'!$D$95:$F$183,3,FALSE)),"")</f>
        <v/>
      </c>
      <c r="E360" s="331"/>
      <c r="F360" s="332"/>
      <c r="G360" s="397" t="str">
        <f t="shared" si="30"/>
        <v/>
      </c>
      <c r="H360" s="388"/>
      <c r="I360" s="389"/>
      <c r="J360" s="389"/>
      <c r="K360" s="389"/>
      <c r="L360" s="389"/>
      <c r="M360" s="389"/>
      <c r="N360" s="389"/>
      <c r="O360" s="389"/>
      <c r="P360" s="388"/>
      <c r="Q360" s="318"/>
      <c r="R360" s="420">
        <f t="shared" si="31"/>
        <v>23</v>
      </c>
      <c r="S360" s="420" t="str">
        <f t="shared" si="32"/>
        <v/>
      </c>
      <c r="T360" s="420" t="b">
        <f t="shared" si="33"/>
        <v>0</v>
      </c>
      <c r="U360" s="420" t="s">
        <v>1560</v>
      </c>
      <c r="V360" s="420" t="str">
        <f>IFERROR(IF(VLOOKUP(S360,'Disaggregation Records'!$D$95:$G$183,4,FALSE)=0,"",VLOOKUP(S360,'Disaggregation Records'!$D$95:$G$183,4,FALSE)),"")</f>
        <v/>
      </c>
      <c r="W360" s="161"/>
      <c r="X360" s="164"/>
      <c r="Y360" s="164"/>
      <c r="AD360" s="9"/>
      <c r="AE360" s="9"/>
      <c r="AF360" s="9"/>
      <c r="AG360" s="9"/>
      <c r="AH360" s="9"/>
      <c r="AI360" s="9"/>
      <c r="AJ360" s="9"/>
    </row>
    <row r="361" spans="1:36" s="302" customFormat="1" x14ac:dyDescent="0.25">
      <c r="A361" s="317">
        <v>4</v>
      </c>
      <c r="B361" s="329" t="str">
        <f>IFERROR(VLOOKUP(A361,'Coverage Indicators - Section D'!$A$10:$Y$42,25,FALSE),"")</f>
        <v/>
      </c>
      <c r="C361" s="418" t="str">
        <f>IFERROR(IF(VLOOKUP(S361,'Disaggregation Records'!$D$95:$E$183,2,FALSE)=0,"",VLOOKUP(S361,'Disaggregation Records'!$D$95:$E$183,2,FALSE)),"")</f>
        <v/>
      </c>
      <c r="D361" s="418" t="str">
        <f>IFERROR(IF(VLOOKUP(S361,'Disaggregation Records'!$D$95:$F$183,3,FALSE)=0,"",VLOOKUP(S361,'Disaggregation Records'!$D$95:$F$183,3,FALSE)),"")</f>
        <v/>
      </c>
      <c r="E361" s="331"/>
      <c r="F361" s="332"/>
      <c r="G361" s="397" t="str">
        <f t="shared" si="30"/>
        <v/>
      </c>
      <c r="H361" s="388"/>
      <c r="I361" s="389"/>
      <c r="J361" s="389"/>
      <c r="K361" s="389"/>
      <c r="L361" s="389"/>
      <c r="M361" s="389"/>
      <c r="N361" s="389"/>
      <c r="O361" s="389"/>
      <c r="P361" s="388"/>
      <c r="Q361" s="318"/>
      <c r="R361" s="420">
        <f t="shared" si="31"/>
        <v>24</v>
      </c>
      <c r="S361" s="420" t="str">
        <f t="shared" si="32"/>
        <v/>
      </c>
      <c r="T361" s="420" t="b">
        <f t="shared" si="33"/>
        <v>0</v>
      </c>
      <c r="U361" s="420" t="s">
        <v>1561</v>
      </c>
      <c r="V361" s="420" t="str">
        <f>IFERROR(IF(VLOOKUP(S361,'Disaggregation Records'!$D$95:$G$183,4,FALSE)=0,"",VLOOKUP(S361,'Disaggregation Records'!$D$95:$G$183,4,FALSE)),"")</f>
        <v/>
      </c>
      <c r="W361" s="161"/>
      <c r="X361" s="164"/>
      <c r="Y361" s="164"/>
      <c r="AD361" s="9"/>
      <c r="AE361" s="9"/>
      <c r="AF361" s="9"/>
      <c r="AG361" s="9"/>
      <c r="AH361" s="9"/>
      <c r="AI361" s="9"/>
      <c r="AJ361" s="9"/>
    </row>
    <row r="362" spans="1:36" s="302" customFormat="1" x14ac:dyDescent="0.25">
      <c r="A362" s="317">
        <v>4</v>
      </c>
      <c r="B362" s="329" t="str">
        <f>IFERROR(VLOOKUP(A362,'Coverage Indicators - Section D'!$A$10:$Y$42,25,FALSE),"")</f>
        <v/>
      </c>
      <c r="C362" s="418" t="str">
        <f>IFERROR(IF(VLOOKUP(S362,'Disaggregation Records'!$D$95:$E$183,2,FALSE)=0,"",VLOOKUP(S362,'Disaggregation Records'!$D$95:$E$183,2,FALSE)),"")</f>
        <v/>
      </c>
      <c r="D362" s="418" t="str">
        <f>IFERROR(IF(VLOOKUP(S362,'Disaggregation Records'!$D$95:$F$183,3,FALSE)=0,"",VLOOKUP(S362,'Disaggregation Records'!$D$95:$F$183,3,FALSE)),"")</f>
        <v/>
      </c>
      <c r="E362" s="331"/>
      <c r="F362" s="332"/>
      <c r="G362" s="397" t="str">
        <f t="shared" si="30"/>
        <v/>
      </c>
      <c r="H362" s="388"/>
      <c r="I362" s="389"/>
      <c r="J362" s="389"/>
      <c r="K362" s="389"/>
      <c r="L362" s="389"/>
      <c r="M362" s="389"/>
      <c r="N362" s="389"/>
      <c r="O362" s="389"/>
      <c r="P362" s="388"/>
      <c r="Q362" s="318"/>
      <c r="R362" s="420">
        <f t="shared" si="31"/>
        <v>25</v>
      </c>
      <c r="S362" s="420" t="str">
        <f t="shared" si="32"/>
        <v/>
      </c>
      <c r="T362" s="420" t="b">
        <f t="shared" si="33"/>
        <v>0</v>
      </c>
      <c r="U362" s="420" t="s">
        <v>1562</v>
      </c>
      <c r="V362" s="420" t="str">
        <f>IFERROR(IF(VLOOKUP(S362,'Disaggregation Records'!$D$95:$G$183,4,FALSE)=0,"",VLOOKUP(S362,'Disaggregation Records'!$D$95:$G$183,4,FALSE)),"")</f>
        <v/>
      </c>
      <c r="W362" s="161"/>
      <c r="X362" s="164"/>
      <c r="Y362" s="164"/>
      <c r="AD362" s="9"/>
      <c r="AE362" s="9"/>
      <c r="AF362" s="9"/>
      <c r="AG362" s="9"/>
      <c r="AH362" s="9"/>
      <c r="AI362" s="9"/>
      <c r="AJ362" s="9"/>
    </row>
    <row r="363" spans="1:36" s="302" customFormat="1" x14ac:dyDescent="0.25">
      <c r="A363" s="317">
        <v>4</v>
      </c>
      <c r="B363" s="329" t="str">
        <f>IFERROR(VLOOKUP(A363,'Coverage Indicators - Section D'!$A$10:$Y$42,25,FALSE),"")</f>
        <v/>
      </c>
      <c r="C363" s="418" t="str">
        <f>IFERROR(IF(VLOOKUP(S363,'Disaggregation Records'!$D$95:$E$183,2,FALSE)=0,"",VLOOKUP(S363,'Disaggregation Records'!$D$95:$E$183,2,FALSE)),"")</f>
        <v/>
      </c>
      <c r="D363" s="418" t="str">
        <f>IFERROR(IF(VLOOKUP(S363,'Disaggregation Records'!$D$95:$F$183,3,FALSE)=0,"",VLOOKUP(S363,'Disaggregation Records'!$D$95:$F$183,3,FALSE)),"")</f>
        <v/>
      </c>
      <c r="E363" s="331"/>
      <c r="F363" s="332"/>
      <c r="G363" s="397" t="str">
        <f t="shared" si="30"/>
        <v/>
      </c>
      <c r="H363" s="388"/>
      <c r="I363" s="389"/>
      <c r="J363" s="389"/>
      <c r="K363" s="389"/>
      <c r="L363" s="389"/>
      <c r="M363" s="389"/>
      <c r="N363" s="389"/>
      <c r="O363" s="389"/>
      <c r="P363" s="388"/>
      <c r="Q363" s="318"/>
      <c r="R363" s="420">
        <f t="shared" si="31"/>
        <v>26</v>
      </c>
      <c r="S363" s="420" t="str">
        <f t="shared" si="32"/>
        <v/>
      </c>
      <c r="T363" s="420" t="b">
        <f t="shared" si="33"/>
        <v>0</v>
      </c>
      <c r="U363" s="420" t="s">
        <v>1563</v>
      </c>
      <c r="V363" s="420" t="str">
        <f>IFERROR(IF(VLOOKUP(S363,'Disaggregation Records'!$D$95:$G$183,4,FALSE)=0,"",VLOOKUP(S363,'Disaggregation Records'!$D$95:$G$183,4,FALSE)),"")</f>
        <v/>
      </c>
      <c r="W363" s="161"/>
      <c r="X363" s="164"/>
      <c r="Y363" s="164"/>
      <c r="AD363" s="9"/>
      <c r="AE363" s="9"/>
      <c r="AF363" s="9"/>
      <c r="AG363" s="9"/>
      <c r="AH363" s="9"/>
      <c r="AI363" s="9"/>
      <c r="AJ363" s="9"/>
    </row>
    <row r="364" spans="1:36" s="302" customFormat="1" x14ac:dyDescent="0.25">
      <c r="A364" s="317">
        <v>4</v>
      </c>
      <c r="B364" s="329" t="str">
        <f>IFERROR(VLOOKUP(A364,'Coverage Indicators - Section D'!$A$10:$Y$42,25,FALSE),"")</f>
        <v/>
      </c>
      <c r="C364" s="418" t="str">
        <f>IFERROR(IF(VLOOKUP(S364,'Disaggregation Records'!$D$95:$E$183,2,FALSE)=0,"",VLOOKUP(S364,'Disaggregation Records'!$D$95:$E$183,2,FALSE)),"")</f>
        <v/>
      </c>
      <c r="D364" s="418" t="str">
        <f>IFERROR(IF(VLOOKUP(S364,'Disaggregation Records'!$D$95:$F$183,3,FALSE)=0,"",VLOOKUP(S364,'Disaggregation Records'!$D$95:$F$183,3,FALSE)),"")</f>
        <v/>
      </c>
      <c r="E364" s="331"/>
      <c r="F364" s="332"/>
      <c r="G364" s="397" t="str">
        <f t="shared" si="30"/>
        <v/>
      </c>
      <c r="H364" s="388"/>
      <c r="I364" s="389"/>
      <c r="J364" s="389"/>
      <c r="K364" s="389"/>
      <c r="L364" s="389"/>
      <c r="M364" s="389"/>
      <c r="N364" s="389"/>
      <c r="O364" s="389"/>
      <c r="P364" s="388"/>
      <c r="Q364" s="318"/>
      <c r="R364" s="420">
        <f t="shared" si="31"/>
        <v>27</v>
      </c>
      <c r="S364" s="420" t="str">
        <f t="shared" si="32"/>
        <v/>
      </c>
      <c r="T364" s="420" t="b">
        <f t="shared" si="33"/>
        <v>0</v>
      </c>
      <c r="U364" s="420" t="s">
        <v>1564</v>
      </c>
      <c r="V364" s="420" t="str">
        <f>IFERROR(IF(VLOOKUP(S364,'Disaggregation Records'!$D$95:$G$183,4,FALSE)=0,"",VLOOKUP(S364,'Disaggregation Records'!$D$95:$G$183,4,FALSE)),"")</f>
        <v/>
      </c>
      <c r="W364" s="161"/>
      <c r="X364" s="164"/>
      <c r="Y364" s="164"/>
      <c r="AD364" s="9"/>
      <c r="AE364" s="9"/>
      <c r="AF364" s="9"/>
      <c r="AG364" s="9"/>
      <c r="AH364" s="9"/>
      <c r="AI364" s="9"/>
      <c r="AJ364" s="9"/>
    </row>
    <row r="365" spans="1:36" s="302" customFormat="1" x14ac:dyDescent="0.25">
      <c r="A365" s="317">
        <v>4</v>
      </c>
      <c r="B365" s="329" t="str">
        <f>IFERROR(VLOOKUP(A365,'Coverage Indicators - Section D'!$A$10:$Y$42,25,FALSE),"")</f>
        <v/>
      </c>
      <c r="C365" s="418" t="str">
        <f>IFERROR(IF(VLOOKUP(S365,'Disaggregation Records'!$D$95:$E$183,2,FALSE)=0,"",VLOOKUP(S365,'Disaggregation Records'!$D$95:$E$183,2,FALSE)),"")</f>
        <v/>
      </c>
      <c r="D365" s="418" t="str">
        <f>IFERROR(IF(VLOOKUP(S365,'Disaggregation Records'!$D$95:$F$183,3,FALSE)=0,"",VLOOKUP(S365,'Disaggregation Records'!$D$95:$F$183,3,FALSE)),"")</f>
        <v/>
      </c>
      <c r="E365" s="331"/>
      <c r="F365" s="332"/>
      <c r="G365" s="397" t="str">
        <f t="shared" si="30"/>
        <v/>
      </c>
      <c r="H365" s="388"/>
      <c r="I365" s="389"/>
      <c r="J365" s="389"/>
      <c r="K365" s="389"/>
      <c r="L365" s="389"/>
      <c r="M365" s="389"/>
      <c r="N365" s="389"/>
      <c r="O365" s="389"/>
      <c r="P365" s="388"/>
      <c r="Q365" s="318"/>
      <c r="R365" s="420">
        <f t="shared" si="31"/>
        <v>28</v>
      </c>
      <c r="S365" s="420" t="str">
        <f t="shared" si="32"/>
        <v/>
      </c>
      <c r="T365" s="420" t="b">
        <f t="shared" si="33"/>
        <v>0</v>
      </c>
      <c r="U365" s="420" t="s">
        <v>1565</v>
      </c>
      <c r="V365" s="420" t="str">
        <f>IFERROR(IF(VLOOKUP(S365,'Disaggregation Records'!$D$95:$G$183,4,FALSE)=0,"",VLOOKUP(S365,'Disaggregation Records'!$D$95:$G$183,4,FALSE)),"")</f>
        <v/>
      </c>
      <c r="W365" s="161"/>
      <c r="X365" s="164"/>
      <c r="Y365" s="164"/>
      <c r="AD365" s="9"/>
      <c r="AE365" s="9"/>
      <c r="AF365" s="9"/>
      <c r="AG365" s="9"/>
      <c r="AH365" s="9"/>
      <c r="AI365" s="9"/>
      <c r="AJ365" s="9"/>
    </row>
    <row r="366" spans="1:36" s="302" customFormat="1" x14ac:dyDescent="0.25">
      <c r="A366" s="317">
        <v>4</v>
      </c>
      <c r="B366" s="329" t="str">
        <f>IFERROR(VLOOKUP(A366,'Coverage Indicators - Section D'!$A$10:$Y$42,25,FALSE),"")</f>
        <v/>
      </c>
      <c r="C366" s="418" t="str">
        <f>IFERROR(IF(VLOOKUP(S366,'Disaggregation Records'!$D$95:$E$183,2,FALSE)=0,"",VLOOKUP(S366,'Disaggregation Records'!$D$95:$E$183,2,FALSE)),"")</f>
        <v/>
      </c>
      <c r="D366" s="418" t="str">
        <f>IFERROR(IF(VLOOKUP(S366,'Disaggregation Records'!$D$95:$F$183,3,FALSE)=0,"",VLOOKUP(S366,'Disaggregation Records'!$D$95:$F$183,3,FALSE)),"")</f>
        <v/>
      </c>
      <c r="E366" s="331"/>
      <c r="F366" s="332"/>
      <c r="G366" s="397" t="str">
        <f t="shared" si="30"/>
        <v/>
      </c>
      <c r="H366" s="388"/>
      <c r="I366" s="389"/>
      <c r="J366" s="389"/>
      <c r="K366" s="389"/>
      <c r="L366" s="389"/>
      <c r="M366" s="389"/>
      <c r="N366" s="389"/>
      <c r="O366" s="389"/>
      <c r="P366" s="388"/>
      <c r="Q366" s="318"/>
      <c r="R366" s="420">
        <f t="shared" si="31"/>
        <v>29</v>
      </c>
      <c r="S366" s="420" t="str">
        <f t="shared" si="32"/>
        <v/>
      </c>
      <c r="T366" s="420" t="b">
        <f t="shared" si="33"/>
        <v>0</v>
      </c>
      <c r="U366" s="420" t="s">
        <v>1566</v>
      </c>
      <c r="V366" s="420" t="str">
        <f>IFERROR(IF(VLOOKUP(S366,'Disaggregation Records'!$D$95:$G$183,4,FALSE)=0,"",VLOOKUP(S366,'Disaggregation Records'!$D$95:$G$183,4,FALSE)),"")</f>
        <v/>
      </c>
      <c r="W366" s="161"/>
      <c r="X366" s="164"/>
      <c r="Y366" s="164"/>
      <c r="AD366" s="9"/>
      <c r="AE366" s="9"/>
      <c r="AF366" s="9"/>
      <c r="AG366" s="9"/>
      <c r="AH366" s="9"/>
      <c r="AI366" s="9"/>
      <c r="AJ366" s="9"/>
    </row>
    <row r="367" spans="1:36" s="302" customFormat="1" ht="47.25" x14ac:dyDescent="0.25">
      <c r="A367" s="317">
        <v>5</v>
      </c>
      <c r="B367" s="329" t="str">
        <f>IFERROR(VLOOKUP(A367,'Coverage Indicators - Section D'!$A$10:$Y$42,25,FALSE),"")</f>
        <v>HTS-1: Number of people who were tested for HIV and received their results during the reporting period</v>
      </c>
      <c r="C367" s="418" t="str">
        <f>IFERROR(IF(VLOOKUP(S367,'Disaggregation Records'!$D$95:$E$183,2,FALSE)=0,"",VLOOKUP(S367,'Disaggregation Records'!$D$95:$E$183,2,FALSE)),"")</f>
        <v>Gender</v>
      </c>
      <c r="D367" s="418" t="str">
        <f>IFERROR(IF(VLOOKUP(S367,'Disaggregation Records'!$D$95:$F$183,3,FALSE)=0,"",VLOOKUP(S367,'Disaggregation Records'!$D$95:$F$183,3,FALSE)),"")</f>
        <v>Male</v>
      </c>
      <c r="E367" s="331"/>
      <c r="F367" s="332"/>
      <c r="G367" s="397" t="str">
        <f t="shared" si="30"/>
        <v/>
      </c>
      <c r="H367" s="388"/>
      <c r="I367" s="389"/>
      <c r="J367" s="389"/>
      <c r="K367" s="389"/>
      <c r="L367" s="389"/>
      <c r="M367" s="389"/>
      <c r="N367" s="389"/>
      <c r="O367" s="389"/>
      <c r="P367" s="388"/>
      <c r="Q367" s="318" t="s">
        <v>4377</v>
      </c>
      <c r="R367" s="420">
        <f t="shared" si="31"/>
        <v>0</v>
      </c>
      <c r="S367" s="420" t="str">
        <f t="shared" si="32"/>
        <v>HTS-1: Number of people who were tested for HIV and received their results during the reporting period-0</v>
      </c>
      <c r="T367" s="420" t="b">
        <f t="shared" si="33"/>
        <v>1</v>
      </c>
      <c r="U367" s="420" t="s">
        <v>1567</v>
      </c>
      <c r="V367" s="420" t="str">
        <f>IFERROR(IF(VLOOKUP(S367,'Disaggregation Records'!$D$95:$G$183,4,FALSE)=0,"",VLOOKUP(S367,'Disaggregation Records'!$D$95:$G$183,4,FALSE)),"")</f>
        <v>a1L36000002NzjlEAC</v>
      </c>
      <c r="W367" s="161"/>
      <c r="X367" s="164"/>
      <c r="Y367" s="164"/>
      <c r="AD367" s="9"/>
      <c r="AE367" s="9"/>
      <c r="AF367" s="9"/>
      <c r="AG367" s="9"/>
      <c r="AH367" s="9"/>
      <c r="AI367" s="9"/>
      <c r="AJ367" s="9"/>
    </row>
    <row r="368" spans="1:36" s="302" customFormat="1" ht="47.25" x14ac:dyDescent="0.25">
      <c r="A368" s="317">
        <v>5</v>
      </c>
      <c r="B368" s="329" t="str">
        <f>IFERROR(VLOOKUP(A368,'Coverage Indicators - Section D'!$A$10:$Y$42,25,FALSE),"")</f>
        <v>HTS-1: Number of people who were tested for HIV and received their results during the reporting period</v>
      </c>
      <c r="C368" s="418" t="str">
        <f>IFERROR(IF(VLOOKUP(S368,'Disaggregation Records'!$D$95:$E$183,2,FALSE)=0,"",VLOOKUP(S368,'Disaggregation Records'!$D$95:$E$183,2,FALSE)),"")</f>
        <v>Gender</v>
      </c>
      <c r="D368" s="418" t="str">
        <f>IFERROR(IF(VLOOKUP(S368,'Disaggregation Records'!$D$95:$F$183,3,FALSE)=0,"",VLOOKUP(S368,'Disaggregation Records'!$D$95:$F$183,3,FALSE)),"")</f>
        <v>Female</v>
      </c>
      <c r="E368" s="331"/>
      <c r="F368" s="332"/>
      <c r="G368" s="397" t="str">
        <f t="shared" si="30"/>
        <v/>
      </c>
      <c r="H368" s="388"/>
      <c r="I368" s="389"/>
      <c r="J368" s="389"/>
      <c r="K368" s="389"/>
      <c r="L368" s="389"/>
      <c r="M368" s="389"/>
      <c r="N368" s="389"/>
      <c r="O368" s="389"/>
      <c r="P368" s="388"/>
      <c r="Q368" s="318" t="s">
        <v>4377</v>
      </c>
      <c r="R368" s="420">
        <f t="shared" si="31"/>
        <v>1</v>
      </c>
      <c r="S368" s="420" t="str">
        <f t="shared" si="32"/>
        <v>HTS-1: Number of people who were tested for HIV and received their results during the reporting period-1</v>
      </c>
      <c r="T368" s="420" t="b">
        <f t="shared" si="33"/>
        <v>1</v>
      </c>
      <c r="U368" s="420" t="s">
        <v>1568</v>
      </c>
      <c r="V368" s="420" t="str">
        <f>IFERROR(IF(VLOOKUP(S368,'Disaggregation Records'!$D$95:$G$183,4,FALSE)=0,"",VLOOKUP(S368,'Disaggregation Records'!$D$95:$G$183,4,FALSE)),"")</f>
        <v>a1L36000002NzjmEAC</v>
      </c>
      <c r="W368" s="161"/>
      <c r="X368" s="164"/>
      <c r="Y368" s="164"/>
      <c r="AD368" s="9"/>
      <c r="AE368" s="9"/>
      <c r="AF368" s="9"/>
      <c r="AG368" s="9"/>
      <c r="AH368" s="9"/>
      <c r="AI368" s="9"/>
      <c r="AJ368" s="9"/>
    </row>
    <row r="369" spans="1:36" s="302" customFormat="1" ht="47.25" x14ac:dyDescent="0.25">
      <c r="A369" s="317">
        <v>5</v>
      </c>
      <c r="B369" s="329" t="str">
        <f>IFERROR(VLOOKUP(A369,'Coverage Indicators - Section D'!$A$10:$Y$42,25,FALSE),"")</f>
        <v>HTS-1: Number of people who were tested for HIV and received their results during the reporting period</v>
      </c>
      <c r="C369" s="418" t="str">
        <f>IFERROR(IF(VLOOKUP(S369,'Disaggregation Records'!$D$95:$E$183,2,FALSE)=0,"",VLOOKUP(S369,'Disaggregation Records'!$D$95:$E$183,2,FALSE)),"")</f>
        <v>HIV test status</v>
      </c>
      <c r="D369" s="418" t="str">
        <f>IFERROR(IF(VLOOKUP(S369,'Disaggregation Records'!$D$95:$F$183,3,FALSE)=0,"",VLOOKUP(S369,'Disaggregation Records'!$D$95:$F$183,3,FALSE)),"")</f>
        <v>Positive</v>
      </c>
      <c r="E369" s="331">
        <v>465114</v>
      </c>
      <c r="F369" s="332"/>
      <c r="G369" s="397" t="str">
        <f t="shared" si="30"/>
        <v/>
      </c>
      <c r="H369" s="388" t="s">
        <v>259</v>
      </c>
      <c r="I369" s="389"/>
      <c r="J369" s="389"/>
      <c r="K369" s="389"/>
      <c r="L369" s="389"/>
      <c r="M369" s="389"/>
      <c r="N369" s="389"/>
      <c r="O369" s="389"/>
      <c r="P369" s="388" t="s">
        <v>4375</v>
      </c>
      <c r="Q369" s="318"/>
      <c r="R369" s="420">
        <f t="shared" si="31"/>
        <v>2</v>
      </c>
      <c r="S369" s="420" t="str">
        <f t="shared" si="32"/>
        <v>HTS-1: Number of people who were tested for HIV and received their results during the reporting period-2</v>
      </c>
      <c r="T369" s="420" t="b">
        <f t="shared" si="33"/>
        <v>1</v>
      </c>
      <c r="U369" s="420" t="s">
        <v>1569</v>
      </c>
      <c r="V369" s="420" t="str">
        <f>IFERROR(IF(VLOOKUP(S369,'Disaggregation Records'!$D$95:$G$183,4,FALSE)=0,"",VLOOKUP(S369,'Disaggregation Records'!$D$95:$G$183,4,FALSE)),"")</f>
        <v>a1L36000002NzjnEAC</v>
      </c>
      <c r="W369" s="161"/>
      <c r="X369" s="164"/>
      <c r="Y369" s="164"/>
      <c r="AD369" s="9"/>
      <c r="AE369" s="9"/>
      <c r="AF369" s="9"/>
      <c r="AG369" s="9"/>
      <c r="AH369" s="9"/>
      <c r="AI369" s="9"/>
      <c r="AJ369" s="9"/>
    </row>
    <row r="370" spans="1:36" s="302" customFormat="1" ht="47.25" x14ac:dyDescent="0.25">
      <c r="A370" s="317">
        <v>5</v>
      </c>
      <c r="B370" s="329" t="str">
        <f>IFERROR(VLOOKUP(A370,'Coverage Indicators - Section D'!$A$10:$Y$42,25,FALSE),"")</f>
        <v>HTS-1: Number of people who were tested for HIV and received their results during the reporting period</v>
      </c>
      <c r="C370" s="418" t="str">
        <f>IFERROR(IF(VLOOKUP(S370,'Disaggregation Records'!$D$95:$E$183,2,FALSE)=0,"",VLOOKUP(S370,'Disaggregation Records'!$D$95:$E$183,2,FALSE)),"")</f>
        <v>HIV test status</v>
      </c>
      <c r="D370" s="418" t="str">
        <f>IFERROR(IF(VLOOKUP(S370,'Disaggregation Records'!$D$95:$F$183,3,FALSE)=0,"",VLOOKUP(S370,'Disaggregation Records'!$D$95:$F$183,3,FALSE)),"")</f>
        <v>Negative</v>
      </c>
      <c r="E370" s="331">
        <v>6494722</v>
      </c>
      <c r="F370" s="332"/>
      <c r="G370" s="397" t="str">
        <f t="shared" si="30"/>
        <v/>
      </c>
      <c r="H370" s="388" t="s">
        <v>259</v>
      </c>
      <c r="I370" s="389"/>
      <c r="J370" s="389"/>
      <c r="K370" s="389"/>
      <c r="L370" s="389"/>
      <c r="M370" s="389"/>
      <c r="N370" s="389"/>
      <c r="O370" s="389"/>
      <c r="P370" s="388" t="s">
        <v>4375</v>
      </c>
      <c r="Q370" s="318"/>
      <c r="R370" s="420">
        <f t="shared" si="31"/>
        <v>3</v>
      </c>
      <c r="S370" s="420" t="str">
        <f t="shared" si="32"/>
        <v>HTS-1: Number of people who were tested for HIV and received their results during the reporting period-3</v>
      </c>
      <c r="T370" s="420" t="b">
        <f t="shared" si="33"/>
        <v>1</v>
      </c>
      <c r="U370" s="420" t="s">
        <v>1570</v>
      </c>
      <c r="V370" s="420" t="str">
        <f>IFERROR(IF(VLOOKUP(S370,'Disaggregation Records'!$D$95:$G$183,4,FALSE)=0,"",VLOOKUP(S370,'Disaggregation Records'!$D$95:$G$183,4,FALSE)),"")</f>
        <v>a1L36000002NzjoEAC</v>
      </c>
      <c r="W370" s="161"/>
      <c r="X370" s="164"/>
      <c r="Y370" s="164"/>
      <c r="AD370" s="9"/>
      <c r="AE370" s="9"/>
      <c r="AF370" s="9"/>
      <c r="AG370" s="9"/>
      <c r="AH370" s="9"/>
      <c r="AI370" s="9"/>
      <c r="AJ370" s="9"/>
    </row>
    <row r="371" spans="1:36" s="302" customFormat="1" ht="47.25" x14ac:dyDescent="0.25">
      <c r="A371" s="317">
        <v>5</v>
      </c>
      <c r="B371" s="329" t="str">
        <f>IFERROR(VLOOKUP(A371,'Coverage Indicators - Section D'!$A$10:$Y$42,25,FALSE),"")</f>
        <v>HTS-1: Number of people who were tested for HIV and received their results during the reporting period</v>
      </c>
      <c r="C371" s="418" t="str">
        <f>IFERROR(IF(VLOOKUP(S371,'Disaggregation Records'!$D$95:$E$183,2,FALSE)=0,"",VLOOKUP(S371,'Disaggregation Records'!$D$95:$E$183,2,FALSE)),"")</f>
        <v/>
      </c>
      <c r="D371" s="418" t="str">
        <f>IFERROR(IF(VLOOKUP(S371,'Disaggregation Records'!$D$95:$F$183,3,FALSE)=0,"",VLOOKUP(S371,'Disaggregation Records'!$D$95:$F$183,3,FALSE)),"")</f>
        <v/>
      </c>
      <c r="E371" s="331"/>
      <c r="F371" s="332"/>
      <c r="G371" s="397" t="str">
        <f t="shared" si="30"/>
        <v/>
      </c>
      <c r="H371" s="388"/>
      <c r="I371" s="389"/>
      <c r="J371" s="389"/>
      <c r="K371" s="389"/>
      <c r="L371" s="389"/>
      <c r="M371" s="389"/>
      <c r="N371" s="389"/>
      <c r="O371" s="389"/>
      <c r="P371" s="388"/>
      <c r="Q371" s="318"/>
      <c r="R371" s="420">
        <f t="shared" si="31"/>
        <v>4</v>
      </c>
      <c r="S371" s="420" t="str">
        <f t="shared" si="32"/>
        <v>HTS-1: Number of people who were tested for HIV and received their results during the reporting period-4</v>
      </c>
      <c r="T371" s="420" t="b">
        <f t="shared" si="33"/>
        <v>1</v>
      </c>
      <c r="U371" s="420" t="s">
        <v>1571</v>
      </c>
      <c r="V371" s="420" t="str">
        <f>IFERROR(IF(VLOOKUP(S371,'Disaggregation Records'!$D$95:$G$183,4,FALSE)=0,"",VLOOKUP(S371,'Disaggregation Records'!$D$95:$G$183,4,FALSE)),"")</f>
        <v/>
      </c>
      <c r="W371" s="161"/>
      <c r="X371" s="164"/>
      <c r="Y371" s="164"/>
      <c r="AD371" s="9"/>
      <c r="AE371" s="9"/>
      <c r="AF371" s="9"/>
      <c r="AG371" s="9"/>
      <c r="AH371" s="9"/>
      <c r="AI371" s="9"/>
      <c r="AJ371" s="9"/>
    </row>
    <row r="372" spans="1:36" s="302" customFormat="1" ht="47.25" x14ac:dyDescent="0.25">
      <c r="A372" s="317">
        <v>5</v>
      </c>
      <c r="B372" s="329" t="str">
        <f>IFERROR(VLOOKUP(A372,'Coverage Indicators - Section D'!$A$10:$Y$42,25,FALSE),"")</f>
        <v>HTS-1: Number of people who were tested for HIV and received their results during the reporting period</v>
      </c>
      <c r="C372" s="418" t="str">
        <f>IFERROR(IF(VLOOKUP(S372,'Disaggregation Records'!$D$95:$E$183,2,FALSE)=0,"",VLOOKUP(S372,'Disaggregation Records'!$D$95:$E$183,2,FALSE)),"")</f>
        <v/>
      </c>
      <c r="D372" s="418" t="str">
        <f>IFERROR(IF(VLOOKUP(S372,'Disaggregation Records'!$D$95:$F$183,3,FALSE)=0,"",VLOOKUP(S372,'Disaggregation Records'!$D$95:$F$183,3,FALSE)),"")</f>
        <v/>
      </c>
      <c r="E372" s="331"/>
      <c r="F372" s="332"/>
      <c r="G372" s="397" t="str">
        <f t="shared" si="30"/>
        <v/>
      </c>
      <c r="H372" s="388"/>
      <c r="I372" s="389"/>
      <c r="J372" s="389"/>
      <c r="K372" s="389"/>
      <c r="L372" s="389"/>
      <c r="M372" s="389"/>
      <c r="N372" s="389"/>
      <c r="O372" s="389"/>
      <c r="P372" s="388"/>
      <c r="Q372" s="318"/>
      <c r="R372" s="420">
        <f t="shared" si="31"/>
        <v>5</v>
      </c>
      <c r="S372" s="420" t="str">
        <f t="shared" si="32"/>
        <v>HTS-1: Number of people who were tested for HIV and received their results during the reporting period-5</v>
      </c>
      <c r="T372" s="420" t="b">
        <f t="shared" si="33"/>
        <v>1</v>
      </c>
      <c r="U372" s="420" t="s">
        <v>1572</v>
      </c>
      <c r="V372" s="420" t="str">
        <f>IFERROR(IF(VLOOKUP(S372,'Disaggregation Records'!$D$95:$G$183,4,FALSE)=0,"",VLOOKUP(S372,'Disaggregation Records'!$D$95:$G$183,4,FALSE)),"")</f>
        <v/>
      </c>
      <c r="W372" s="161"/>
      <c r="X372" s="164"/>
      <c r="Y372" s="164"/>
      <c r="AD372" s="9"/>
      <c r="AE372" s="9"/>
      <c r="AF372" s="9"/>
      <c r="AG372" s="9"/>
      <c r="AH372" s="9"/>
      <c r="AI372" s="9"/>
      <c r="AJ372" s="9"/>
    </row>
    <row r="373" spans="1:36" s="302" customFormat="1" ht="47.25" x14ac:dyDescent="0.25">
      <c r="A373" s="317">
        <v>5</v>
      </c>
      <c r="B373" s="329" t="str">
        <f>IFERROR(VLOOKUP(A373,'Coverage Indicators - Section D'!$A$10:$Y$42,25,FALSE),"")</f>
        <v>HTS-1: Number of people who were tested for HIV and received their results during the reporting period</v>
      </c>
      <c r="C373" s="418" t="str">
        <f>IFERROR(IF(VLOOKUP(S373,'Disaggregation Records'!$D$95:$E$183,2,FALSE)=0,"",VLOOKUP(S373,'Disaggregation Records'!$D$95:$E$183,2,FALSE)),"")</f>
        <v/>
      </c>
      <c r="D373" s="418" t="str">
        <f>IFERROR(IF(VLOOKUP(S373,'Disaggregation Records'!$D$95:$F$183,3,FALSE)=0,"",VLOOKUP(S373,'Disaggregation Records'!$D$95:$F$183,3,FALSE)),"")</f>
        <v/>
      </c>
      <c r="E373" s="331"/>
      <c r="F373" s="332"/>
      <c r="G373" s="397" t="str">
        <f t="shared" si="30"/>
        <v/>
      </c>
      <c r="H373" s="388"/>
      <c r="I373" s="389"/>
      <c r="J373" s="389"/>
      <c r="K373" s="389"/>
      <c r="L373" s="389"/>
      <c r="M373" s="389"/>
      <c r="N373" s="389"/>
      <c r="O373" s="389"/>
      <c r="P373" s="388"/>
      <c r="Q373" s="318"/>
      <c r="R373" s="420">
        <f t="shared" si="31"/>
        <v>6</v>
      </c>
      <c r="S373" s="420" t="str">
        <f t="shared" si="32"/>
        <v>HTS-1: Number of people who were tested for HIV and received their results during the reporting period-6</v>
      </c>
      <c r="T373" s="420" t="b">
        <f t="shared" si="33"/>
        <v>1</v>
      </c>
      <c r="U373" s="420" t="s">
        <v>1573</v>
      </c>
      <c r="V373" s="420" t="str">
        <f>IFERROR(IF(VLOOKUP(S373,'Disaggregation Records'!$D$95:$G$183,4,FALSE)=0,"",VLOOKUP(S373,'Disaggregation Records'!$D$95:$G$183,4,FALSE)),"")</f>
        <v/>
      </c>
      <c r="W373" s="161"/>
      <c r="X373" s="164"/>
      <c r="Y373" s="164"/>
      <c r="AD373" s="9"/>
      <c r="AE373" s="9"/>
      <c r="AF373" s="9"/>
      <c r="AG373" s="9"/>
      <c r="AH373" s="9"/>
      <c r="AI373" s="9"/>
      <c r="AJ373" s="9"/>
    </row>
    <row r="374" spans="1:36" s="302" customFormat="1" ht="47.25" x14ac:dyDescent="0.25">
      <c r="A374" s="317">
        <v>5</v>
      </c>
      <c r="B374" s="329" t="str">
        <f>IFERROR(VLOOKUP(A374,'Coverage Indicators - Section D'!$A$10:$Y$42,25,FALSE),"")</f>
        <v>HTS-1: Number of people who were tested for HIV and received their results during the reporting period</v>
      </c>
      <c r="C374" s="418" t="str">
        <f>IFERROR(IF(VLOOKUP(S374,'Disaggregation Records'!$D$95:$E$183,2,FALSE)=0,"",VLOOKUP(S374,'Disaggregation Records'!$D$95:$E$183,2,FALSE)),"")</f>
        <v/>
      </c>
      <c r="D374" s="418" t="str">
        <f>IFERROR(IF(VLOOKUP(S374,'Disaggregation Records'!$D$95:$F$183,3,FALSE)=0,"",VLOOKUP(S374,'Disaggregation Records'!$D$95:$F$183,3,FALSE)),"")</f>
        <v/>
      </c>
      <c r="E374" s="331"/>
      <c r="F374" s="332"/>
      <c r="G374" s="397" t="str">
        <f t="shared" si="30"/>
        <v/>
      </c>
      <c r="H374" s="388"/>
      <c r="I374" s="389"/>
      <c r="J374" s="389"/>
      <c r="K374" s="389"/>
      <c r="L374" s="389"/>
      <c r="M374" s="389"/>
      <c r="N374" s="389"/>
      <c r="O374" s="389"/>
      <c r="P374" s="388"/>
      <c r="Q374" s="318"/>
      <c r="R374" s="420">
        <f t="shared" si="31"/>
        <v>7</v>
      </c>
      <c r="S374" s="420" t="str">
        <f t="shared" si="32"/>
        <v>HTS-1: Number of people who were tested for HIV and received their results during the reporting period-7</v>
      </c>
      <c r="T374" s="420" t="b">
        <f t="shared" si="33"/>
        <v>1</v>
      </c>
      <c r="U374" s="420" t="s">
        <v>1574</v>
      </c>
      <c r="V374" s="420" t="str">
        <f>IFERROR(IF(VLOOKUP(S374,'Disaggregation Records'!$D$95:$G$183,4,FALSE)=0,"",VLOOKUP(S374,'Disaggregation Records'!$D$95:$G$183,4,FALSE)),"")</f>
        <v/>
      </c>
      <c r="W374" s="161"/>
      <c r="X374" s="164"/>
      <c r="Y374" s="164"/>
      <c r="AD374" s="9"/>
      <c r="AE374" s="9"/>
      <c r="AF374" s="9"/>
      <c r="AG374" s="9"/>
      <c r="AH374" s="9"/>
      <c r="AI374" s="9"/>
      <c r="AJ374" s="9"/>
    </row>
    <row r="375" spans="1:36" s="302" customFormat="1" ht="47.25" x14ac:dyDescent="0.25">
      <c r="A375" s="317">
        <v>5</v>
      </c>
      <c r="B375" s="329" t="str">
        <f>IFERROR(VLOOKUP(A375,'Coverage Indicators - Section D'!$A$10:$Y$42,25,FALSE),"")</f>
        <v>HTS-1: Number of people who were tested for HIV and received their results during the reporting period</v>
      </c>
      <c r="C375" s="418" t="str">
        <f>IFERROR(IF(VLOOKUP(S375,'Disaggregation Records'!$D$95:$E$183,2,FALSE)=0,"",VLOOKUP(S375,'Disaggregation Records'!$D$95:$E$183,2,FALSE)),"")</f>
        <v/>
      </c>
      <c r="D375" s="418" t="str">
        <f>IFERROR(IF(VLOOKUP(S375,'Disaggregation Records'!$D$95:$F$183,3,FALSE)=0,"",VLOOKUP(S375,'Disaggregation Records'!$D$95:$F$183,3,FALSE)),"")</f>
        <v/>
      </c>
      <c r="E375" s="331"/>
      <c r="F375" s="332"/>
      <c r="G375" s="397" t="str">
        <f t="shared" si="30"/>
        <v/>
      </c>
      <c r="H375" s="388"/>
      <c r="I375" s="389"/>
      <c r="J375" s="389"/>
      <c r="K375" s="389"/>
      <c r="L375" s="389"/>
      <c r="M375" s="389"/>
      <c r="N375" s="389"/>
      <c r="O375" s="389"/>
      <c r="P375" s="388"/>
      <c r="Q375" s="318"/>
      <c r="R375" s="420">
        <f t="shared" si="31"/>
        <v>8</v>
      </c>
      <c r="S375" s="420" t="str">
        <f t="shared" si="32"/>
        <v>HTS-1: Number of people who were tested for HIV and received their results during the reporting period-8</v>
      </c>
      <c r="T375" s="420" t="b">
        <f t="shared" si="33"/>
        <v>1</v>
      </c>
      <c r="U375" s="420" t="s">
        <v>1575</v>
      </c>
      <c r="V375" s="420" t="str">
        <f>IFERROR(IF(VLOOKUP(S375,'Disaggregation Records'!$D$95:$G$183,4,FALSE)=0,"",VLOOKUP(S375,'Disaggregation Records'!$D$95:$G$183,4,FALSE)),"")</f>
        <v/>
      </c>
      <c r="W375" s="161"/>
      <c r="X375" s="164"/>
      <c r="Y375" s="164"/>
      <c r="AD375" s="9"/>
      <c r="AE375" s="9"/>
      <c r="AF375" s="9"/>
      <c r="AG375" s="9"/>
      <c r="AH375" s="9"/>
      <c r="AI375" s="9"/>
      <c r="AJ375" s="9"/>
    </row>
    <row r="376" spans="1:36" s="302" customFormat="1" ht="47.25" x14ac:dyDescent="0.25">
      <c r="A376" s="317">
        <v>5</v>
      </c>
      <c r="B376" s="329" t="str">
        <f>IFERROR(VLOOKUP(A376,'Coverage Indicators - Section D'!$A$10:$Y$42,25,FALSE),"")</f>
        <v>HTS-1: Number of people who were tested for HIV and received their results during the reporting period</v>
      </c>
      <c r="C376" s="418" t="str">
        <f>IFERROR(IF(VLOOKUP(S376,'Disaggregation Records'!$D$95:$E$183,2,FALSE)=0,"",VLOOKUP(S376,'Disaggregation Records'!$D$95:$E$183,2,FALSE)),"")</f>
        <v/>
      </c>
      <c r="D376" s="418" t="str">
        <f>IFERROR(IF(VLOOKUP(S376,'Disaggregation Records'!$D$95:$F$183,3,FALSE)=0,"",VLOOKUP(S376,'Disaggregation Records'!$D$95:$F$183,3,FALSE)),"")</f>
        <v/>
      </c>
      <c r="E376" s="331"/>
      <c r="F376" s="332"/>
      <c r="G376" s="397" t="str">
        <f t="shared" si="30"/>
        <v/>
      </c>
      <c r="H376" s="388"/>
      <c r="I376" s="389"/>
      <c r="J376" s="389"/>
      <c r="K376" s="389"/>
      <c r="L376" s="389"/>
      <c r="M376" s="389"/>
      <c r="N376" s="389"/>
      <c r="O376" s="389"/>
      <c r="P376" s="388"/>
      <c r="Q376" s="318"/>
      <c r="R376" s="420">
        <f t="shared" si="31"/>
        <v>9</v>
      </c>
      <c r="S376" s="420" t="str">
        <f t="shared" si="32"/>
        <v>HTS-1: Number of people who were tested for HIV and received their results during the reporting period-9</v>
      </c>
      <c r="T376" s="420" t="b">
        <f t="shared" si="33"/>
        <v>1</v>
      </c>
      <c r="U376" s="420" t="s">
        <v>1576</v>
      </c>
      <c r="V376" s="420" t="str">
        <f>IFERROR(IF(VLOOKUP(S376,'Disaggregation Records'!$D$95:$G$183,4,FALSE)=0,"",VLOOKUP(S376,'Disaggregation Records'!$D$95:$G$183,4,FALSE)),"")</f>
        <v/>
      </c>
      <c r="W376" s="161"/>
      <c r="X376" s="164"/>
      <c r="Y376" s="164"/>
      <c r="AD376" s="9"/>
      <c r="AE376" s="9"/>
      <c r="AF376" s="9"/>
      <c r="AG376" s="9"/>
      <c r="AH376" s="9"/>
      <c r="AI376" s="9"/>
      <c r="AJ376" s="9"/>
    </row>
    <row r="377" spans="1:36" s="302" customFormat="1" x14ac:dyDescent="0.25">
      <c r="A377" s="317">
        <v>6</v>
      </c>
      <c r="B377" s="329" t="str">
        <f>IFERROR(VLOOKUP(A377,'Coverage Indicators - Section D'!$A$10:$Y$42,25,FALSE),"")</f>
        <v/>
      </c>
      <c r="C377" s="418" t="str">
        <f>IFERROR(IF(VLOOKUP(S377,'Disaggregation Records'!$D$95:$E$183,2,FALSE)=0,"",VLOOKUP(S377,'Disaggregation Records'!$D$95:$E$183,2,FALSE)),"")</f>
        <v/>
      </c>
      <c r="D377" s="418" t="str">
        <f>IFERROR(IF(VLOOKUP(S377,'Disaggregation Records'!$D$95:$F$183,3,FALSE)=0,"",VLOOKUP(S377,'Disaggregation Records'!$D$95:$F$183,3,FALSE)),"")</f>
        <v/>
      </c>
      <c r="E377" s="331"/>
      <c r="F377" s="332"/>
      <c r="G377" s="397" t="str">
        <f t="shared" si="30"/>
        <v/>
      </c>
      <c r="H377" s="388"/>
      <c r="I377" s="389"/>
      <c r="J377" s="389"/>
      <c r="K377" s="389"/>
      <c r="L377" s="389"/>
      <c r="M377" s="389"/>
      <c r="N377" s="389"/>
      <c r="O377" s="389"/>
      <c r="P377" s="388"/>
      <c r="Q377" s="318"/>
      <c r="R377" s="420">
        <f t="shared" si="31"/>
        <v>0</v>
      </c>
      <c r="S377" s="420" t="str">
        <f t="shared" si="32"/>
        <v/>
      </c>
      <c r="T377" s="420" t="b">
        <f t="shared" si="33"/>
        <v>0</v>
      </c>
      <c r="U377" s="420" t="s">
        <v>1577</v>
      </c>
      <c r="V377" s="420" t="str">
        <f>IFERROR(IF(VLOOKUP(S377,'Disaggregation Records'!$D$95:$G$183,4,FALSE)=0,"",VLOOKUP(S377,'Disaggregation Records'!$D$95:$G$183,4,FALSE)),"")</f>
        <v/>
      </c>
      <c r="W377" s="161"/>
      <c r="X377" s="164"/>
      <c r="Y377" s="164"/>
      <c r="AD377" s="9"/>
      <c r="AE377" s="9"/>
      <c r="AF377" s="9"/>
      <c r="AG377" s="9"/>
      <c r="AH377" s="9"/>
      <c r="AI377" s="9"/>
      <c r="AJ377" s="9"/>
    </row>
    <row r="378" spans="1:36" s="302" customFormat="1" x14ac:dyDescent="0.25">
      <c r="A378" s="317">
        <v>6</v>
      </c>
      <c r="B378" s="329" t="str">
        <f>IFERROR(VLOOKUP(A378,'Coverage Indicators - Section D'!$A$10:$Y$42,25,FALSE),"")</f>
        <v/>
      </c>
      <c r="C378" s="418" t="str">
        <f>IFERROR(IF(VLOOKUP(S378,'Disaggregation Records'!$D$95:$E$183,2,FALSE)=0,"",VLOOKUP(S378,'Disaggregation Records'!$D$95:$E$183,2,FALSE)),"")</f>
        <v/>
      </c>
      <c r="D378" s="418" t="str">
        <f>IFERROR(IF(VLOOKUP(S378,'Disaggregation Records'!$D$95:$F$183,3,FALSE)=0,"",VLOOKUP(S378,'Disaggregation Records'!$D$95:$F$183,3,FALSE)),"")</f>
        <v/>
      </c>
      <c r="E378" s="331"/>
      <c r="F378" s="332"/>
      <c r="G378" s="397" t="str">
        <f t="shared" si="30"/>
        <v/>
      </c>
      <c r="H378" s="388"/>
      <c r="I378" s="389"/>
      <c r="J378" s="389"/>
      <c r="K378" s="389"/>
      <c r="L378" s="389"/>
      <c r="M378" s="389"/>
      <c r="N378" s="389"/>
      <c r="O378" s="389"/>
      <c r="P378" s="388"/>
      <c r="Q378" s="318"/>
      <c r="R378" s="420">
        <f t="shared" si="31"/>
        <v>1</v>
      </c>
      <c r="S378" s="420" t="str">
        <f t="shared" si="32"/>
        <v/>
      </c>
      <c r="T378" s="420" t="b">
        <f t="shared" si="33"/>
        <v>0</v>
      </c>
      <c r="U378" s="420" t="s">
        <v>1578</v>
      </c>
      <c r="V378" s="420" t="str">
        <f>IFERROR(IF(VLOOKUP(S378,'Disaggregation Records'!$D$95:$G$183,4,FALSE)=0,"",VLOOKUP(S378,'Disaggregation Records'!$D$95:$G$183,4,FALSE)),"")</f>
        <v/>
      </c>
      <c r="W378" s="161"/>
      <c r="X378" s="164"/>
      <c r="Y378" s="164"/>
      <c r="AD378" s="9"/>
      <c r="AE378" s="9"/>
      <c r="AF378" s="9"/>
      <c r="AG378" s="9"/>
      <c r="AH378" s="9"/>
      <c r="AI378" s="9"/>
      <c r="AJ378" s="9"/>
    </row>
    <row r="379" spans="1:36" s="302" customFormat="1" x14ac:dyDescent="0.25">
      <c r="A379" s="317">
        <v>6</v>
      </c>
      <c r="B379" s="329" t="str">
        <f>IFERROR(VLOOKUP(A379,'Coverage Indicators - Section D'!$A$10:$Y$42,25,FALSE),"")</f>
        <v/>
      </c>
      <c r="C379" s="418" t="str">
        <f>IFERROR(IF(VLOOKUP(S379,'Disaggregation Records'!$D$95:$E$183,2,FALSE)=0,"",VLOOKUP(S379,'Disaggregation Records'!$D$95:$E$183,2,FALSE)),"")</f>
        <v/>
      </c>
      <c r="D379" s="418" t="str">
        <f>IFERROR(IF(VLOOKUP(S379,'Disaggregation Records'!$D$95:$F$183,3,FALSE)=0,"",VLOOKUP(S379,'Disaggregation Records'!$D$95:$F$183,3,FALSE)),"")</f>
        <v/>
      </c>
      <c r="E379" s="331"/>
      <c r="F379" s="332"/>
      <c r="G379" s="397" t="str">
        <f t="shared" si="30"/>
        <v/>
      </c>
      <c r="H379" s="388"/>
      <c r="I379" s="389"/>
      <c r="J379" s="389"/>
      <c r="K379" s="389"/>
      <c r="L379" s="389"/>
      <c r="M379" s="389"/>
      <c r="N379" s="389"/>
      <c r="O379" s="389"/>
      <c r="P379" s="388"/>
      <c r="Q379" s="318"/>
      <c r="R379" s="420">
        <f t="shared" si="31"/>
        <v>2</v>
      </c>
      <c r="S379" s="420" t="str">
        <f t="shared" si="32"/>
        <v/>
      </c>
      <c r="T379" s="420" t="b">
        <f t="shared" si="33"/>
        <v>0</v>
      </c>
      <c r="U379" s="420" t="s">
        <v>1579</v>
      </c>
      <c r="V379" s="420" t="str">
        <f>IFERROR(IF(VLOOKUP(S379,'Disaggregation Records'!$D$95:$G$183,4,FALSE)=0,"",VLOOKUP(S379,'Disaggregation Records'!$D$95:$G$183,4,FALSE)),"")</f>
        <v/>
      </c>
      <c r="W379" s="161"/>
      <c r="X379" s="164"/>
      <c r="Y379" s="164"/>
      <c r="AD379" s="9"/>
      <c r="AE379" s="9"/>
      <c r="AF379" s="9"/>
      <c r="AG379" s="9"/>
      <c r="AH379" s="9"/>
      <c r="AI379" s="9"/>
      <c r="AJ379" s="9"/>
    </row>
    <row r="380" spans="1:36" s="302" customFormat="1" x14ac:dyDescent="0.25">
      <c r="A380" s="317">
        <v>6</v>
      </c>
      <c r="B380" s="329" t="str">
        <f>IFERROR(VLOOKUP(A380,'Coverage Indicators - Section D'!$A$10:$Y$42,25,FALSE),"")</f>
        <v/>
      </c>
      <c r="C380" s="418" t="str">
        <f>IFERROR(IF(VLOOKUP(S380,'Disaggregation Records'!$D$95:$E$183,2,FALSE)=0,"",VLOOKUP(S380,'Disaggregation Records'!$D$95:$E$183,2,FALSE)),"")</f>
        <v/>
      </c>
      <c r="D380" s="418" t="str">
        <f>IFERROR(IF(VLOOKUP(S380,'Disaggregation Records'!$D$95:$F$183,3,FALSE)=0,"",VLOOKUP(S380,'Disaggregation Records'!$D$95:$F$183,3,FALSE)),"")</f>
        <v/>
      </c>
      <c r="E380" s="331"/>
      <c r="F380" s="332"/>
      <c r="G380" s="397" t="str">
        <f t="shared" si="30"/>
        <v/>
      </c>
      <c r="H380" s="388"/>
      <c r="I380" s="389"/>
      <c r="J380" s="389"/>
      <c r="K380" s="389"/>
      <c r="L380" s="389"/>
      <c r="M380" s="389"/>
      <c r="N380" s="389"/>
      <c r="O380" s="389"/>
      <c r="P380" s="388"/>
      <c r="Q380" s="318"/>
      <c r="R380" s="420">
        <f t="shared" si="31"/>
        <v>3</v>
      </c>
      <c r="S380" s="420" t="str">
        <f t="shared" si="32"/>
        <v/>
      </c>
      <c r="T380" s="420" t="b">
        <f t="shared" si="33"/>
        <v>0</v>
      </c>
      <c r="U380" s="420" t="s">
        <v>1580</v>
      </c>
      <c r="V380" s="420" t="str">
        <f>IFERROR(IF(VLOOKUP(S380,'Disaggregation Records'!$D$95:$G$183,4,FALSE)=0,"",VLOOKUP(S380,'Disaggregation Records'!$D$95:$G$183,4,FALSE)),"")</f>
        <v/>
      </c>
      <c r="W380" s="161"/>
      <c r="X380" s="164"/>
      <c r="Y380" s="164"/>
      <c r="AD380" s="9"/>
      <c r="AE380" s="9"/>
      <c r="AF380" s="9"/>
      <c r="AG380" s="9"/>
      <c r="AH380" s="9"/>
      <c r="AI380" s="9"/>
      <c r="AJ380" s="9"/>
    </row>
    <row r="381" spans="1:36" s="302" customFormat="1" x14ac:dyDescent="0.25">
      <c r="A381" s="317">
        <v>6</v>
      </c>
      <c r="B381" s="329" t="str">
        <f>IFERROR(VLOOKUP(A381,'Coverage Indicators - Section D'!$A$10:$Y$42,25,FALSE),"")</f>
        <v/>
      </c>
      <c r="C381" s="418" t="str">
        <f>IFERROR(IF(VLOOKUP(S381,'Disaggregation Records'!$D$95:$E$183,2,FALSE)=0,"",VLOOKUP(S381,'Disaggregation Records'!$D$95:$E$183,2,FALSE)),"")</f>
        <v/>
      </c>
      <c r="D381" s="418" t="str">
        <f>IFERROR(IF(VLOOKUP(S381,'Disaggregation Records'!$D$95:$F$183,3,FALSE)=0,"",VLOOKUP(S381,'Disaggregation Records'!$D$95:$F$183,3,FALSE)),"")</f>
        <v/>
      </c>
      <c r="E381" s="331"/>
      <c r="F381" s="332"/>
      <c r="G381" s="397" t="str">
        <f t="shared" si="30"/>
        <v/>
      </c>
      <c r="H381" s="388"/>
      <c r="I381" s="389"/>
      <c r="J381" s="389"/>
      <c r="K381" s="389"/>
      <c r="L381" s="389"/>
      <c r="M381" s="389"/>
      <c r="N381" s="389"/>
      <c r="O381" s="389"/>
      <c r="P381" s="388"/>
      <c r="Q381" s="318"/>
      <c r="R381" s="420">
        <f t="shared" si="31"/>
        <v>4</v>
      </c>
      <c r="S381" s="420" t="str">
        <f t="shared" si="32"/>
        <v/>
      </c>
      <c r="T381" s="420" t="b">
        <f t="shared" si="33"/>
        <v>0</v>
      </c>
      <c r="U381" s="420" t="s">
        <v>1581</v>
      </c>
      <c r="V381" s="420" t="str">
        <f>IFERROR(IF(VLOOKUP(S381,'Disaggregation Records'!$D$95:$G$183,4,FALSE)=0,"",VLOOKUP(S381,'Disaggregation Records'!$D$95:$G$183,4,FALSE)),"")</f>
        <v/>
      </c>
      <c r="W381" s="161"/>
      <c r="X381" s="164"/>
      <c r="Y381" s="164"/>
      <c r="AD381" s="9"/>
      <c r="AE381" s="9"/>
      <c r="AF381" s="9"/>
      <c r="AG381" s="9"/>
      <c r="AH381" s="9"/>
      <c r="AI381" s="9"/>
      <c r="AJ381" s="9"/>
    </row>
    <row r="382" spans="1:36" s="302" customFormat="1" x14ac:dyDescent="0.25">
      <c r="A382" s="317">
        <v>6</v>
      </c>
      <c r="B382" s="329" t="str">
        <f>IFERROR(VLOOKUP(A382,'Coverage Indicators - Section D'!$A$10:$Y$42,25,FALSE),"")</f>
        <v/>
      </c>
      <c r="C382" s="418" t="str">
        <f>IFERROR(IF(VLOOKUP(S382,'Disaggregation Records'!$D$95:$E$183,2,FALSE)=0,"",VLOOKUP(S382,'Disaggregation Records'!$D$95:$E$183,2,FALSE)),"")</f>
        <v/>
      </c>
      <c r="D382" s="418" t="str">
        <f>IFERROR(IF(VLOOKUP(S382,'Disaggregation Records'!$D$95:$F$183,3,FALSE)=0,"",VLOOKUP(S382,'Disaggregation Records'!$D$95:$F$183,3,FALSE)),"")</f>
        <v/>
      </c>
      <c r="E382" s="331"/>
      <c r="F382" s="332"/>
      <c r="G382" s="397" t="str">
        <f t="shared" si="30"/>
        <v/>
      </c>
      <c r="H382" s="388"/>
      <c r="I382" s="389"/>
      <c r="J382" s="389"/>
      <c r="K382" s="389"/>
      <c r="L382" s="389"/>
      <c r="M382" s="389"/>
      <c r="N382" s="389"/>
      <c r="O382" s="389"/>
      <c r="P382" s="388"/>
      <c r="Q382" s="318"/>
      <c r="R382" s="420">
        <f t="shared" si="31"/>
        <v>5</v>
      </c>
      <c r="S382" s="420" t="str">
        <f t="shared" si="32"/>
        <v/>
      </c>
      <c r="T382" s="420" t="b">
        <f t="shared" si="33"/>
        <v>0</v>
      </c>
      <c r="U382" s="420" t="s">
        <v>1582</v>
      </c>
      <c r="V382" s="420" t="str">
        <f>IFERROR(IF(VLOOKUP(S382,'Disaggregation Records'!$D$95:$G$183,4,FALSE)=0,"",VLOOKUP(S382,'Disaggregation Records'!$D$95:$G$183,4,FALSE)),"")</f>
        <v/>
      </c>
      <c r="W382" s="161"/>
      <c r="X382" s="164"/>
      <c r="Y382" s="164"/>
      <c r="AD382" s="9"/>
      <c r="AE382" s="9"/>
      <c r="AF382" s="9"/>
      <c r="AG382" s="9"/>
      <c r="AH382" s="9"/>
      <c r="AI382" s="9"/>
      <c r="AJ382" s="9"/>
    </row>
    <row r="383" spans="1:36" s="302" customFormat="1" x14ac:dyDescent="0.25">
      <c r="A383" s="317">
        <v>6</v>
      </c>
      <c r="B383" s="329" t="str">
        <f>IFERROR(VLOOKUP(A383,'Coverage Indicators - Section D'!$A$10:$Y$42,25,FALSE),"")</f>
        <v/>
      </c>
      <c r="C383" s="418" t="str">
        <f>IFERROR(IF(VLOOKUP(S383,'Disaggregation Records'!$D$95:$E$183,2,FALSE)=0,"",VLOOKUP(S383,'Disaggregation Records'!$D$95:$E$183,2,FALSE)),"")</f>
        <v/>
      </c>
      <c r="D383" s="418" t="str">
        <f>IFERROR(IF(VLOOKUP(S383,'Disaggregation Records'!$D$95:$F$183,3,FALSE)=0,"",VLOOKUP(S383,'Disaggregation Records'!$D$95:$F$183,3,FALSE)),"")</f>
        <v/>
      </c>
      <c r="E383" s="331"/>
      <c r="F383" s="332"/>
      <c r="G383" s="397" t="str">
        <f t="shared" si="30"/>
        <v/>
      </c>
      <c r="H383" s="388"/>
      <c r="I383" s="389"/>
      <c r="J383" s="389"/>
      <c r="K383" s="389"/>
      <c r="L383" s="389"/>
      <c r="M383" s="389"/>
      <c r="N383" s="389"/>
      <c r="O383" s="389"/>
      <c r="P383" s="388"/>
      <c r="Q383" s="318"/>
      <c r="R383" s="420">
        <f t="shared" si="31"/>
        <v>6</v>
      </c>
      <c r="S383" s="420" t="str">
        <f t="shared" si="32"/>
        <v/>
      </c>
      <c r="T383" s="420" t="b">
        <f t="shared" si="33"/>
        <v>0</v>
      </c>
      <c r="U383" s="420" t="s">
        <v>1583</v>
      </c>
      <c r="V383" s="420" t="str">
        <f>IFERROR(IF(VLOOKUP(S383,'Disaggregation Records'!$D$95:$G$183,4,FALSE)=0,"",VLOOKUP(S383,'Disaggregation Records'!$D$95:$G$183,4,FALSE)),"")</f>
        <v/>
      </c>
      <c r="W383" s="161"/>
      <c r="X383" s="164"/>
      <c r="Y383" s="164"/>
      <c r="AD383" s="9"/>
      <c r="AE383" s="9"/>
      <c r="AF383" s="9"/>
      <c r="AG383" s="9"/>
      <c r="AH383" s="9"/>
      <c r="AI383" s="9"/>
      <c r="AJ383" s="9"/>
    </row>
    <row r="384" spans="1:36" s="302" customFormat="1" x14ac:dyDescent="0.25">
      <c r="A384" s="317">
        <v>6</v>
      </c>
      <c r="B384" s="329" t="str">
        <f>IFERROR(VLOOKUP(A384,'Coverage Indicators - Section D'!$A$10:$Y$42,25,FALSE),"")</f>
        <v/>
      </c>
      <c r="C384" s="418" t="str">
        <f>IFERROR(IF(VLOOKUP(S384,'Disaggregation Records'!$D$95:$E$183,2,FALSE)=0,"",VLOOKUP(S384,'Disaggregation Records'!$D$95:$E$183,2,FALSE)),"")</f>
        <v/>
      </c>
      <c r="D384" s="418" t="str">
        <f>IFERROR(IF(VLOOKUP(S384,'Disaggregation Records'!$D$95:$F$183,3,FALSE)=0,"",VLOOKUP(S384,'Disaggregation Records'!$D$95:$F$183,3,FALSE)),"")</f>
        <v/>
      </c>
      <c r="E384" s="331"/>
      <c r="F384" s="332"/>
      <c r="G384" s="397" t="str">
        <f t="shared" si="30"/>
        <v/>
      </c>
      <c r="H384" s="388"/>
      <c r="I384" s="389"/>
      <c r="J384" s="389"/>
      <c r="K384" s="389"/>
      <c r="L384" s="389"/>
      <c r="M384" s="389"/>
      <c r="N384" s="389"/>
      <c r="O384" s="389"/>
      <c r="P384" s="388"/>
      <c r="Q384" s="318"/>
      <c r="R384" s="420">
        <f t="shared" si="31"/>
        <v>7</v>
      </c>
      <c r="S384" s="420" t="str">
        <f t="shared" si="32"/>
        <v/>
      </c>
      <c r="T384" s="420" t="b">
        <f t="shared" si="33"/>
        <v>0</v>
      </c>
      <c r="U384" s="420" t="s">
        <v>1584</v>
      </c>
      <c r="V384" s="420" t="str">
        <f>IFERROR(IF(VLOOKUP(S384,'Disaggregation Records'!$D$95:$G$183,4,FALSE)=0,"",VLOOKUP(S384,'Disaggregation Records'!$D$95:$G$183,4,FALSE)),"")</f>
        <v/>
      </c>
      <c r="W384" s="161"/>
      <c r="X384" s="164"/>
      <c r="Y384" s="164"/>
      <c r="AD384" s="9"/>
      <c r="AE384" s="9"/>
      <c r="AF384" s="9"/>
      <c r="AG384" s="9"/>
      <c r="AH384" s="9"/>
      <c r="AI384" s="9"/>
      <c r="AJ384" s="9"/>
    </row>
    <row r="385" spans="1:36" s="302" customFormat="1" x14ac:dyDescent="0.25">
      <c r="A385" s="317">
        <v>6</v>
      </c>
      <c r="B385" s="329" t="str">
        <f>IFERROR(VLOOKUP(A385,'Coverage Indicators - Section D'!$A$10:$Y$42,25,FALSE),"")</f>
        <v/>
      </c>
      <c r="C385" s="418" t="str">
        <f>IFERROR(IF(VLOOKUP(S385,'Disaggregation Records'!$D$95:$E$183,2,FALSE)=0,"",VLOOKUP(S385,'Disaggregation Records'!$D$95:$E$183,2,FALSE)),"")</f>
        <v/>
      </c>
      <c r="D385" s="418" t="str">
        <f>IFERROR(IF(VLOOKUP(S385,'Disaggregation Records'!$D$95:$F$183,3,FALSE)=0,"",VLOOKUP(S385,'Disaggregation Records'!$D$95:$F$183,3,FALSE)),"")</f>
        <v/>
      </c>
      <c r="E385" s="331"/>
      <c r="F385" s="332"/>
      <c r="G385" s="397" t="str">
        <f t="shared" si="30"/>
        <v/>
      </c>
      <c r="H385" s="388"/>
      <c r="I385" s="389"/>
      <c r="J385" s="389"/>
      <c r="K385" s="389"/>
      <c r="L385" s="389"/>
      <c r="M385" s="389"/>
      <c r="N385" s="389"/>
      <c r="O385" s="389"/>
      <c r="P385" s="388"/>
      <c r="Q385" s="318"/>
      <c r="R385" s="420">
        <f t="shared" si="31"/>
        <v>8</v>
      </c>
      <c r="S385" s="420" t="str">
        <f t="shared" si="32"/>
        <v/>
      </c>
      <c r="T385" s="420" t="b">
        <f t="shared" si="33"/>
        <v>0</v>
      </c>
      <c r="U385" s="420" t="s">
        <v>1585</v>
      </c>
      <c r="V385" s="420" t="str">
        <f>IFERROR(IF(VLOOKUP(S385,'Disaggregation Records'!$D$95:$G$183,4,FALSE)=0,"",VLOOKUP(S385,'Disaggregation Records'!$D$95:$G$183,4,FALSE)),"")</f>
        <v/>
      </c>
      <c r="W385" s="161"/>
      <c r="X385" s="164"/>
      <c r="Y385" s="164"/>
      <c r="AD385" s="9"/>
      <c r="AE385" s="9"/>
      <c r="AF385" s="9"/>
      <c r="AG385" s="9"/>
      <c r="AH385" s="9"/>
      <c r="AI385" s="9"/>
      <c r="AJ385" s="9"/>
    </row>
    <row r="386" spans="1:36" s="302" customFormat="1" x14ac:dyDescent="0.25">
      <c r="A386" s="317">
        <v>6</v>
      </c>
      <c r="B386" s="329" t="str">
        <f>IFERROR(VLOOKUP(A386,'Coverage Indicators - Section D'!$A$10:$Y$42,25,FALSE),"")</f>
        <v/>
      </c>
      <c r="C386" s="418" t="str">
        <f>IFERROR(IF(VLOOKUP(S386,'Disaggregation Records'!$D$95:$E$183,2,FALSE)=0,"",VLOOKUP(S386,'Disaggregation Records'!$D$95:$E$183,2,FALSE)),"")</f>
        <v/>
      </c>
      <c r="D386" s="418" t="str">
        <f>IFERROR(IF(VLOOKUP(S386,'Disaggregation Records'!$D$95:$F$183,3,FALSE)=0,"",VLOOKUP(S386,'Disaggregation Records'!$D$95:$F$183,3,FALSE)),"")</f>
        <v/>
      </c>
      <c r="E386" s="331"/>
      <c r="F386" s="332"/>
      <c r="G386" s="397" t="str">
        <f t="shared" si="30"/>
        <v/>
      </c>
      <c r="H386" s="388"/>
      <c r="I386" s="389"/>
      <c r="J386" s="389"/>
      <c r="K386" s="389"/>
      <c r="L386" s="389"/>
      <c r="M386" s="389"/>
      <c r="N386" s="389"/>
      <c r="O386" s="389"/>
      <c r="P386" s="388"/>
      <c r="Q386" s="318"/>
      <c r="R386" s="420">
        <f t="shared" si="31"/>
        <v>9</v>
      </c>
      <c r="S386" s="420" t="str">
        <f t="shared" si="32"/>
        <v/>
      </c>
      <c r="T386" s="420" t="b">
        <f t="shared" si="33"/>
        <v>0</v>
      </c>
      <c r="U386" s="420" t="s">
        <v>1586</v>
      </c>
      <c r="V386" s="420" t="str">
        <f>IFERROR(IF(VLOOKUP(S386,'Disaggregation Records'!$D$95:$G$183,4,FALSE)=0,"",VLOOKUP(S386,'Disaggregation Records'!$D$95:$G$183,4,FALSE)),"")</f>
        <v/>
      </c>
      <c r="W386" s="161"/>
      <c r="X386" s="164"/>
      <c r="Y386" s="164"/>
      <c r="AD386" s="9"/>
      <c r="AE386" s="9"/>
      <c r="AF386" s="9"/>
      <c r="AG386" s="9"/>
      <c r="AH386" s="9"/>
      <c r="AI386" s="9"/>
      <c r="AJ386" s="9"/>
    </row>
    <row r="387" spans="1:36" s="302" customFormat="1" x14ac:dyDescent="0.25">
      <c r="A387" s="317">
        <v>7</v>
      </c>
      <c r="B387" s="329" t="str">
        <f>IFERROR(VLOOKUP(A387,'Coverage Indicators - Section D'!$A$10:$Y$42,25,FALSE),"")</f>
        <v/>
      </c>
      <c r="C387" s="418" t="str">
        <f>IFERROR(IF(VLOOKUP(S387,'Disaggregation Records'!$D$95:$E$183,2,FALSE)=0,"",VLOOKUP(S387,'Disaggregation Records'!$D$95:$E$183,2,FALSE)),"")</f>
        <v/>
      </c>
      <c r="D387" s="418" t="str">
        <f>IFERROR(IF(VLOOKUP(S387,'Disaggregation Records'!$D$95:$F$183,3,FALSE)=0,"",VLOOKUP(S387,'Disaggregation Records'!$D$95:$F$183,3,FALSE)),"")</f>
        <v/>
      </c>
      <c r="E387" s="331"/>
      <c r="F387" s="332"/>
      <c r="G387" s="397" t="str">
        <f t="shared" si="30"/>
        <v/>
      </c>
      <c r="H387" s="388"/>
      <c r="I387" s="389"/>
      <c r="J387" s="389"/>
      <c r="K387" s="389"/>
      <c r="L387" s="389"/>
      <c r="M387" s="389"/>
      <c r="N387" s="389"/>
      <c r="O387" s="389"/>
      <c r="P387" s="388"/>
      <c r="Q387" s="318"/>
      <c r="R387" s="420">
        <f t="shared" si="31"/>
        <v>10</v>
      </c>
      <c r="S387" s="420" t="str">
        <f t="shared" si="32"/>
        <v/>
      </c>
      <c r="T387" s="420" t="b">
        <f t="shared" si="33"/>
        <v>0</v>
      </c>
      <c r="U387" s="420" t="s">
        <v>1587</v>
      </c>
      <c r="V387" s="420" t="str">
        <f>IFERROR(IF(VLOOKUP(S387,'Disaggregation Records'!$D$95:$G$183,4,FALSE)=0,"",VLOOKUP(S387,'Disaggregation Records'!$D$95:$G$183,4,FALSE)),"")</f>
        <v/>
      </c>
      <c r="W387" s="161"/>
      <c r="X387" s="164"/>
      <c r="Y387" s="164"/>
      <c r="AD387" s="9"/>
      <c r="AE387" s="9"/>
      <c r="AF387" s="9"/>
      <c r="AG387" s="9"/>
      <c r="AH387" s="9"/>
      <c r="AI387" s="9"/>
      <c r="AJ387" s="9"/>
    </row>
    <row r="388" spans="1:36" s="302" customFormat="1" x14ac:dyDescent="0.25">
      <c r="A388" s="317">
        <v>7</v>
      </c>
      <c r="B388" s="329" t="str">
        <f>IFERROR(VLOOKUP(A388,'Coverage Indicators - Section D'!$A$10:$Y$42,25,FALSE),"")</f>
        <v/>
      </c>
      <c r="C388" s="418" t="str">
        <f>IFERROR(IF(VLOOKUP(S388,'Disaggregation Records'!$D$95:$E$183,2,FALSE)=0,"",VLOOKUP(S388,'Disaggregation Records'!$D$95:$E$183,2,FALSE)),"")</f>
        <v/>
      </c>
      <c r="D388" s="418" t="str">
        <f>IFERROR(IF(VLOOKUP(S388,'Disaggregation Records'!$D$95:$F$183,3,FALSE)=0,"",VLOOKUP(S388,'Disaggregation Records'!$D$95:$F$183,3,FALSE)),"")</f>
        <v/>
      </c>
      <c r="E388" s="331"/>
      <c r="F388" s="332"/>
      <c r="G388" s="397" t="str">
        <f t="shared" si="30"/>
        <v/>
      </c>
      <c r="H388" s="388"/>
      <c r="I388" s="389"/>
      <c r="J388" s="389"/>
      <c r="K388" s="389"/>
      <c r="L388" s="389"/>
      <c r="M388" s="389"/>
      <c r="N388" s="389"/>
      <c r="O388" s="389"/>
      <c r="P388" s="388"/>
      <c r="Q388" s="318"/>
      <c r="R388" s="420">
        <f t="shared" si="31"/>
        <v>11</v>
      </c>
      <c r="S388" s="420" t="str">
        <f t="shared" si="32"/>
        <v/>
      </c>
      <c r="T388" s="420" t="b">
        <f t="shared" si="33"/>
        <v>0</v>
      </c>
      <c r="U388" s="420" t="s">
        <v>1588</v>
      </c>
      <c r="V388" s="420" t="str">
        <f>IFERROR(IF(VLOOKUP(S388,'Disaggregation Records'!$D$95:$G$183,4,FALSE)=0,"",VLOOKUP(S388,'Disaggregation Records'!$D$95:$G$183,4,FALSE)),"")</f>
        <v/>
      </c>
      <c r="W388" s="161"/>
      <c r="X388" s="164"/>
      <c r="Y388" s="164"/>
      <c r="AD388" s="9"/>
      <c r="AE388" s="9"/>
      <c r="AF388" s="9"/>
      <c r="AG388" s="9"/>
      <c r="AH388" s="9"/>
      <c r="AI388" s="9"/>
      <c r="AJ388" s="9"/>
    </row>
    <row r="389" spans="1:36" s="302" customFormat="1" x14ac:dyDescent="0.25">
      <c r="A389" s="317">
        <v>7</v>
      </c>
      <c r="B389" s="329" t="str">
        <f>IFERROR(VLOOKUP(A389,'Coverage Indicators - Section D'!$A$10:$Y$42,25,FALSE),"")</f>
        <v/>
      </c>
      <c r="C389" s="418" t="str">
        <f>IFERROR(IF(VLOOKUP(S389,'Disaggregation Records'!$D$95:$E$183,2,FALSE)=0,"",VLOOKUP(S389,'Disaggregation Records'!$D$95:$E$183,2,FALSE)),"")</f>
        <v/>
      </c>
      <c r="D389" s="418" t="str">
        <f>IFERROR(IF(VLOOKUP(S389,'Disaggregation Records'!$D$95:$F$183,3,FALSE)=0,"",VLOOKUP(S389,'Disaggregation Records'!$D$95:$F$183,3,FALSE)),"")</f>
        <v/>
      </c>
      <c r="E389" s="331"/>
      <c r="F389" s="332"/>
      <c r="G389" s="397" t="str">
        <f t="shared" si="30"/>
        <v/>
      </c>
      <c r="H389" s="388"/>
      <c r="I389" s="389"/>
      <c r="J389" s="389"/>
      <c r="K389" s="389"/>
      <c r="L389" s="389"/>
      <c r="M389" s="389"/>
      <c r="N389" s="389"/>
      <c r="O389" s="389"/>
      <c r="P389" s="388"/>
      <c r="Q389" s="318"/>
      <c r="R389" s="420">
        <f t="shared" si="31"/>
        <v>12</v>
      </c>
      <c r="S389" s="420" t="str">
        <f t="shared" si="32"/>
        <v/>
      </c>
      <c r="T389" s="420" t="b">
        <f t="shared" si="33"/>
        <v>0</v>
      </c>
      <c r="U389" s="420" t="s">
        <v>1589</v>
      </c>
      <c r="V389" s="420" t="str">
        <f>IFERROR(IF(VLOOKUP(S389,'Disaggregation Records'!$D$95:$G$183,4,FALSE)=0,"",VLOOKUP(S389,'Disaggregation Records'!$D$95:$G$183,4,FALSE)),"")</f>
        <v/>
      </c>
      <c r="W389" s="161"/>
      <c r="X389" s="164"/>
      <c r="Y389" s="164"/>
      <c r="AD389" s="9"/>
      <c r="AE389" s="9"/>
      <c r="AF389" s="9"/>
      <c r="AG389" s="9"/>
      <c r="AH389" s="9"/>
      <c r="AI389" s="9"/>
      <c r="AJ389" s="9"/>
    </row>
    <row r="390" spans="1:36" s="302" customFormat="1" x14ac:dyDescent="0.25">
      <c r="A390" s="317">
        <v>7</v>
      </c>
      <c r="B390" s="329" t="str">
        <f>IFERROR(VLOOKUP(A390,'Coverage Indicators - Section D'!$A$10:$Y$42,25,FALSE),"")</f>
        <v/>
      </c>
      <c r="C390" s="418" t="str">
        <f>IFERROR(IF(VLOOKUP(S390,'Disaggregation Records'!$D$95:$E$183,2,FALSE)=0,"",VLOOKUP(S390,'Disaggregation Records'!$D$95:$E$183,2,FALSE)),"")</f>
        <v/>
      </c>
      <c r="D390" s="418" t="str">
        <f>IFERROR(IF(VLOOKUP(S390,'Disaggregation Records'!$D$95:$F$183,3,FALSE)=0,"",VLOOKUP(S390,'Disaggregation Records'!$D$95:$F$183,3,FALSE)),"")</f>
        <v/>
      </c>
      <c r="E390" s="331"/>
      <c r="F390" s="332"/>
      <c r="G390" s="397" t="str">
        <f t="shared" si="30"/>
        <v/>
      </c>
      <c r="H390" s="388"/>
      <c r="I390" s="389"/>
      <c r="J390" s="389"/>
      <c r="K390" s="389"/>
      <c r="L390" s="389"/>
      <c r="M390" s="389"/>
      <c r="N390" s="389"/>
      <c r="O390" s="389"/>
      <c r="P390" s="388"/>
      <c r="Q390" s="318"/>
      <c r="R390" s="420">
        <f t="shared" si="31"/>
        <v>13</v>
      </c>
      <c r="S390" s="420" t="str">
        <f t="shared" si="32"/>
        <v/>
      </c>
      <c r="T390" s="420" t="b">
        <f t="shared" si="33"/>
        <v>0</v>
      </c>
      <c r="U390" s="420" t="s">
        <v>1590</v>
      </c>
      <c r="V390" s="420" t="str">
        <f>IFERROR(IF(VLOOKUP(S390,'Disaggregation Records'!$D$95:$G$183,4,FALSE)=0,"",VLOOKUP(S390,'Disaggregation Records'!$D$95:$G$183,4,FALSE)),"")</f>
        <v/>
      </c>
      <c r="W390" s="161"/>
      <c r="X390" s="164"/>
      <c r="Y390" s="164"/>
      <c r="AD390" s="9"/>
      <c r="AE390" s="9"/>
      <c r="AF390" s="9"/>
      <c r="AG390" s="9"/>
      <c r="AH390" s="9"/>
      <c r="AI390" s="9"/>
      <c r="AJ390" s="9"/>
    </row>
    <row r="391" spans="1:36" s="302" customFormat="1" x14ac:dyDescent="0.25">
      <c r="A391" s="317">
        <v>7</v>
      </c>
      <c r="B391" s="329" t="str">
        <f>IFERROR(VLOOKUP(A391,'Coverage Indicators - Section D'!$A$10:$Y$42,25,FALSE),"")</f>
        <v/>
      </c>
      <c r="C391" s="418" t="str">
        <f>IFERROR(IF(VLOOKUP(S391,'Disaggregation Records'!$D$95:$E$183,2,FALSE)=0,"",VLOOKUP(S391,'Disaggregation Records'!$D$95:$E$183,2,FALSE)),"")</f>
        <v/>
      </c>
      <c r="D391" s="418" t="str">
        <f>IFERROR(IF(VLOOKUP(S391,'Disaggregation Records'!$D$95:$F$183,3,FALSE)=0,"",VLOOKUP(S391,'Disaggregation Records'!$D$95:$F$183,3,FALSE)),"")</f>
        <v/>
      </c>
      <c r="E391" s="331"/>
      <c r="F391" s="332"/>
      <c r="G391" s="397" t="str">
        <f t="shared" ref="G391:G454" si="34">IFERROR(IF(F391&lt;&gt;"",(E391/F391)*100,""),"")</f>
        <v/>
      </c>
      <c r="H391" s="388"/>
      <c r="I391" s="389"/>
      <c r="J391" s="389"/>
      <c r="K391" s="389"/>
      <c r="L391" s="389"/>
      <c r="M391" s="389"/>
      <c r="N391" s="389"/>
      <c r="O391" s="389"/>
      <c r="P391" s="388"/>
      <c r="Q391" s="318"/>
      <c r="R391" s="420">
        <f t="shared" ref="R391:R454" si="35">IF(B391=B390,R390+1,0)</f>
        <v>14</v>
      </c>
      <c r="S391" s="420" t="str">
        <f t="shared" ref="S391:S454" si="36">IF(B391&lt;&gt;"",B391&amp;"-"&amp;R391,"")</f>
        <v/>
      </c>
      <c r="T391" s="420" t="b">
        <f t="shared" ref="T391:T454" si="37">IFERROR(IF(B391&lt;&gt;"",TRUE,FALSE),"")</f>
        <v>0</v>
      </c>
      <c r="U391" s="420" t="s">
        <v>1591</v>
      </c>
      <c r="V391" s="420" t="str">
        <f>IFERROR(IF(VLOOKUP(S391,'Disaggregation Records'!$D$95:$G$183,4,FALSE)=0,"",VLOOKUP(S391,'Disaggregation Records'!$D$95:$G$183,4,FALSE)),"")</f>
        <v/>
      </c>
      <c r="W391" s="161"/>
      <c r="X391" s="164"/>
      <c r="Y391" s="164"/>
      <c r="AD391" s="9"/>
      <c r="AE391" s="9"/>
      <c r="AF391" s="9"/>
      <c r="AG391" s="9"/>
      <c r="AH391" s="9"/>
      <c r="AI391" s="9"/>
      <c r="AJ391" s="9"/>
    </row>
    <row r="392" spans="1:36" s="302" customFormat="1" x14ac:dyDescent="0.25">
      <c r="A392" s="317">
        <v>7</v>
      </c>
      <c r="B392" s="329" t="str">
        <f>IFERROR(VLOOKUP(A392,'Coverage Indicators - Section D'!$A$10:$Y$42,25,FALSE),"")</f>
        <v/>
      </c>
      <c r="C392" s="418" t="str">
        <f>IFERROR(IF(VLOOKUP(S392,'Disaggregation Records'!$D$95:$E$183,2,FALSE)=0,"",VLOOKUP(S392,'Disaggregation Records'!$D$95:$E$183,2,FALSE)),"")</f>
        <v/>
      </c>
      <c r="D392" s="418" t="str">
        <f>IFERROR(IF(VLOOKUP(S392,'Disaggregation Records'!$D$95:$F$183,3,FALSE)=0,"",VLOOKUP(S392,'Disaggregation Records'!$D$95:$F$183,3,FALSE)),"")</f>
        <v/>
      </c>
      <c r="E392" s="331"/>
      <c r="F392" s="332"/>
      <c r="G392" s="397" t="str">
        <f t="shared" si="34"/>
        <v/>
      </c>
      <c r="H392" s="388"/>
      <c r="I392" s="389"/>
      <c r="J392" s="389"/>
      <c r="K392" s="389"/>
      <c r="L392" s="389"/>
      <c r="M392" s="389"/>
      <c r="N392" s="389"/>
      <c r="O392" s="389"/>
      <c r="P392" s="388"/>
      <c r="Q392" s="318"/>
      <c r="R392" s="420">
        <f t="shared" si="35"/>
        <v>15</v>
      </c>
      <c r="S392" s="420" t="str">
        <f t="shared" si="36"/>
        <v/>
      </c>
      <c r="T392" s="420" t="b">
        <f t="shared" si="37"/>
        <v>0</v>
      </c>
      <c r="U392" s="420" t="s">
        <v>1592</v>
      </c>
      <c r="V392" s="420" t="str">
        <f>IFERROR(IF(VLOOKUP(S392,'Disaggregation Records'!$D$95:$G$183,4,FALSE)=0,"",VLOOKUP(S392,'Disaggregation Records'!$D$95:$G$183,4,FALSE)),"")</f>
        <v/>
      </c>
      <c r="W392" s="161"/>
      <c r="X392" s="164"/>
      <c r="Y392" s="164"/>
      <c r="AD392" s="9"/>
      <c r="AE392" s="9"/>
      <c r="AF392" s="9"/>
      <c r="AG392" s="9"/>
      <c r="AH392" s="9"/>
      <c r="AI392" s="9"/>
      <c r="AJ392" s="9"/>
    </row>
    <row r="393" spans="1:36" s="302" customFormat="1" x14ac:dyDescent="0.25">
      <c r="A393" s="317">
        <v>7</v>
      </c>
      <c r="B393" s="329" t="str">
        <f>IFERROR(VLOOKUP(A393,'Coverage Indicators - Section D'!$A$10:$Y$42,25,FALSE),"")</f>
        <v/>
      </c>
      <c r="C393" s="418" t="str">
        <f>IFERROR(IF(VLOOKUP(S393,'Disaggregation Records'!$D$95:$E$183,2,FALSE)=0,"",VLOOKUP(S393,'Disaggregation Records'!$D$95:$E$183,2,FALSE)),"")</f>
        <v/>
      </c>
      <c r="D393" s="418" t="str">
        <f>IFERROR(IF(VLOOKUP(S393,'Disaggregation Records'!$D$95:$F$183,3,FALSE)=0,"",VLOOKUP(S393,'Disaggregation Records'!$D$95:$F$183,3,FALSE)),"")</f>
        <v/>
      </c>
      <c r="E393" s="331"/>
      <c r="F393" s="332"/>
      <c r="G393" s="397" t="str">
        <f t="shared" si="34"/>
        <v/>
      </c>
      <c r="H393" s="388"/>
      <c r="I393" s="389"/>
      <c r="J393" s="389"/>
      <c r="K393" s="389"/>
      <c r="L393" s="389"/>
      <c r="M393" s="389"/>
      <c r="N393" s="389"/>
      <c r="O393" s="389"/>
      <c r="P393" s="388"/>
      <c r="Q393" s="318"/>
      <c r="R393" s="420">
        <f t="shared" si="35"/>
        <v>16</v>
      </c>
      <c r="S393" s="420" t="str">
        <f t="shared" si="36"/>
        <v/>
      </c>
      <c r="T393" s="420" t="b">
        <f t="shared" si="37"/>
        <v>0</v>
      </c>
      <c r="U393" s="420" t="s">
        <v>1593</v>
      </c>
      <c r="V393" s="420" t="str">
        <f>IFERROR(IF(VLOOKUP(S393,'Disaggregation Records'!$D$95:$G$183,4,FALSE)=0,"",VLOOKUP(S393,'Disaggregation Records'!$D$95:$G$183,4,FALSE)),"")</f>
        <v/>
      </c>
      <c r="W393" s="161"/>
      <c r="X393" s="164"/>
      <c r="Y393" s="164"/>
      <c r="AD393" s="9"/>
      <c r="AE393" s="9"/>
      <c r="AF393" s="9"/>
      <c r="AG393" s="9"/>
      <c r="AH393" s="9"/>
      <c r="AI393" s="9"/>
      <c r="AJ393" s="9"/>
    </row>
    <row r="394" spans="1:36" s="302" customFormat="1" x14ac:dyDescent="0.25">
      <c r="A394" s="317">
        <v>7</v>
      </c>
      <c r="B394" s="329" t="str">
        <f>IFERROR(VLOOKUP(A394,'Coverage Indicators - Section D'!$A$10:$Y$42,25,FALSE),"")</f>
        <v/>
      </c>
      <c r="C394" s="418" t="str">
        <f>IFERROR(IF(VLOOKUP(S394,'Disaggregation Records'!$D$95:$E$183,2,FALSE)=0,"",VLOOKUP(S394,'Disaggregation Records'!$D$95:$E$183,2,FALSE)),"")</f>
        <v/>
      </c>
      <c r="D394" s="418" t="str">
        <f>IFERROR(IF(VLOOKUP(S394,'Disaggregation Records'!$D$95:$F$183,3,FALSE)=0,"",VLOOKUP(S394,'Disaggregation Records'!$D$95:$F$183,3,FALSE)),"")</f>
        <v/>
      </c>
      <c r="E394" s="331"/>
      <c r="F394" s="332"/>
      <c r="G394" s="397" t="str">
        <f t="shared" si="34"/>
        <v/>
      </c>
      <c r="H394" s="388"/>
      <c r="I394" s="389"/>
      <c r="J394" s="389"/>
      <c r="K394" s="389"/>
      <c r="L394" s="389"/>
      <c r="M394" s="389"/>
      <c r="N394" s="389"/>
      <c r="O394" s="389"/>
      <c r="P394" s="388"/>
      <c r="Q394" s="318"/>
      <c r="R394" s="420">
        <f t="shared" si="35"/>
        <v>17</v>
      </c>
      <c r="S394" s="420" t="str">
        <f t="shared" si="36"/>
        <v/>
      </c>
      <c r="T394" s="420" t="b">
        <f t="shared" si="37"/>
        <v>0</v>
      </c>
      <c r="U394" s="420" t="s">
        <v>1594</v>
      </c>
      <c r="V394" s="420" t="str">
        <f>IFERROR(IF(VLOOKUP(S394,'Disaggregation Records'!$D$95:$G$183,4,FALSE)=0,"",VLOOKUP(S394,'Disaggregation Records'!$D$95:$G$183,4,FALSE)),"")</f>
        <v/>
      </c>
      <c r="W394" s="161"/>
      <c r="X394" s="164"/>
      <c r="Y394" s="164"/>
      <c r="AD394" s="9"/>
      <c r="AE394" s="9"/>
      <c r="AF394" s="9"/>
      <c r="AG394" s="9"/>
      <c r="AH394" s="9"/>
      <c r="AI394" s="9"/>
      <c r="AJ394" s="9"/>
    </row>
    <row r="395" spans="1:36" s="302" customFormat="1" x14ac:dyDescent="0.25">
      <c r="A395" s="317">
        <v>7</v>
      </c>
      <c r="B395" s="329" t="str">
        <f>IFERROR(VLOOKUP(A395,'Coverage Indicators - Section D'!$A$10:$Y$42,25,FALSE),"")</f>
        <v/>
      </c>
      <c r="C395" s="418" t="str">
        <f>IFERROR(IF(VLOOKUP(S395,'Disaggregation Records'!$D$95:$E$183,2,FALSE)=0,"",VLOOKUP(S395,'Disaggregation Records'!$D$95:$E$183,2,FALSE)),"")</f>
        <v/>
      </c>
      <c r="D395" s="418" t="str">
        <f>IFERROR(IF(VLOOKUP(S395,'Disaggregation Records'!$D$95:$F$183,3,FALSE)=0,"",VLOOKUP(S395,'Disaggregation Records'!$D$95:$F$183,3,FALSE)),"")</f>
        <v/>
      </c>
      <c r="E395" s="331"/>
      <c r="F395" s="332"/>
      <c r="G395" s="397" t="str">
        <f t="shared" si="34"/>
        <v/>
      </c>
      <c r="H395" s="388"/>
      <c r="I395" s="389"/>
      <c r="J395" s="389"/>
      <c r="K395" s="389"/>
      <c r="L395" s="389"/>
      <c r="M395" s="389"/>
      <c r="N395" s="389"/>
      <c r="O395" s="389"/>
      <c r="P395" s="388"/>
      <c r="Q395" s="318"/>
      <c r="R395" s="420">
        <f t="shared" si="35"/>
        <v>18</v>
      </c>
      <c r="S395" s="420" t="str">
        <f t="shared" si="36"/>
        <v/>
      </c>
      <c r="T395" s="420" t="b">
        <f t="shared" si="37"/>
        <v>0</v>
      </c>
      <c r="U395" s="420" t="s">
        <v>1595</v>
      </c>
      <c r="V395" s="420" t="str">
        <f>IFERROR(IF(VLOOKUP(S395,'Disaggregation Records'!$D$95:$G$183,4,FALSE)=0,"",VLOOKUP(S395,'Disaggregation Records'!$D$95:$G$183,4,FALSE)),"")</f>
        <v/>
      </c>
      <c r="W395" s="161"/>
      <c r="X395" s="164"/>
      <c r="Y395" s="164"/>
      <c r="AD395" s="9"/>
      <c r="AE395" s="9"/>
      <c r="AF395" s="9"/>
      <c r="AG395" s="9"/>
      <c r="AH395" s="9"/>
      <c r="AI395" s="9"/>
      <c r="AJ395" s="9"/>
    </row>
    <row r="396" spans="1:36" s="302" customFormat="1" x14ac:dyDescent="0.25">
      <c r="A396" s="317">
        <v>7</v>
      </c>
      <c r="B396" s="329" t="str">
        <f>IFERROR(VLOOKUP(A396,'Coverage Indicators - Section D'!$A$10:$Y$42,25,FALSE),"")</f>
        <v/>
      </c>
      <c r="C396" s="418" t="str">
        <f>IFERROR(IF(VLOOKUP(S396,'Disaggregation Records'!$D$95:$E$183,2,FALSE)=0,"",VLOOKUP(S396,'Disaggregation Records'!$D$95:$E$183,2,FALSE)),"")</f>
        <v/>
      </c>
      <c r="D396" s="418" t="str">
        <f>IFERROR(IF(VLOOKUP(S396,'Disaggregation Records'!$D$95:$F$183,3,FALSE)=0,"",VLOOKUP(S396,'Disaggregation Records'!$D$95:$F$183,3,FALSE)),"")</f>
        <v/>
      </c>
      <c r="E396" s="331"/>
      <c r="F396" s="332"/>
      <c r="G396" s="397" t="str">
        <f t="shared" si="34"/>
        <v/>
      </c>
      <c r="H396" s="388"/>
      <c r="I396" s="389"/>
      <c r="J396" s="389"/>
      <c r="K396" s="389"/>
      <c r="L396" s="389"/>
      <c r="M396" s="389"/>
      <c r="N396" s="389"/>
      <c r="O396" s="389"/>
      <c r="P396" s="388"/>
      <c r="Q396" s="318"/>
      <c r="R396" s="420">
        <f t="shared" si="35"/>
        <v>19</v>
      </c>
      <c r="S396" s="420" t="str">
        <f t="shared" si="36"/>
        <v/>
      </c>
      <c r="T396" s="420" t="b">
        <f t="shared" si="37"/>
        <v>0</v>
      </c>
      <c r="U396" s="420" t="s">
        <v>1596</v>
      </c>
      <c r="V396" s="420" t="str">
        <f>IFERROR(IF(VLOOKUP(S396,'Disaggregation Records'!$D$95:$G$183,4,FALSE)=0,"",VLOOKUP(S396,'Disaggregation Records'!$D$95:$G$183,4,FALSE)),"")</f>
        <v/>
      </c>
      <c r="W396" s="161"/>
      <c r="X396" s="164"/>
      <c r="Y396" s="164"/>
      <c r="AD396" s="9"/>
      <c r="AE396" s="9"/>
      <c r="AF396" s="9"/>
      <c r="AG396" s="9"/>
      <c r="AH396" s="9"/>
      <c r="AI396" s="9"/>
      <c r="AJ396" s="9"/>
    </row>
    <row r="397" spans="1:36" s="302" customFormat="1" x14ac:dyDescent="0.25">
      <c r="A397" s="317">
        <v>8</v>
      </c>
      <c r="B397" s="329" t="str">
        <f>IFERROR(VLOOKUP(A397,'Coverage Indicators - Section D'!$A$10:$Y$42,25,FALSE),"")</f>
        <v/>
      </c>
      <c r="C397" s="418" t="str">
        <f>IFERROR(IF(VLOOKUP(S397,'Disaggregation Records'!$D$95:$E$183,2,FALSE)=0,"",VLOOKUP(S397,'Disaggregation Records'!$D$95:$E$183,2,FALSE)),"")</f>
        <v/>
      </c>
      <c r="D397" s="418" t="str">
        <f>IFERROR(IF(VLOOKUP(S397,'Disaggregation Records'!$D$95:$F$183,3,FALSE)=0,"",VLOOKUP(S397,'Disaggregation Records'!$D$95:$F$183,3,FALSE)),"")</f>
        <v/>
      </c>
      <c r="E397" s="331"/>
      <c r="F397" s="332"/>
      <c r="G397" s="397" t="str">
        <f t="shared" si="34"/>
        <v/>
      </c>
      <c r="H397" s="388"/>
      <c r="I397" s="389"/>
      <c r="J397" s="389"/>
      <c r="K397" s="389"/>
      <c r="L397" s="389"/>
      <c r="M397" s="389"/>
      <c r="N397" s="389"/>
      <c r="O397" s="389"/>
      <c r="P397" s="388"/>
      <c r="Q397" s="318"/>
      <c r="R397" s="420">
        <f t="shared" si="35"/>
        <v>20</v>
      </c>
      <c r="S397" s="420" t="str">
        <f t="shared" si="36"/>
        <v/>
      </c>
      <c r="T397" s="420" t="b">
        <f t="shared" si="37"/>
        <v>0</v>
      </c>
      <c r="U397" s="420" t="s">
        <v>1597</v>
      </c>
      <c r="V397" s="420" t="str">
        <f>IFERROR(IF(VLOOKUP(S397,'Disaggregation Records'!$D$95:$G$183,4,FALSE)=0,"",VLOOKUP(S397,'Disaggregation Records'!$D$95:$G$183,4,FALSE)),"")</f>
        <v/>
      </c>
      <c r="W397" s="161"/>
      <c r="X397" s="164"/>
      <c r="Y397" s="164"/>
      <c r="AD397" s="9"/>
      <c r="AE397" s="9"/>
      <c r="AF397" s="9"/>
      <c r="AG397" s="9"/>
      <c r="AH397" s="9"/>
      <c r="AI397" s="9"/>
      <c r="AJ397" s="9"/>
    </row>
    <row r="398" spans="1:36" s="302" customFormat="1" x14ac:dyDescent="0.25">
      <c r="A398" s="317">
        <v>8</v>
      </c>
      <c r="B398" s="329" t="str">
        <f>IFERROR(VLOOKUP(A398,'Coverage Indicators - Section D'!$A$10:$Y$42,25,FALSE),"")</f>
        <v/>
      </c>
      <c r="C398" s="418" t="str">
        <f>IFERROR(IF(VLOOKUP(S398,'Disaggregation Records'!$D$95:$E$183,2,FALSE)=0,"",VLOOKUP(S398,'Disaggregation Records'!$D$95:$E$183,2,FALSE)),"")</f>
        <v/>
      </c>
      <c r="D398" s="418" t="str">
        <f>IFERROR(IF(VLOOKUP(S398,'Disaggregation Records'!$D$95:$F$183,3,FALSE)=0,"",VLOOKUP(S398,'Disaggregation Records'!$D$95:$F$183,3,FALSE)),"")</f>
        <v/>
      </c>
      <c r="E398" s="331"/>
      <c r="F398" s="332"/>
      <c r="G398" s="397" t="str">
        <f t="shared" si="34"/>
        <v/>
      </c>
      <c r="H398" s="388"/>
      <c r="I398" s="389"/>
      <c r="J398" s="389"/>
      <c r="K398" s="389"/>
      <c r="L398" s="389"/>
      <c r="M398" s="389"/>
      <c r="N398" s="389"/>
      <c r="O398" s="389"/>
      <c r="P398" s="388"/>
      <c r="Q398" s="318"/>
      <c r="R398" s="420">
        <f t="shared" si="35"/>
        <v>21</v>
      </c>
      <c r="S398" s="420" t="str">
        <f t="shared" si="36"/>
        <v/>
      </c>
      <c r="T398" s="420" t="b">
        <f t="shared" si="37"/>
        <v>0</v>
      </c>
      <c r="U398" s="420" t="s">
        <v>1598</v>
      </c>
      <c r="V398" s="420" t="str">
        <f>IFERROR(IF(VLOOKUP(S398,'Disaggregation Records'!$D$95:$G$183,4,FALSE)=0,"",VLOOKUP(S398,'Disaggregation Records'!$D$95:$G$183,4,FALSE)),"")</f>
        <v/>
      </c>
      <c r="W398" s="161"/>
      <c r="X398" s="164"/>
      <c r="Y398" s="164"/>
      <c r="AD398" s="9"/>
      <c r="AE398" s="9"/>
      <c r="AF398" s="9"/>
      <c r="AG398" s="9"/>
      <c r="AH398" s="9"/>
      <c r="AI398" s="9"/>
      <c r="AJ398" s="9"/>
    </row>
    <row r="399" spans="1:36" s="302" customFormat="1" x14ac:dyDescent="0.25">
      <c r="A399" s="317">
        <v>8</v>
      </c>
      <c r="B399" s="329" t="str">
        <f>IFERROR(VLOOKUP(A399,'Coverage Indicators - Section D'!$A$10:$Y$42,25,FALSE),"")</f>
        <v/>
      </c>
      <c r="C399" s="418" t="str">
        <f>IFERROR(IF(VLOOKUP(S399,'Disaggregation Records'!$D$95:$E$183,2,FALSE)=0,"",VLOOKUP(S399,'Disaggregation Records'!$D$95:$E$183,2,FALSE)),"")</f>
        <v/>
      </c>
      <c r="D399" s="418" t="str">
        <f>IFERROR(IF(VLOOKUP(S399,'Disaggregation Records'!$D$95:$F$183,3,FALSE)=0,"",VLOOKUP(S399,'Disaggregation Records'!$D$95:$F$183,3,FALSE)),"")</f>
        <v/>
      </c>
      <c r="E399" s="331"/>
      <c r="F399" s="332"/>
      <c r="G399" s="397" t="str">
        <f t="shared" si="34"/>
        <v/>
      </c>
      <c r="H399" s="388"/>
      <c r="I399" s="389"/>
      <c r="J399" s="389"/>
      <c r="K399" s="389"/>
      <c r="L399" s="389"/>
      <c r="M399" s="389"/>
      <c r="N399" s="389"/>
      <c r="O399" s="389"/>
      <c r="P399" s="388"/>
      <c r="Q399" s="318"/>
      <c r="R399" s="420">
        <f t="shared" si="35"/>
        <v>22</v>
      </c>
      <c r="S399" s="420" t="str">
        <f t="shared" si="36"/>
        <v/>
      </c>
      <c r="T399" s="420" t="b">
        <f t="shared" si="37"/>
        <v>0</v>
      </c>
      <c r="U399" s="420" t="s">
        <v>1599</v>
      </c>
      <c r="V399" s="420" t="str">
        <f>IFERROR(IF(VLOOKUP(S399,'Disaggregation Records'!$D$95:$G$183,4,FALSE)=0,"",VLOOKUP(S399,'Disaggregation Records'!$D$95:$G$183,4,FALSE)),"")</f>
        <v/>
      </c>
      <c r="W399" s="161"/>
      <c r="X399" s="164"/>
      <c r="Y399" s="164"/>
      <c r="AD399" s="9"/>
      <c r="AE399" s="9"/>
      <c r="AF399" s="9"/>
      <c r="AG399" s="9"/>
      <c r="AH399" s="9"/>
      <c r="AI399" s="9"/>
      <c r="AJ399" s="9"/>
    </row>
    <row r="400" spans="1:36" s="302" customFormat="1" x14ac:dyDescent="0.25">
      <c r="A400" s="317">
        <v>8</v>
      </c>
      <c r="B400" s="329" t="str">
        <f>IFERROR(VLOOKUP(A400,'Coverage Indicators - Section D'!$A$10:$Y$42,25,FALSE),"")</f>
        <v/>
      </c>
      <c r="C400" s="418" t="str">
        <f>IFERROR(IF(VLOOKUP(S400,'Disaggregation Records'!$D$95:$E$183,2,FALSE)=0,"",VLOOKUP(S400,'Disaggregation Records'!$D$95:$E$183,2,FALSE)),"")</f>
        <v/>
      </c>
      <c r="D400" s="418" t="str">
        <f>IFERROR(IF(VLOOKUP(S400,'Disaggregation Records'!$D$95:$F$183,3,FALSE)=0,"",VLOOKUP(S400,'Disaggregation Records'!$D$95:$F$183,3,FALSE)),"")</f>
        <v/>
      </c>
      <c r="E400" s="331"/>
      <c r="F400" s="332"/>
      <c r="G400" s="397" t="str">
        <f t="shared" si="34"/>
        <v/>
      </c>
      <c r="H400" s="388"/>
      <c r="I400" s="389"/>
      <c r="J400" s="389"/>
      <c r="K400" s="389"/>
      <c r="L400" s="389"/>
      <c r="M400" s="389"/>
      <c r="N400" s="389"/>
      <c r="O400" s="389"/>
      <c r="P400" s="388"/>
      <c r="Q400" s="318"/>
      <c r="R400" s="420">
        <f t="shared" si="35"/>
        <v>23</v>
      </c>
      <c r="S400" s="420" t="str">
        <f t="shared" si="36"/>
        <v/>
      </c>
      <c r="T400" s="420" t="b">
        <f t="shared" si="37"/>
        <v>0</v>
      </c>
      <c r="U400" s="420" t="s">
        <v>1600</v>
      </c>
      <c r="V400" s="420" t="str">
        <f>IFERROR(IF(VLOOKUP(S400,'Disaggregation Records'!$D$95:$G$183,4,FALSE)=0,"",VLOOKUP(S400,'Disaggregation Records'!$D$95:$G$183,4,FALSE)),"")</f>
        <v/>
      </c>
      <c r="W400" s="161"/>
      <c r="X400" s="164"/>
      <c r="Y400" s="164"/>
      <c r="AD400" s="9"/>
      <c r="AE400" s="9"/>
      <c r="AF400" s="9"/>
      <c r="AG400" s="9"/>
      <c r="AH400" s="9"/>
      <c r="AI400" s="9"/>
      <c r="AJ400" s="9"/>
    </row>
    <row r="401" spans="1:36" s="302" customFormat="1" x14ac:dyDescent="0.25">
      <c r="A401" s="317">
        <v>8</v>
      </c>
      <c r="B401" s="329" t="str">
        <f>IFERROR(VLOOKUP(A401,'Coverage Indicators - Section D'!$A$10:$Y$42,25,FALSE),"")</f>
        <v/>
      </c>
      <c r="C401" s="418" t="str">
        <f>IFERROR(IF(VLOOKUP(S401,'Disaggregation Records'!$D$95:$E$183,2,FALSE)=0,"",VLOOKUP(S401,'Disaggregation Records'!$D$95:$E$183,2,FALSE)),"")</f>
        <v/>
      </c>
      <c r="D401" s="418" t="str">
        <f>IFERROR(IF(VLOOKUP(S401,'Disaggregation Records'!$D$95:$F$183,3,FALSE)=0,"",VLOOKUP(S401,'Disaggregation Records'!$D$95:$F$183,3,FALSE)),"")</f>
        <v/>
      </c>
      <c r="E401" s="331"/>
      <c r="F401" s="332"/>
      <c r="G401" s="397" t="str">
        <f t="shared" si="34"/>
        <v/>
      </c>
      <c r="H401" s="388"/>
      <c r="I401" s="389"/>
      <c r="J401" s="389"/>
      <c r="K401" s="389"/>
      <c r="L401" s="389"/>
      <c r="M401" s="389"/>
      <c r="N401" s="389"/>
      <c r="O401" s="389"/>
      <c r="P401" s="388"/>
      <c r="Q401" s="318"/>
      <c r="R401" s="420">
        <f t="shared" si="35"/>
        <v>24</v>
      </c>
      <c r="S401" s="420" t="str">
        <f t="shared" si="36"/>
        <v/>
      </c>
      <c r="T401" s="420" t="b">
        <f t="shared" si="37"/>
        <v>0</v>
      </c>
      <c r="U401" s="420" t="s">
        <v>1601</v>
      </c>
      <c r="V401" s="420" t="str">
        <f>IFERROR(IF(VLOOKUP(S401,'Disaggregation Records'!$D$95:$G$183,4,FALSE)=0,"",VLOOKUP(S401,'Disaggregation Records'!$D$95:$G$183,4,FALSE)),"")</f>
        <v/>
      </c>
      <c r="W401" s="161"/>
      <c r="X401" s="164"/>
      <c r="Y401" s="164"/>
      <c r="AD401" s="9"/>
      <c r="AE401" s="9"/>
      <c r="AF401" s="9"/>
      <c r="AG401" s="9"/>
      <c r="AH401" s="9"/>
      <c r="AI401" s="9"/>
      <c r="AJ401" s="9"/>
    </row>
    <row r="402" spans="1:36" s="302" customFormat="1" x14ac:dyDescent="0.25">
      <c r="A402" s="317">
        <v>8</v>
      </c>
      <c r="B402" s="329" t="str">
        <f>IFERROR(VLOOKUP(A402,'Coverage Indicators - Section D'!$A$10:$Y$42,25,FALSE),"")</f>
        <v/>
      </c>
      <c r="C402" s="418" t="str">
        <f>IFERROR(IF(VLOOKUP(S402,'Disaggregation Records'!$D$95:$E$183,2,FALSE)=0,"",VLOOKUP(S402,'Disaggregation Records'!$D$95:$E$183,2,FALSE)),"")</f>
        <v/>
      </c>
      <c r="D402" s="418" t="str">
        <f>IFERROR(IF(VLOOKUP(S402,'Disaggregation Records'!$D$95:$F$183,3,FALSE)=0,"",VLOOKUP(S402,'Disaggregation Records'!$D$95:$F$183,3,FALSE)),"")</f>
        <v/>
      </c>
      <c r="E402" s="331"/>
      <c r="F402" s="332"/>
      <c r="G402" s="397" t="str">
        <f t="shared" si="34"/>
        <v/>
      </c>
      <c r="H402" s="388"/>
      <c r="I402" s="389"/>
      <c r="J402" s="389"/>
      <c r="K402" s="389"/>
      <c r="L402" s="389"/>
      <c r="M402" s="389"/>
      <c r="N402" s="389"/>
      <c r="O402" s="389"/>
      <c r="P402" s="388"/>
      <c r="Q402" s="318"/>
      <c r="R402" s="420">
        <f t="shared" si="35"/>
        <v>25</v>
      </c>
      <c r="S402" s="420" t="str">
        <f t="shared" si="36"/>
        <v/>
      </c>
      <c r="T402" s="420" t="b">
        <f t="shared" si="37"/>
        <v>0</v>
      </c>
      <c r="U402" s="420" t="s">
        <v>1602</v>
      </c>
      <c r="V402" s="420" t="str">
        <f>IFERROR(IF(VLOOKUP(S402,'Disaggregation Records'!$D$95:$G$183,4,FALSE)=0,"",VLOOKUP(S402,'Disaggregation Records'!$D$95:$G$183,4,FALSE)),"")</f>
        <v/>
      </c>
      <c r="W402" s="161"/>
      <c r="X402" s="164"/>
      <c r="Y402" s="164"/>
      <c r="AD402" s="9"/>
      <c r="AE402" s="9"/>
      <c r="AF402" s="9"/>
      <c r="AG402" s="9"/>
      <c r="AH402" s="9"/>
      <c r="AI402" s="9"/>
      <c r="AJ402" s="9"/>
    </row>
    <row r="403" spans="1:36" s="302" customFormat="1" x14ac:dyDescent="0.25">
      <c r="A403" s="317">
        <v>8</v>
      </c>
      <c r="B403" s="329" t="str">
        <f>IFERROR(VLOOKUP(A403,'Coverage Indicators - Section D'!$A$10:$Y$42,25,FALSE),"")</f>
        <v/>
      </c>
      <c r="C403" s="418" t="str">
        <f>IFERROR(IF(VLOOKUP(S403,'Disaggregation Records'!$D$95:$E$183,2,FALSE)=0,"",VLOOKUP(S403,'Disaggregation Records'!$D$95:$E$183,2,FALSE)),"")</f>
        <v/>
      </c>
      <c r="D403" s="418" t="str">
        <f>IFERROR(IF(VLOOKUP(S403,'Disaggregation Records'!$D$95:$F$183,3,FALSE)=0,"",VLOOKUP(S403,'Disaggregation Records'!$D$95:$F$183,3,FALSE)),"")</f>
        <v/>
      </c>
      <c r="E403" s="331"/>
      <c r="F403" s="332"/>
      <c r="G403" s="397" t="str">
        <f t="shared" si="34"/>
        <v/>
      </c>
      <c r="H403" s="388"/>
      <c r="I403" s="389"/>
      <c r="J403" s="389"/>
      <c r="K403" s="389"/>
      <c r="L403" s="389"/>
      <c r="M403" s="389"/>
      <c r="N403" s="389"/>
      <c r="O403" s="389"/>
      <c r="P403" s="388"/>
      <c r="Q403" s="318"/>
      <c r="R403" s="420">
        <f t="shared" si="35"/>
        <v>26</v>
      </c>
      <c r="S403" s="420" t="str">
        <f t="shared" si="36"/>
        <v/>
      </c>
      <c r="T403" s="420" t="b">
        <f t="shared" si="37"/>
        <v>0</v>
      </c>
      <c r="U403" s="420" t="s">
        <v>1603</v>
      </c>
      <c r="V403" s="420" t="str">
        <f>IFERROR(IF(VLOOKUP(S403,'Disaggregation Records'!$D$95:$G$183,4,FALSE)=0,"",VLOOKUP(S403,'Disaggregation Records'!$D$95:$G$183,4,FALSE)),"")</f>
        <v/>
      </c>
      <c r="W403" s="161"/>
      <c r="X403" s="164"/>
      <c r="Y403" s="164"/>
      <c r="AD403" s="9"/>
      <c r="AE403" s="9"/>
      <c r="AF403" s="9"/>
      <c r="AG403" s="9"/>
      <c r="AH403" s="9"/>
      <c r="AI403" s="9"/>
      <c r="AJ403" s="9"/>
    </row>
    <row r="404" spans="1:36" s="302" customFormat="1" x14ac:dyDescent="0.25">
      <c r="A404" s="317">
        <v>8</v>
      </c>
      <c r="B404" s="329" t="str">
        <f>IFERROR(VLOOKUP(A404,'Coverage Indicators - Section D'!$A$10:$Y$42,25,FALSE),"")</f>
        <v/>
      </c>
      <c r="C404" s="418" t="str">
        <f>IFERROR(IF(VLOOKUP(S404,'Disaggregation Records'!$D$95:$E$183,2,FALSE)=0,"",VLOOKUP(S404,'Disaggregation Records'!$D$95:$E$183,2,FALSE)),"")</f>
        <v/>
      </c>
      <c r="D404" s="418" t="str">
        <f>IFERROR(IF(VLOOKUP(S404,'Disaggregation Records'!$D$95:$F$183,3,FALSE)=0,"",VLOOKUP(S404,'Disaggregation Records'!$D$95:$F$183,3,FALSE)),"")</f>
        <v/>
      </c>
      <c r="E404" s="331"/>
      <c r="F404" s="332"/>
      <c r="G404" s="397" t="str">
        <f t="shared" si="34"/>
        <v/>
      </c>
      <c r="H404" s="388"/>
      <c r="I404" s="389"/>
      <c r="J404" s="389"/>
      <c r="K404" s="389"/>
      <c r="L404" s="389"/>
      <c r="M404" s="389"/>
      <c r="N404" s="389"/>
      <c r="O404" s="389"/>
      <c r="P404" s="388"/>
      <c r="Q404" s="318"/>
      <c r="R404" s="420">
        <f t="shared" si="35"/>
        <v>27</v>
      </c>
      <c r="S404" s="420" t="str">
        <f t="shared" si="36"/>
        <v/>
      </c>
      <c r="T404" s="420" t="b">
        <f t="shared" si="37"/>
        <v>0</v>
      </c>
      <c r="U404" s="420" t="s">
        <v>1604</v>
      </c>
      <c r="V404" s="420" t="str">
        <f>IFERROR(IF(VLOOKUP(S404,'Disaggregation Records'!$D$95:$G$183,4,FALSE)=0,"",VLOOKUP(S404,'Disaggregation Records'!$D$95:$G$183,4,FALSE)),"")</f>
        <v/>
      </c>
      <c r="W404" s="161"/>
      <c r="X404" s="164"/>
      <c r="Y404" s="164"/>
      <c r="AD404" s="9"/>
      <c r="AE404" s="9"/>
      <c r="AF404" s="9"/>
      <c r="AG404" s="9"/>
      <c r="AH404" s="9"/>
      <c r="AI404" s="9"/>
      <c r="AJ404" s="9"/>
    </row>
    <row r="405" spans="1:36" s="302" customFormat="1" x14ac:dyDescent="0.25">
      <c r="A405" s="317">
        <v>8</v>
      </c>
      <c r="B405" s="329" t="str">
        <f>IFERROR(VLOOKUP(A405,'Coverage Indicators - Section D'!$A$10:$Y$42,25,FALSE),"")</f>
        <v/>
      </c>
      <c r="C405" s="418" t="str">
        <f>IFERROR(IF(VLOOKUP(S405,'Disaggregation Records'!$D$95:$E$183,2,FALSE)=0,"",VLOOKUP(S405,'Disaggregation Records'!$D$95:$E$183,2,FALSE)),"")</f>
        <v/>
      </c>
      <c r="D405" s="418" t="str">
        <f>IFERROR(IF(VLOOKUP(S405,'Disaggregation Records'!$D$95:$F$183,3,FALSE)=0,"",VLOOKUP(S405,'Disaggregation Records'!$D$95:$F$183,3,FALSE)),"")</f>
        <v/>
      </c>
      <c r="E405" s="331"/>
      <c r="F405" s="332"/>
      <c r="G405" s="397" t="str">
        <f t="shared" si="34"/>
        <v/>
      </c>
      <c r="H405" s="388"/>
      <c r="I405" s="389"/>
      <c r="J405" s="389"/>
      <c r="K405" s="389"/>
      <c r="L405" s="389"/>
      <c r="M405" s="389"/>
      <c r="N405" s="389"/>
      <c r="O405" s="389"/>
      <c r="P405" s="388"/>
      <c r="Q405" s="318"/>
      <c r="R405" s="420">
        <f t="shared" si="35"/>
        <v>28</v>
      </c>
      <c r="S405" s="420" t="str">
        <f t="shared" si="36"/>
        <v/>
      </c>
      <c r="T405" s="420" t="b">
        <f t="shared" si="37"/>
        <v>0</v>
      </c>
      <c r="U405" s="420" t="s">
        <v>1605</v>
      </c>
      <c r="V405" s="420" t="str">
        <f>IFERROR(IF(VLOOKUP(S405,'Disaggregation Records'!$D$95:$G$183,4,FALSE)=0,"",VLOOKUP(S405,'Disaggregation Records'!$D$95:$G$183,4,FALSE)),"")</f>
        <v/>
      </c>
      <c r="W405" s="161"/>
      <c r="X405" s="164"/>
      <c r="Y405" s="164"/>
      <c r="AD405" s="9"/>
      <c r="AE405" s="9"/>
      <c r="AF405" s="9"/>
      <c r="AG405" s="9"/>
      <c r="AH405" s="9"/>
      <c r="AI405" s="9"/>
      <c r="AJ405" s="9"/>
    </row>
    <row r="406" spans="1:36" s="302" customFormat="1" x14ac:dyDescent="0.25">
      <c r="A406" s="317">
        <v>8</v>
      </c>
      <c r="B406" s="329" t="str">
        <f>IFERROR(VLOOKUP(A406,'Coverage Indicators - Section D'!$A$10:$Y$42,25,FALSE),"")</f>
        <v/>
      </c>
      <c r="C406" s="418" t="str">
        <f>IFERROR(IF(VLOOKUP(S406,'Disaggregation Records'!$D$95:$E$183,2,FALSE)=0,"",VLOOKUP(S406,'Disaggregation Records'!$D$95:$E$183,2,FALSE)),"")</f>
        <v/>
      </c>
      <c r="D406" s="418" t="str">
        <f>IFERROR(IF(VLOOKUP(S406,'Disaggregation Records'!$D$95:$F$183,3,FALSE)=0,"",VLOOKUP(S406,'Disaggregation Records'!$D$95:$F$183,3,FALSE)),"")</f>
        <v/>
      </c>
      <c r="E406" s="331"/>
      <c r="F406" s="332"/>
      <c r="G406" s="397" t="str">
        <f t="shared" si="34"/>
        <v/>
      </c>
      <c r="H406" s="388"/>
      <c r="I406" s="389"/>
      <c r="J406" s="389"/>
      <c r="K406" s="389"/>
      <c r="L406" s="389"/>
      <c r="M406" s="389"/>
      <c r="N406" s="389"/>
      <c r="O406" s="389"/>
      <c r="P406" s="388"/>
      <c r="Q406" s="318"/>
      <c r="R406" s="420">
        <f t="shared" si="35"/>
        <v>29</v>
      </c>
      <c r="S406" s="420" t="str">
        <f t="shared" si="36"/>
        <v/>
      </c>
      <c r="T406" s="420" t="b">
        <f t="shared" si="37"/>
        <v>0</v>
      </c>
      <c r="U406" s="420" t="s">
        <v>1606</v>
      </c>
      <c r="V406" s="420" t="str">
        <f>IFERROR(IF(VLOOKUP(S406,'Disaggregation Records'!$D$95:$G$183,4,FALSE)=0,"",VLOOKUP(S406,'Disaggregation Records'!$D$95:$G$183,4,FALSE)),"")</f>
        <v/>
      </c>
      <c r="W406" s="161"/>
      <c r="X406" s="164"/>
      <c r="Y406" s="164"/>
      <c r="AD406" s="9"/>
      <c r="AE406" s="9"/>
      <c r="AF406" s="9"/>
      <c r="AG406" s="9"/>
      <c r="AH406" s="9"/>
      <c r="AI406" s="9"/>
      <c r="AJ406" s="9"/>
    </row>
    <row r="407" spans="1:36" s="302" customFormat="1" x14ac:dyDescent="0.25">
      <c r="A407" s="317">
        <v>9</v>
      </c>
      <c r="B407" s="329" t="str">
        <f>IFERROR(VLOOKUP(A407,'Coverage Indicators - Section D'!$A$10:$Y$42,25,FALSE),"")</f>
        <v/>
      </c>
      <c r="C407" s="418" t="str">
        <f>IFERROR(IF(VLOOKUP(S407,'Disaggregation Records'!$D$95:$E$183,2,FALSE)=0,"",VLOOKUP(S407,'Disaggregation Records'!$D$95:$E$183,2,FALSE)),"")</f>
        <v/>
      </c>
      <c r="D407" s="418" t="str">
        <f>IFERROR(IF(VLOOKUP(S407,'Disaggregation Records'!$D$95:$F$183,3,FALSE)=0,"",VLOOKUP(S407,'Disaggregation Records'!$D$95:$F$183,3,FALSE)),"")</f>
        <v/>
      </c>
      <c r="E407" s="331"/>
      <c r="F407" s="332"/>
      <c r="G407" s="397" t="str">
        <f t="shared" si="34"/>
        <v/>
      </c>
      <c r="H407" s="388"/>
      <c r="I407" s="389"/>
      <c r="J407" s="389"/>
      <c r="K407" s="389"/>
      <c r="L407" s="389"/>
      <c r="M407" s="389"/>
      <c r="N407" s="389"/>
      <c r="O407" s="389"/>
      <c r="P407" s="388"/>
      <c r="Q407" s="318"/>
      <c r="R407" s="420">
        <f t="shared" si="35"/>
        <v>30</v>
      </c>
      <c r="S407" s="420" t="str">
        <f t="shared" si="36"/>
        <v/>
      </c>
      <c r="T407" s="420" t="b">
        <f t="shared" si="37"/>
        <v>0</v>
      </c>
      <c r="U407" s="420" t="s">
        <v>1607</v>
      </c>
      <c r="V407" s="420" t="str">
        <f>IFERROR(IF(VLOOKUP(S407,'Disaggregation Records'!$D$95:$G$183,4,FALSE)=0,"",VLOOKUP(S407,'Disaggregation Records'!$D$95:$G$183,4,FALSE)),"")</f>
        <v/>
      </c>
      <c r="W407" s="161"/>
      <c r="X407" s="164"/>
      <c r="Y407" s="164"/>
      <c r="AD407" s="9"/>
      <c r="AE407" s="9"/>
      <c r="AF407" s="9"/>
      <c r="AG407" s="9"/>
      <c r="AH407" s="9"/>
      <c r="AI407" s="9"/>
      <c r="AJ407" s="9"/>
    </row>
    <row r="408" spans="1:36" s="302" customFormat="1" x14ac:dyDescent="0.25">
      <c r="A408" s="317">
        <v>9</v>
      </c>
      <c r="B408" s="329" t="str">
        <f>IFERROR(VLOOKUP(A408,'Coverage Indicators - Section D'!$A$10:$Y$42,25,FALSE),"")</f>
        <v/>
      </c>
      <c r="C408" s="418" t="str">
        <f>IFERROR(IF(VLOOKUP(S408,'Disaggregation Records'!$D$95:$E$183,2,FALSE)=0,"",VLOOKUP(S408,'Disaggregation Records'!$D$95:$E$183,2,FALSE)),"")</f>
        <v/>
      </c>
      <c r="D408" s="418" t="str">
        <f>IFERROR(IF(VLOOKUP(S408,'Disaggregation Records'!$D$95:$F$183,3,FALSE)=0,"",VLOOKUP(S408,'Disaggregation Records'!$D$95:$F$183,3,FALSE)),"")</f>
        <v/>
      </c>
      <c r="E408" s="331"/>
      <c r="F408" s="332"/>
      <c r="G408" s="397" t="str">
        <f t="shared" si="34"/>
        <v/>
      </c>
      <c r="H408" s="388"/>
      <c r="I408" s="389"/>
      <c r="J408" s="389"/>
      <c r="K408" s="389"/>
      <c r="L408" s="389"/>
      <c r="M408" s="389"/>
      <c r="N408" s="389"/>
      <c r="O408" s="389"/>
      <c r="P408" s="388"/>
      <c r="Q408" s="318"/>
      <c r="R408" s="420">
        <f t="shared" si="35"/>
        <v>31</v>
      </c>
      <c r="S408" s="420" t="str">
        <f t="shared" si="36"/>
        <v/>
      </c>
      <c r="T408" s="420" t="b">
        <f t="shared" si="37"/>
        <v>0</v>
      </c>
      <c r="U408" s="420" t="s">
        <v>1608</v>
      </c>
      <c r="V408" s="420" t="str">
        <f>IFERROR(IF(VLOOKUP(S408,'Disaggregation Records'!$D$95:$G$183,4,FALSE)=0,"",VLOOKUP(S408,'Disaggregation Records'!$D$95:$G$183,4,FALSE)),"")</f>
        <v/>
      </c>
      <c r="W408" s="161"/>
      <c r="X408" s="164"/>
      <c r="Y408" s="164"/>
      <c r="AD408" s="9"/>
      <c r="AE408" s="9"/>
      <c r="AF408" s="9"/>
      <c r="AG408" s="9"/>
      <c r="AH408" s="9"/>
      <c r="AI408" s="9"/>
      <c r="AJ408" s="9"/>
    </row>
    <row r="409" spans="1:36" s="302" customFormat="1" x14ac:dyDescent="0.25">
      <c r="A409" s="317">
        <v>9</v>
      </c>
      <c r="B409" s="329" t="str">
        <f>IFERROR(VLOOKUP(A409,'Coverage Indicators - Section D'!$A$10:$Y$42,25,FALSE),"")</f>
        <v/>
      </c>
      <c r="C409" s="418" t="str">
        <f>IFERROR(IF(VLOOKUP(S409,'Disaggregation Records'!$D$95:$E$183,2,FALSE)=0,"",VLOOKUP(S409,'Disaggregation Records'!$D$95:$E$183,2,FALSE)),"")</f>
        <v/>
      </c>
      <c r="D409" s="418" t="str">
        <f>IFERROR(IF(VLOOKUP(S409,'Disaggregation Records'!$D$95:$F$183,3,FALSE)=0,"",VLOOKUP(S409,'Disaggregation Records'!$D$95:$F$183,3,FALSE)),"")</f>
        <v/>
      </c>
      <c r="E409" s="331"/>
      <c r="F409" s="332"/>
      <c r="G409" s="397" t="str">
        <f t="shared" si="34"/>
        <v/>
      </c>
      <c r="H409" s="388"/>
      <c r="I409" s="389"/>
      <c r="J409" s="389"/>
      <c r="K409" s="389"/>
      <c r="L409" s="389"/>
      <c r="M409" s="389"/>
      <c r="N409" s="389"/>
      <c r="O409" s="389"/>
      <c r="P409" s="388"/>
      <c r="Q409" s="318"/>
      <c r="R409" s="420">
        <f t="shared" si="35"/>
        <v>32</v>
      </c>
      <c r="S409" s="420" t="str">
        <f t="shared" si="36"/>
        <v/>
      </c>
      <c r="T409" s="420" t="b">
        <f t="shared" si="37"/>
        <v>0</v>
      </c>
      <c r="U409" s="420" t="s">
        <v>1609</v>
      </c>
      <c r="V409" s="420" t="str">
        <f>IFERROR(IF(VLOOKUP(S409,'Disaggregation Records'!$D$95:$G$183,4,FALSE)=0,"",VLOOKUP(S409,'Disaggregation Records'!$D$95:$G$183,4,FALSE)),"")</f>
        <v/>
      </c>
      <c r="W409" s="161"/>
      <c r="X409" s="164"/>
      <c r="Y409" s="164"/>
      <c r="AD409" s="9"/>
      <c r="AE409" s="9"/>
      <c r="AF409" s="9"/>
      <c r="AG409" s="9"/>
      <c r="AH409" s="9"/>
      <c r="AI409" s="9"/>
      <c r="AJ409" s="9"/>
    </row>
    <row r="410" spans="1:36" s="302" customFormat="1" x14ac:dyDescent="0.25">
      <c r="A410" s="317">
        <v>9</v>
      </c>
      <c r="B410" s="329" t="str">
        <f>IFERROR(VLOOKUP(A410,'Coverage Indicators - Section D'!$A$10:$Y$42,25,FALSE),"")</f>
        <v/>
      </c>
      <c r="C410" s="418" t="str">
        <f>IFERROR(IF(VLOOKUP(S410,'Disaggregation Records'!$D$95:$E$183,2,FALSE)=0,"",VLOOKUP(S410,'Disaggregation Records'!$D$95:$E$183,2,FALSE)),"")</f>
        <v/>
      </c>
      <c r="D410" s="418" t="str">
        <f>IFERROR(IF(VLOOKUP(S410,'Disaggregation Records'!$D$95:$F$183,3,FALSE)=0,"",VLOOKUP(S410,'Disaggregation Records'!$D$95:$F$183,3,FALSE)),"")</f>
        <v/>
      </c>
      <c r="E410" s="331"/>
      <c r="F410" s="332"/>
      <c r="G410" s="397" t="str">
        <f t="shared" si="34"/>
        <v/>
      </c>
      <c r="H410" s="388"/>
      <c r="I410" s="389"/>
      <c r="J410" s="389"/>
      <c r="K410" s="389"/>
      <c r="L410" s="389"/>
      <c r="M410" s="389"/>
      <c r="N410" s="389"/>
      <c r="O410" s="389"/>
      <c r="P410" s="388"/>
      <c r="Q410" s="318"/>
      <c r="R410" s="420">
        <f t="shared" si="35"/>
        <v>33</v>
      </c>
      <c r="S410" s="420" t="str">
        <f t="shared" si="36"/>
        <v/>
      </c>
      <c r="T410" s="420" t="b">
        <f t="shared" si="37"/>
        <v>0</v>
      </c>
      <c r="U410" s="420" t="s">
        <v>1610</v>
      </c>
      <c r="V410" s="420" t="str">
        <f>IFERROR(IF(VLOOKUP(S410,'Disaggregation Records'!$D$95:$G$183,4,FALSE)=0,"",VLOOKUP(S410,'Disaggregation Records'!$D$95:$G$183,4,FALSE)),"")</f>
        <v/>
      </c>
      <c r="W410" s="161"/>
      <c r="X410" s="164"/>
      <c r="Y410" s="164"/>
      <c r="AD410" s="9"/>
      <c r="AE410" s="9"/>
      <c r="AF410" s="9"/>
      <c r="AG410" s="9"/>
      <c r="AH410" s="9"/>
      <c r="AI410" s="9"/>
      <c r="AJ410" s="9"/>
    </row>
    <row r="411" spans="1:36" s="302" customFormat="1" x14ac:dyDescent="0.25">
      <c r="A411" s="317">
        <v>9</v>
      </c>
      <c r="B411" s="329" t="str">
        <f>IFERROR(VLOOKUP(A411,'Coverage Indicators - Section D'!$A$10:$Y$42,25,FALSE),"")</f>
        <v/>
      </c>
      <c r="C411" s="418" t="str">
        <f>IFERROR(IF(VLOOKUP(S411,'Disaggregation Records'!$D$95:$E$183,2,FALSE)=0,"",VLOOKUP(S411,'Disaggregation Records'!$D$95:$E$183,2,FALSE)),"")</f>
        <v/>
      </c>
      <c r="D411" s="418" t="str">
        <f>IFERROR(IF(VLOOKUP(S411,'Disaggregation Records'!$D$95:$F$183,3,FALSE)=0,"",VLOOKUP(S411,'Disaggregation Records'!$D$95:$F$183,3,FALSE)),"")</f>
        <v/>
      </c>
      <c r="E411" s="331"/>
      <c r="F411" s="332"/>
      <c r="G411" s="397" t="str">
        <f t="shared" si="34"/>
        <v/>
      </c>
      <c r="H411" s="388"/>
      <c r="I411" s="389"/>
      <c r="J411" s="389"/>
      <c r="K411" s="389"/>
      <c r="L411" s="389"/>
      <c r="M411" s="389"/>
      <c r="N411" s="389"/>
      <c r="O411" s="389"/>
      <c r="P411" s="388"/>
      <c r="Q411" s="318"/>
      <c r="R411" s="420">
        <f t="shared" si="35"/>
        <v>34</v>
      </c>
      <c r="S411" s="420" t="str">
        <f t="shared" si="36"/>
        <v/>
      </c>
      <c r="T411" s="420" t="b">
        <f t="shared" si="37"/>
        <v>0</v>
      </c>
      <c r="U411" s="420" t="s">
        <v>1611</v>
      </c>
      <c r="V411" s="420" t="str">
        <f>IFERROR(IF(VLOOKUP(S411,'Disaggregation Records'!$D$95:$G$183,4,FALSE)=0,"",VLOOKUP(S411,'Disaggregation Records'!$D$95:$G$183,4,FALSE)),"")</f>
        <v/>
      </c>
      <c r="W411" s="161"/>
      <c r="X411" s="164"/>
      <c r="Y411" s="164"/>
      <c r="AD411" s="9"/>
      <c r="AE411" s="9"/>
      <c r="AF411" s="9"/>
      <c r="AG411" s="9"/>
      <c r="AH411" s="9"/>
      <c r="AI411" s="9"/>
      <c r="AJ411" s="9"/>
    </row>
    <row r="412" spans="1:36" s="302" customFormat="1" x14ac:dyDescent="0.25">
      <c r="A412" s="317">
        <v>9</v>
      </c>
      <c r="B412" s="329" t="str">
        <f>IFERROR(VLOOKUP(A412,'Coverage Indicators - Section D'!$A$10:$Y$42,25,FALSE),"")</f>
        <v/>
      </c>
      <c r="C412" s="418" t="str">
        <f>IFERROR(IF(VLOOKUP(S412,'Disaggregation Records'!$D$95:$E$183,2,FALSE)=0,"",VLOOKUP(S412,'Disaggregation Records'!$D$95:$E$183,2,FALSE)),"")</f>
        <v/>
      </c>
      <c r="D412" s="418" t="str">
        <f>IFERROR(IF(VLOOKUP(S412,'Disaggregation Records'!$D$95:$F$183,3,FALSE)=0,"",VLOOKUP(S412,'Disaggregation Records'!$D$95:$F$183,3,FALSE)),"")</f>
        <v/>
      </c>
      <c r="E412" s="331"/>
      <c r="F412" s="332"/>
      <c r="G412" s="397" t="str">
        <f t="shared" si="34"/>
        <v/>
      </c>
      <c r="H412" s="388"/>
      <c r="I412" s="389"/>
      <c r="J412" s="389"/>
      <c r="K412" s="389"/>
      <c r="L412" s="389"/>
      <c r="M412" s="389"/>
      <c r="N412" s="389"/>
      <c r="O412" s="389"/>
      <c r="P412" s="388"/>
      <c r="Q412" s="318"/>
      <c r="R412" s="420">
        <f t="shared" si="35"/>
        <v>35</v>
      </c>
      <c r="S412" s="420" t="str">
        <f t="shared" si="36"/>
        <v/>
      </c>
      <c r="T412" s="420" t="b">
        <f t="shared" si="37"/>
        <v>0</v>
      </c>
      <c r="U412" s="420" t="s">
        <v>1612</v>
      </c>
      <c r="V412" s="420" t="str">
        <f>IFERROR(IF(VLOOKUP(S412,'Disaggregation Records'!$D$95:$G$183,4,FALSE)=0,"",VLOOKUP(S412,'Disaggregation Records'!$D$95:$G$183,4,FALSE)),"")</f>
        <v/>
      </c>
      <c r="W412" s="161"/>
      <c r="X412" s="164"/>
      <c r="Y412" s="164"/>
      <c r="AD412" s="9"/>
      <c r="AE412" s="9"/>
      <c r="AF412" s="9"/>
      <c r="AG412" s="9"/>
      <c r="AH412" s="9"/>
      <c r="AI412" s="9"/>
      <c r="AJ412" s="9"/>
    </row>
    <row r="413" spans="1:36" s="302" customFormat="1" x14ac:dyDescent="0.25">
      <c r="A413" s="317">
        <v>9</v>
      </c>
      <c r="B413" s="329" t="str">
        <f>IFERROR(VLOOKUP(A413,'Coverage Indicators - Section D'!$A$10:$Y$42,25,FALSE),"")</f>
        <v/>
      </c>
      <c r="C413" s="418" t="str">
        <f>IFERROR(IF(VLOOKUP(S413,'Disaggregation Records'!$D$95:$E$183,2,FALSE)=0,"",VLOOKUP(S413,'Disaggregation Records'!$D$95:$E$183,2,FALSE)),"")</f>
        <v/>
      </c>
      <c r="D413" s="418" t="str">
        <f>IFERROR(IF(VLOOKUP(S413,'Disaggregation Records'!$D$95:$F$183,3,FALSE)=0,"",VLOOKUP(S413,'Disaggregation Records'!$D$95:$F$183,3,FALSE)),"")</f>
        <v/>
      </c>
      <c r="E413" s="331"/>
      <c r="F413" s="332"/>
      <c r="G413" s="397" t="str">
        <f t="shared" si="34"/>
        <v/>
      </c>
      <c r="H413" s="388"/>
      <c r="I413" s="389"/>
      <c r="J413" s="389"/>
      <c r="K413" s="389"/>
      <c r="L413" s="389"/>
      <c r="M413" s="389"/>
      <c r="N413" s="389"/>
      <c r="O413" s="389"/>
      <c r="P413" s="388"/>
      <c r="Q413" s="318"/>
      <c r="R413" s="420">
        <f t="shared" si="35"/>
        <v>36</v>
      </c>
      <c r="S413" s="420" t="str">
        <f t="shared" si="36"/>
        <v/>
      </c>
      <c r="T413" s="420" t="b">
        <f t="shared" si="37"/>
        <v>0</v>
      </c>
      <c r="U413" s="420" t="s">
        <v>1613</v>
      </c>
      <c r="V413" s="420" t="str">
        <f>IFERROR(IF(VLOOKUP(S413,'Disaggregation Records'!$D$95:$G$183,4,FALSE)=0,"",VLOOKUP(S413,'Disaggregation Records'!$D$95:$G$183,4,FALSE)),"")</f>
        <v/>
      </c>
      <c r="W413" s="161"/>
      <c r="X413" s="164"/>
      <c r="Y413" s="164"/>
      <c r="AD413" s="9"/>
      <c r="AE413" s="9"/>
      <c r="AF413" s="9"/>
      <c r="AG413" s="9"/>
      <c r="AH413" s="9"/>
      <c r="AI413" s="9"/>
      <c r="AJ413" s="9"/>
    </row>
    <row r="414" spans="1:36" s="302" customFormat="1" x14ac:dyDescent="0.25">
      <c r="A414" s="317">
        <v>9</v>
      </c>
      <c r="B414" s="329" t="str">
        <f>IFERROR(VLOOKUP(A414,'Coverage Indicators - Section D'!$A$10:$Y$42,25,FALSE),"")</f>
        <v/>
      </c>
      <c r="C414" s="418" t="str">
        <f>IFERROR(IF(VLOOKUP(S414,'Disaggregation Records'!$D$95:$E$183,2,FALSE)=0,"",VLOOKUP(S414,'Disaggregation Records'!$D$95:$E$183,2,FALSE)),"")</f>
        <v/>
      </c>
      <c r="D414" s="418" t="str">
        <f>IFERROR(IF(VLOOKUP(S414,'Disaggregation Records'!$D$95:$F$183,3,FALSE)=0,"",VLOOKUP(S414,'Disaggregation Records'!$D$95:$F$183,3,FALSE)),"")</f>
        <v/>
      </c>
      <c r="E414" s="331"/>
      <c r="F414" s="332"/>
      <c r="G414" s="397" t="str">
        <f t="shared" si="34"/>
        <v/>
      </c>
      <c r="H414" s="388"/>
      <c r="I414" s="389"/>
      <c r="J414" s="389"/>
      <c r="K414" s="389"/>
      <c r="L414" s="389"/>
      <c r="M414" s="389"/>
      <c r="N414" s="389"/>
      <c r="O414" s="389"/>
      <c r="P414" s="388"/>
      <c r="Q414" s="318"/>
      <c r="R414" s="420">
        <f t="shared" si="35"/>
        <v>37</v>
      </c>
      <c r="S414" s="420" t="str">
        <f t="shared" si="36"/>
        <v/>
      </c>
      <c r="T414" s="420" t="b">
        <f t="shared" si="37"/>
        <v>0</v>
      </c>
      <c r="U414" s="420" t="s">
        <v>1614</v>
      </c>
      <c r="V414" s="420" t="str">
        <f>IFERROR(IF(VLOOKUP(S414,'Disaggregation Records'!$D$95:$G$183,4,FALSE)=0,"",VLOOKUP(S414,'Disaggregation Records'!$D$95:$G$183,4,FALSE)),"")</f>
        <v/>
      </c>
      <c r="W414" s="161"/>
      <c r="X414" s="164"/>
      <c r="Y414" s="164"/>
      <c r="AD414" s="9"/>
      <c r="AE414" s="9"/>
      <c r="AF414" s="9"/>
      <c r="AG414" s="9"/>
      <c r="AH414" s="9"/>
      <c r="AI414" s="9"/>
      <c r="AJ414" s="9"/>
    </row>
    <row r="415" spans="1:36" s="302" customFormat="1" x14ac:dyDescent="0.25">
      <c r="A415" s="317">
        <v>9</v>
      </c>
      <c r="B415" s="329" t="str">
        <f>IFERROR(VLOOKUP(A415,'Coverage Indicators - Section D'!$A$10:$Y$42,25,FALSE),"")</f>
        <v/>
      </c>
      <c r="C415" s="418" t="str">
        <f>IFERROR(IF(VLOOKUP(S415,'Disaggregation Records'!$D$95:$E$183,2,FALSE)=0,"",VLOOKUP(S415,'Disaggregation Records'!$D$95:$E$183,2,FALSE)),"")</f>
        <v/>
      </c>
      <c r="D415" s="418" t="str">
        <f>IFERROR(IF(VLOOKUP(S415,'Disaggregation Records'!$D$95:$F$183,3,FALSE)=0,"",VLOOKUP(S415,'Disaggregation Records'!$D$95:$F$183,3,FALSE)),"")</f>
        <v/>
      </c>
      <c r="E415" s="331"/>
      <c r="F415" s="332"/>
      <c r="G415" s="397" t="str">
        <f t="shared" si="34"/>
        <v/>
      </c>
      <c r="H415" s="388"/>
      <c r="I415" s="389"/>
      <c r="J415" s="389"/>
      <c r="K415" s="389"/>
      <c r="L415" s="389"/>
      <c r="M415" s="389"/>
      <c r="N415" s="389"/>
      <c r="O415" s="389"/>
      <c r="P415" s="388"/>
      <c r="Q415" s="318"/>
      <c r="R415" s="420">
        <f t="shared" si="35"/>
        <v>38</v>
      </c>
      <c r="S415" s="420" t="str">
        <f t="shared" si="36"/>
        <v/>
      </c>
      <c r="T415" s="420" t="b">
        <f t="shared" si="37"/>
        <v>0</v>
      </c>
      <c r="U415" s="420" t="s">
        <v>1615</v>
      </c>
      <c r="V415" s="420" t="str">
        <f>IFERROR(IF(VLOOKUP(S415,'Disaggregation Records'!$D$95:$G$183,4,FALSE)=0,"",VLOOKUP(S415,'Disaggregation Records'!$D$95:$G$183,4,FALSE)),"")</f>
        <v/>
      </c>
      <c r="W415" s="161"/>
      <c r="X415" s="164"/>
      <c r="Y415" s="164"/>
      <c r="AD415" s="9"/>
      <c r="AE415" s="9"/>
      <c r="AF415" s="9"/>
      <c r="AG415" s="9"/>
      <c r="AH415" s="9"/>
      <c r="AI415" s="9"/>
      <c r="AJ415" s="9"/>
    </row>
    <row r="416" spans="1:36" s="302" customFormat="1" x14ac:dyDescent="0.25">
      <c r="A416" s="317">
        <v>9</v>
      </c>
      <c r="B416" s="329" t="str">
        <f>IFERROR(VLOOKUP(A416,'Coverage Indicators - Section D'!$A$10:$Y$42,25,FALSE),"")</f>
        <v/>
      </c>
      <c r="C416" s="418" t="str">
        <f>IFERROR(IF(VLOOKUP(S416,'Disaggregation Records'!$D$95:$E$183,2,FALSE)=0,"",VLOOKUP(S416,'Disaggregation Records'!$D$95:$E$183,2,FALSE)),"")</f>
        <v/>
      </c>
      <c r="D416" s="418" t="str">
        <f>IFERROR(IF(VLOOKUP(S416,'Disaggregation Records'!$D$95:$F$183,3,FALSE)=0,"",VLOOKUP(S416,'Disaggregation Records'!$D$95:$F$183,3,FALSE)),"")</f>
        <v/>
      </c>
      <c r="E416" s="331"/>
      <c r="F416" s="332"/>
      <c r="G416" s="397" t="str">
        <f t="shared" si="34"/>
        <v/>
      </c>
      <c r="H416" s="388"/>
      <c r="I416" s="389"/>
      <c r="J416" s="389"/>
      <c r="K416" s="389"/>
      <c r="L416" s="389"/>
      <c r="M416" s="389"/>
      <c r="N416" s="389"/>
      <c r="O416" s="389"/>
      <c r="P416" s="388"/>
      <c r="Q416" s="318"/>
      <c r="R416" s="420">
        <f t="shared" si="35"/>
        <v>39</v>
      </c>
      <c r="S416" s="420" t="str">
        <f t="shared" si="36"/>
        <v/>
      </c>
      <c r="T416" s="420" t="b">
        <f t="shared" si="37"/>
        <v>0</v>
      </c>
      <c r="U416" s="420" t="s">
        <v>1616</v>
      </c>
      <c r="V416" s="420" t="str">
        <f>IFERROR(IF(VLOOKUP(S416,'Disaggregation Records'!$D$95:$G$183,4,FALSE)=0,"",VLOOKUP(S416,'Disaggregation Records'!$D$95:$G$183,4,FALSE)),"")</f>
        <v/>
      </c>
      <c r="W416" s="161"/>
      <c r="X416" s="164"/>
      <c r="Y416" s="164"/>
      <c r="AD416" s="9"/>
      <c r="AE416" s="9"/>
      <c r="AF416" s="9"/>
      <c r="AG416" s="9"/>
      <c r="AH416" s="9"/>
      <c r="AI416" s="9"/>
      <c r="AJ416" s="9"/>
    </row>
    <row r="417" spans="1:36" s="302" customFormat="1" x14ac:dyDescent="0.25">
      <c r="A417" s="317">
        <v>10</v>
      </c>
      <c r="B417" s="329" t="str">
        <f>IFERROR(VLOOKUP(A417,'Coverage Indicators - Section D'!$A$10:$Y$42,25,FALSE),"")</f>
        <v/>
      </c>
      <c r="C417" s="418" t="str">
        <f>IFERROR(IF(VLOOKUP(S417,'Disaggregation Records'!$D$95:$E$183,2,FALSE)=0,"",VLOOKUP(S417,'Disaggregation Records'!$D$95:$E$183,2,FALSE)),"")</f>
        <v/>
      </c>
      <c r="D417" s="418" t="str">
        <f>IFERROR(IF(VLOOKUP(S417,'Disaggregation Records'!$D$95:$F$183,3,FALSE)=0,"",VLOOKUP(S417,'Disaggregation Records'!$D$95:$F$183,3,FALSE)),"")</f>
        <v/>
      </c>
      <c r="E417" s="331"/>
      <c r="F417" s="332"/>
      <c r="G417" s="397" t="str">
        <f t="shared" si="34"/>
        <v/>
      </c>
      <c r="H417" s="388"/>
      <c r="I417" s="389"/>
      <c r="J417" s="389"/>
      <c r="K417" s="389"/>
      <c r="L417" s="389"/>
      <c r="M417" s="389"/>
      <c r="N417" s="389"/>
      <c r="O417" s="389"/>
      <c r="P417" s="388"/>
      <c r="Q417" s="318"/>
      <c r="R417" s="420">
        <f t="shared" si="35"/>
        <v>40</v>
      </c>
      <c r="S417" s="420" t="str">
        <f t="shared" si="36"/>
        <v/>
      </c>
      <c r="T417" s="420" t="b">
        <f t="shared" si="37"/>
        <v>0</v>
      </c>
      <c r="U417" s="420" t="s">
        <v>1617</v>
      </c>
      <c r="V417" s="420" t="str">
        <f>IFERROR(IF(VLOOKUP(S417,'Disaggregation Records'!$D$95:$G$183,4,FALSE)=0,"",VLOOKUP(S417,'Disaggregation Records'!$D$95:$G$183,4,FALSE)),"")</f>
        <v/>
      </c>
      <c r="W417" s="161"/>
      <c r="X417" s="164"/>
      <c r="Y417" s="164"/>
      <c r="AD417" s="9"/>
      <c r="AE417" s="9"/>
      <c r="AF417" s="9"/>
      <c r="AG417" s="9"/>
      <c r="AH417" s="9"/>
      <c r="AI417" s="9"/>
      <c r="AJ417" s="9"/>
    </row>
    <row r="418" spans="1:36" s="302" customFormat="1" x14ac:dyDescent="0.25">
      <c r="A418" s="317">
        <v>10</v>
      </c>
      <c r="B418" s="329" t="str">
        <f>IFERROR(VLOOKUP(A418,'Coverage Indicators - Section D'!$A$10:$Y$42,25,FALSE),"")</f>
        <v/>
      </c>
      <c r="C418" s="418" t="str">
        <f>IFERROR(IF(VLOOKUP(S418,'Disaggregation Records'!$D$95:$E$183,2,FALSE)=0,"",VLOOKUP(S418,'Disaggregation Records'!$D$95:$E$183,2,FALSE)),"")</f>
        <v/>
      </c>
      <c r="D418" s="418" t="str">
        <f>IFERROR(IF(VLOOKUP(S418,'Disaggregation Records'!$D$95:$F$183,3,FALSE)=0,"",VLOOKUP(S418,'Disaggregation Records'!$D$95:$F$183,3,FALSE)),"")</f>
        <v/>
      </c>
      <c r="E418" s="331"/>
      <c r="F418" s="332"/>
      <c r="G418" s="397" t="str">
        <f t="shared" si="34"/>
        <v/>
      </c>
      <c r="H418" s="388"/>
      <c r="I418" s="389"/>
      <c r="J418" s="389"/>
      <c r="K418" s="389"/>
      <c r="L418" s="389"/>
      <c r="M418" s="389"/>
      <c r="N418" s="389"/>
      <c r="O418" s="389"/>
      <c r="P418" s="388"/>
      <c r="Q418" s="318"/>
      <c r="R418" s="420">
        <f t="shared" si="35"/>
        <v>41</v>
      </c>
      <c r="S418" s="420" t="str">
        <f t="shared" si="36"/>
        <v/>
      </c>
      <c r="T418" s="420" t="b">
        <f t="shared" si="37"/>
        <v>0</v>
      </c>
      <c r="U418" s="420" t="s">
        <v>1618</v>
      </c>
      <c r="V418" s="420" t="str">
        <f>IFERROR(IF(VLOOKUP(S418,'Disaggregation Records'!$D$95:$G$183,4,FALSE)=0,"",VLOOKUP(S418,'Disaggregation Records'!$D$95:$G$183,4,FALSE)),"")</f>
        <v/>
      </c>
      <c r="W418" s="161"/>
      <c r="X418" s="164"/>
      <c r="Y418" s="164"/>
      <c r="AD418" s="9"/>
      <c r="AE418" s="9"/>
      <c r="AF418" s="9"/>
      <c r="AG418" s="9"/>
      <c r="AH418" s="9"/>
      <c r="AI418" s="9"/>
      <c r="AJ418" s="9"/>
    </row>
    <row r="419" spans="1:36" s="302" customFormat="1" x14ac:dyDescent="0.25">
      <c r="A419" s="317">
        <v>10</v>
      </c>
      <c r="B419" s="329" t="str">
        <f>IFERROR(VLOOKUP(A419,'Coverage Indicators - Section D'!$A$10:$Y$42,25,FALSE),"")</f>
        <v/>
      </c>
      <c r="C419" s="418" t="str">
        <f>IFERROR(IF(VLOOKUP(S419,'Disaggregation Records'!$D$95:$E$183,2,FALSE)=0,"",VLOOKUP(S419,'Disaggregation Records'!$D$95:$E$183,2,FALSE)),"")</f>
        <v/>
      </c>
      <c r="D419" s="418" t="str">
        <f>IFERROR(IF(VLOOKUP(S419,'Disaggregation Records'!$D$95:$F$183,3,FALSE)=0,"",VLOOKUP(S419,'Disaggregation Records'!$D$95:$F$183,3,FALSE)),"")</f>
        <v/>
      </c>
      <c r="E419" s="331"/>
      <c r="F419" s="332"/>
      <c r="G419" s="397" t="str">
        <f t="shared" si="34"/>
        <v/>
      </c>
      <c r="H419" s="388"/>
      <c r="I419" s="389"/>
      <c r="J419" s="389"/>
      <c r="K419" s="389"/>
      <c r="L419" s="389"/>
      <c r="M419" s="389"/>
      <c r="N419" s="389"/>
      <c r="O419" s="389"/>
      <c r="P419" s="388"/>
      <c r="Q419" s="318"/>
      <c r="R419" s="420">
        <f t="shared" si="35"/>
        <v>42</v>
      </c>
      <c r="S419" s="420" t="str">
        <f t="shared" si="36"/>
        <v/>
      </c>
      <c r="T419" s="420" t="b">
        <f t="shared" si="37"/>
        <v>0</v>
      </c>
      <c r="U419" s="420" t="s">
        <v>1619</v>
      </c>
      <c r="V419" s="420" t="str">
        <f>IFERROR(IF(VLOOKUP(S419,'Disaggregation Records'!$D$95:$G$183,4,FALSE)=0,"",VLOOKUP(S419,'Disaggregation Records'!$D$95:$G$183,4,FALSE)),"")</f>
        <v/>
      </c>
      <c r="W419" s="161"/>
      <c r="X419" s="164"/>
      <c r="Y419" s="164"/>
      <c r="AD419" s="9"/>
      <c r="AE419" s="9"/>
      <c r="AF419" s="9"/>
      <c r="AG419" s="9"/>
      <c r="AH419" s="9"/>
      <c r="AI419" s="9"/>
      <c r="AJ419" s="9"/>
    </row>
    <row r="420" spans="1:36" s="302" customFormat="1" x14ac:dyDescent="0.25">
      <c r="A420" s="317">
        <v>10</v>
      </c>
      <c r="B420" s="329" t="str">
        <f>IFERROR(VLOOKUP(A420,'Coverage Indicators - Section D'!$A$10:$Y$42,25,FALSE),"")</f>
        <v/>
      </c>
      <c r="C420" s="418" t="str">
        <f>IFERROR(IF(VLOOKUP(S420,'Disaggregation Records'!$D$95:$E$183,2,FALSE)=0,"",VLOOKUP(S420,'Disaggregation Records'!$D$95:$E$183,2,FALSE)),"")</f>
        <v/>
      </c>
      <c r="D420" s="418" t="str">
        <f>IFERROR(IF(VLOOKUP(S420,'Disaggregation Records'!$D$95:$F$183,3,FALSE)=0,"",VLOOKUP(S420,'Disaggregation Records'!$D$95:$F$183,3,FALSE)),"")</f>
        <v/>
      </c>
      <c r="E420" s="331"/>
      <c r="F420" s="332"/>
      <c r="G420" s="397" t="str">
        <f t="shared" si="34"/>
        <v/>
      </c>
      <c r="H420" s="388"/>
      <c r="I420" s="389"/>
      <c r="J420" s="389"/>
      <c r="K420" s="389"/>
      <c r="L420" s="389"/>
      <c r="M420" s="389"/>
      <c r="N420" s="389"/>
      <c r="O420" s="389"/>
      <c r="P420" s="388"/>
      <c r="Q420" s="318"/>
      <c r="R420" s="420">
        <f t="shared" si="35"/>
        <v>43</v>
      </c>
      <c r="S420" s="420" t="str">
        <f t="shared" si="36"/>
        <v/>
      </c>
      <c r="T420" s="420" t="b">
        <f t="shared" si="37"/>
        <v>0</v>
      </c>
      <c r="U420" s="420" t="s">
        <v>1620</v>
      </c>
      <c r="V420" s="420" t="str">
        <f>IFERROR(IF(VLOOKUP(S420,'Disaggregation Records'!$D$95:$G$183,4,FALSE)=0,"",VLOOKUP(S420,'Disaggregation Records'!$D$95:$G$183,4,FALSE)),"")</f>
        <v/>
      </c>
      <c r="W420" s="161"/>
      <c r="X420" s="164"/>
      <c r="Y420" s="164"/>
      <c r="AD420" s="9"/>
      <c r="AE420" s="9"/>
      <c r="AF420" s="9"/>
      <c r="AG420" s="9"/>
      <c r="AH420" s="9"/>
      <c r="AI420" s="9"/>
      <c r="AJ420" s="9"/>
    </row>
    <row r="421" spans="1:36" s="302" customFormat="1" x14ac:dyDescent="0.25">
      <c r="A421" s="317">
        <v>10</v>
      </c>
      <c r="B421" s="329" t="str">
        <f>IFERROR(VLOOKUP(A421,'Coverage Indicators - Section D'!$A$10:$Y$42,25,FALSE),"")</f>
        <v/>
      </c>
      <c r="C421" s="418" t="str">
        <f>IFERROR(IF(VLOOKUP(S421,'Disaggregation Records'!$D$95:$E$183,2,FALSE)=0,"",VLOOKUP(S421,'Disaggregation Records'!$D$95:$E$183,2,FALSE)),"")</f>
        <v/>
      </c>
      <c r="D421" s="418" t="str">
        <f>IFERROR(IF(VLOOKUP(S421,'Disaggregation Records'!$D$95:$F$183,3,FALSE)=0,"",VLOOKUP(S421,'Disaggregation Records'!$D$95:$F$183,3,FALSE)),"")</f>
        <v/>
      </c>
      <c r="E421" s="331"/>
      <c r="F421" s="332"/>
      <c r="G421" s="397" t="str">
        <f t="shared" si="34"/>
        <v/>
      </c>
      <c r="H421" s="388"/>
      <c r="I421" s="389"/>
      <c r="J421" s="389"/>
      <c r="K421" s="389"/>
      <c r="L421" s="389"/>
      <c r="M421" s="389"/>
      <c r="N421" s="389"/>
      <c r="O421" s="389"/>
      <c r="P421" s="388"/>
      <c r="Q421" s="318"/>
      <c r="R421" s="420">
        <f t="shared" si="35"/>
        <v>44</v>
      </c>
      <c r="S421" s="420" t="str">
        <f t="shared" si="36"/>
        <v/>
      </c>
      <c r="T421" s="420" t="b">
        <f t="shared" si="37"/>
        <v>0</v>
      </c>
      <c r="U421" s="420" t="s">
        <v>1621</v>
      </c>
      <c r="V421" s="420" t="str">
        <f>IFERROR(IF(VLOOKUP(S421,'Disaggregation Records'!$D$95:$G$183,4,FALSE)=0,"",VLOOKUP(S421,'Disaggregation Records'!$D$95:$G$183,4,FALSE)),"")</f>
        <v/>
      </c>
      <c r="W421" s="161"/>
      <c r="X421" s="164"/>
      <c r="Y421" s="164"/>
      <c r="AD421" s="9"/>
      <c r="AE421" s="9"/>
      <c r="AF421" s="9"/>
      <c r="AG421" s="9"/>
      <c r="AH421" s="9"/>
      <c r="AI421" s="9"/>
      <c r="AJ421" s="9"/>
    </row>
    <row r="422" spans="1:36" s="302" customFormat="1" x14ac:dyDescent="0.25">
      <c r="A422" s="317">
        <v>10</v>
      </c>
      <c r="B422" s="329" t="str">
        <f>IFERROR(VLOOKUP(A422,'Coverage Indicators - Section D'!$A$10:$Y$42,25,FALSE),"")</f>
        <v/>
      </c>
      <c r="C422" s="418" t="str">
        <f>IFERROR(IF(VLOOKUP(S422,'Disaggregation Records'!$D$95:$E$183,2,FALSE)=0,"",VLOOKUP(S422,'Disaggregation Records'!$D$95:$E$183,2,FALSE)),"")</f>
        <v/>
      </c>
      <c r="D422" s="418" t="str">
        <f>IFERROR(IF(VLOOKUP(S422,'Disaggregation Records'!$D$95:$F$183,3,FALSE)=0,"",VLOOKUP(S422,'Disaggregation Records'!$D$95:$F$183,3,FALSE)),"")</f>
        <v/>
      </c>
      <c r="E422" s="331"/>
      <c r="F422" s="332"/>
      <c r="G422" s="397" t="str">
        <f t="shared" si="34"/>
        <v/>
      </c>
      <c r="H422" s="388"/>
      <c r="I422" s="389"/>
      <c r="J422" s="389"/>
      <c r="K422" s="389"/>
      <c r="L422" s="389"/>
      <c r="M422" s="389"/>
      <c r="N422" s="389"/>
      <c r="O422" s="389"/>
      <c r="P422" s="388"/>
      <c r="Q422" s="318"/>
      <c r="R422" s="420">
        <f t="shared" si="35"/>
        <v>45</v>
      </c>
      <c r="S422" s="420" t="str">
        <f t="shared" si="36"/>
        <v/>
      </c>
      <c r="T422" s="420" t="b">
        <f t="shared" si="37"/>
        <v>0</v>
      </c>
      <c r="U422" s="420" t="s">
        <v>1622</v>
      </c>
      <c r="V422" s="420" t="str">
        <f>IFERROR(IF(VLOOKUP(S422,'Disaggregation Records'!$D$95:$G$183,4,FALSE)=0,"",VLOOKUP(S422,'Disaggregation Records'!$D$95:$G$183,4,FALSE)),"")</f>
        <v/>
      </c>
      <c r="W422" s="161"/>
      <c r="X422" s="164"/>
      <c r="Y422" s="164"/>
      <c r="AD422" s="9"/>
      <c r="AE422" s="9"/>
      <c r="AF422" s="9"/>
      <c r="AG422" s="9"/>
      <c r="AH422" s="9"/>
      <c r="AI422" s="9"/>
      <c r="AJ422" s="9"/>
    </row>
    <row r="423" spans="1:36" s="302" customFormat="1" x14ac:dyDescent="0.25">
      <c r="A423" s="317">
        <v>10</v>
      </c>
      <c r="B423" s="329" t="str">
        <f>IFERROR(VLOOKUP(A423,'Coverage Indicators - Section D'!$A$10:$Y$42,25,FALSE),"")</f>
        <v/>
      </c>
      <c r="C423" s="418" t="str">
        <f>IFERROR(IF(VLOOKUP(S423,'Disaggregation Records'!$D$95:$E$183,2,FALSE)=0,"",VLOOKUP(S423,'Disaggregation Records'!$D$95:$E$183,2,FALSE)),"")</f>
        <v/>
      </c>
      <c r="D423" s="418" t="str">
        <f>IFERROR(IF(VLOOKUP(S423,'Disaggregation Records'!$D$95:$F$183,3,FALSE)=0,"",VLOOKUP(S423,'Disaggregation Records'!$D$95:$F$183,3,FALSE)),"")</f>
        <v/>
      </c>
      <c r="E423" s="331"/>
      <c r="F423" s="332"/>
      <c r="G423" s="397" t="str">
        <f t="shared" si="34"/>
        <v/>
      </c>
      <c r="H423" s="388"/>
      <c r="I423" s="389"/>
      <c r="J423" s="389"/>
      <c r="K423" s="389"/>
      <c r="L423" s="389"/>
      <c r="M423" s="389"/>
      <c r="N423" s="389"/>
      <c r="O423" s="389"/>
      <c r="P423" s="388"/>
      <c r="Q423" s="318"/>
      <c r="R423" s="420">
        <f t="shared" si="35"/>
        <v>46</v>
      </c>
      <c r="S423" s="420" t="str">
        <f t="shared" si="36"/>
        <v/>
      </c>
      <c r="T423" s="420" t="b">
        <f t="shared" si="37"/>
        <v>0</v>
      </c>
      <c r="U423" s="420" t="s">
        <v>1623</v>
      </c>
      <c r="V423" s="420" t="str">
        <f>IFERROR(IF(VLOOKUP(S423,'Disaggregation Records'!$D$95:$G$183,4,FALSE)=0,"",VLOOKUP(S423,'Disaggregation Records'!$D$95:$G$183,4,FALSE)),"")</f>
        <v/>
      </c>
      <c r="W423" s="161"/>
      <c r="X423" s="164"/>
      <c r="Y423" s="164"/>
      <c r="AD423" s="9"/>
      <c r="AE423" s="9"/>
      <c r="AF423" s="9"/>
      <c r="AG423" s="9"/>
      <c r="AH423" s="9"/>
      <c r="AI423" s="9"/>
      <c r="AJ423" s="9"/>
    </row>
    <row r="424" spans="1:36" s="302" customFormat="1" x14ac:dyDescent="0.25">
      <c r="A424" s="317">
        <v>10</v>
      </c>
      <c r="B424" s="329" t="str">
        <f>IFERROR(VLOOKUP(A424,'Coverage Indicators - Section D'!$A$10:$Y$42,25,FALSE),"")</f>
        <v/>
      </c>
      <c r="C424" s="418" t="str">
        <f>IFERROR(IF(VLOOKUP(S424,'Disaggregation Records'!$D$95:$E$183,2,FALSE)=0,"",VLOOKUP(S424,'Disaggregation Records'!$D$95:$E$183,2,FALSE)),"")</f>
        <v/>
      </c>
      <c r="D424" s="418" t="str">
        <f>IFERROR(IF(VLOOKUP(S424,'Disaggregation Records'!$D$95:$F$183,3,FALSE)=0,"",VLOOKUP(S424,'Disaggregation Records'!$D$95:$F$183,3,FALSE)),"")</f>
        <v/>
      </c>
      <c r="E424" s="331"/>
      <c r="F424" s="332"/>
      <c r="G424" s="397" t="str">
        <f t="shared" si="34"/>
        <v/>
      </c>
      <c r="H424" s="388"/>
      <c r="I424" s="389"/>
      <c r="J424" s="389"/>
      <c r="K424" s="389"/>
      <c r="L424" s="389"/>
      <c r="M424" s="389"/>
      <c r="N424" s="389"/>
      <c r="O424" s="389"/>
      <c r="P424" s="388"/>
      <c r="Q424" s="318"/>
      <c r="R424" s="420">
        <f t="shared" si="35"/>
        <v>47</v>
      </c>
      <c r="S424" s="420" t="str">
        <f t="shared" si="36"/>
        <v/>
      </c>
      <c r="T424" s="420" t="b">
        <f t="shared" si="37"/>
        <v>0</v>
      </c>
      <c r="U424" s="420" t="s">
        <v>1624</v>
      </c>
      <c r="V424" s="420" t="str">
        <f>IFERROR(IF(VLOOKUP(S424,'Disaggregation Records'!$D$95:$G$183,4,FALSE)=0,"",VLOOKUP(S424,'Disaggregation Records'!$D$95:$G$183,4,FALSE)),"")</f>
        <v/>
      </c>
      <c r="W424" s="161"/>
      <c r="X424" s="164"/>
      <c r="Y424" s="164"/>
      <c r="AD424" s="9"/>
      <c r="AE424" s="9"/>
      <c r="AF424" s="9"/>
      <c r="AG424" s="9"/>
      <c r="AH424" s="9"/>
      <c r="AI424" s="9"/>
      <c r="AJ424" s="9"/>
    </row>
    <row r="425" spans="1:36" s="302" customFormat="1" x14ac:dyDescent="0.25">
      <c r="A425" s="317">
        <v>10</v>
      </c>
      <c r="B425" s="329" t="str">
        <f>IFERROR(VLOOKUP(A425,'Coverage Indicators - Section D'!$A$10:$Y$42,25,FALSE),"")</f>
        <v/>
      </c>
      <c r="C425" s="418" t="str">
        <f>IFERROR(IF(VLOOKUP(S425,'Disaggregation Records'!$D$95:$E$183,2,FALSE)=0,"",VLOOKUP(S425,'Disaggregation Records'!$D$95:$E$183,2,FALSE)),"")</f>
        <v/>
      </c>
      <c r="D425" s="418" t="str">
        <f>IFERROR(IF(VLOOKUP(S425,'Disaggregation Records'!$D$95:$F$183,3,FALSE)=0,"",VLOOKUP(S425,'Disaggregation Records'!$D$95:$F$183,3,FALSE)),"")</f>
        <v/>
      </c>
      <c r="E425" s="331"/>
      <c r="F425" s="332"/>
      <c r="G425" s="397" t="str">
        <f t="shared" si="34"/>
        <v/>
      </c>
      <c r="H425" s="388"/>
      <c r="I425" s="389"/>
      <c r="J425" s="389"/>
      <c r="K425" s="389"/>
      <c r="L425" s="389"/>
      <c r="M425" s="389"/>
      <c r="N425" s="389"/>
      <c r="O425" s="389"/>
      <c r="P425" s="388"/>
      <c r="Q425" s="318"/>
      <c r="R425" s="420">
        <f t="shared" si="35"/>
        <v>48</v>
      </c>
      <c r="S425" s="420" t="str">
        <f t="shared" si="36"/>
        <v/>
      </c>
      <c r="T425" s="420" t="b">
        <f t="shared" si="37"/>
        <v>0</v>
      </c>
      <c r="U425" s="420" t="s">
        <v>1625</v>
      </c>
      <c r="V425" s="420" t="str">
        <f>IFERROR(IF(VLOOKUP(S425,'Disaggregation Records'!$D$95:$G$183,4,FALSE)=0,"",VLOOKUP(S425,'Disaggregation Records'!$D$95:$G$183,4,FALSE)),"")</f>
        <v/>
      </c>
      <c r="W425" s="161"/>
      <c r="X425" s="164"/>
      <c r="Y425" s="164"/>
      <c r="AD425" s="9"/>
      <c r="AE425" s="9"/>
      <c r="AF425" s="9"/>
      <c r="AG425" s="9"/>
      <c r="AH425" s="9"/>
      <c r="AI425" s="9"/>
      <c r="AJ425" s="9"/>
    </row>
    <row r="426" spans="1:36" s="302" customFormat="1" x14ac:dyDescent="0.25">
      <c r="A426" s="317">
        <v>10</v>
      </c>
      <c r="B426" s="329" t="str">
        <f>IFERROR(VLOOKUP(A426,'Coverage Indicators - Section D'!$A$10:$Y$42,25,FALSE),"")</f>
        <v/>
      </c>
      <c r="C426" s="418" t="str">
        <f>IFERROR(IF(VLOOKUP(S426,'Disaggregation Records'!$D$95:$E$183,2,FALSE)=0,"",VLOOKUP(S426,'Disaggregation Records'!$D$95:$E$183,2,FALSE)),"")</f>
        <v/>
      </c>
      <c r="D426" s="418" t="str">
        <f>IFERROR(IF(VLOOKUP(S426,'Disaggregation Records'!$D$95:$F$183,3,FALSE)=0,"",VLOOKUP(S426,'Disaggregation Records'!$D$95:$F$183,3,FALSE)),"")</f>
        <v/>
      </c>
      <c r="E426" s="331"/>
      <c r="F426" s="332"/>
      <c r="G426" s="397" t="str">
        <f t="shared" si="34"/>
        <v/>
      </c>
      <c r="H426" s="388"/>
      <c r="I426" s="389"/>
      <c r="J426" s="389"/>
      <c r="K426" s="389"/>
      <c r="L426" s="389"/>
      <c r="M426" s="389"/>
      <c r="N426" s="389"/>
      <c r="O426" s="389"/>
      <c r="P426" s="388"/>
      <c r="Q426" s="318"/>
      <c r="R426" s="420">
        <f t="shared" si="35"/>
        <v>49</v>
      </c>
      <c r="S426" s="420" t="str">
        <f t="shared" si="36"/>
        <v/>
      </c>
      <c r="T426" s="420" t="b">
        <f t="shared" si="37"/>
        <v>0</v>
      </c>
      <c r="U426" s="420" t="s">
        <v>1626</v>
      </c>
      <c r="V426" s="420" t="str">
        <f>IFERROR(IF(VLOOKUP(S426,'Disaggregation Records'!$D$95:$G$183,4,FALSE)=0,"",VLOOKUP(S426,'Disaggregation Records'!$D$95:$G$183,4,FALSE)),"")</f>
        <v/>
      </c>
      <c r="W426" s="161"/>
      <c r="X426" s="164"/>
      <c r="Y426" s="164"/>
      <c r="AD426" s="9"/>
      <c r="AE426" s="9"/>
      <c r="AF426" s="9"/>
      <c r="AG426" s="9"/>
      <c r="AH426" s="9"/>
      <c r="AI426" s="9"/>
      <c r="AJ426" s="9"/>
    </row>
    <row r="427" spans="1:36" s="302" customFormat="1" x14ac:dyDescent="0.25">
      <c r="A427" s="317">
        <v>11</v>
      </c>
      <c r="B427" s="329" t="str">
        <f>IFERROR(VLOOKUP(A427,'Coverage Indicators - Section D'!$A$10:$Y$42,25,FALSE),"")</f>
        <v/>
      </c>
      <c r="C427" s="418" t="str">
        <f>IFERROR(IF(VLOOKUP(S427,'Disaggregation Records'!$D$95:$E$183,2,FALSE)=0,"",VLOOKUP(S427,'Disaggregation Records'!$D$95:$E$183,2,FALSE)),"")</f>
        <v/>
      </c>
      <c r="D427" s="418" t="str">
        <f>IFERROR(IF(VLOOKUP(S427,'Disaggregation Records'!$D$95:$F$183,3,FALSE)=0,"",VLOOKUP(S427,'Disaggregation Records'!$D$95:$F$183,3,FALSE)),"")</f>
        <v/>
      </c>
      <c r="E427" s="331"/>
      <c r="F427" s="332"/>
      <c r="G427" s="397" t="str">
        <f t="shared" si="34"/>
        <v/>
      </c>
      <c r="H427" s="388"/>
      <c r="I427" s="389"/>
      <c r="J427" s="389"/>
      <c r="K427" s="389"/>
      <c r="L427" s="389"/>
      <c r="M427" s="389"/>
      <c r="N427" s="389"/>
      <c r="O427" s="389"/>
      <c r="P427" s="388"/>
      <c r="Q427" s="318"/>
      <c r="R427" s="420">
        <f t="shared" si="35"/>
        <v>50</v>
      </c>
      <c r="S427" s="420" t="str">
        <f t="shared" si="36"/>
        <v/>
      </c>
      <c r="T427" s="420" t="b">
        <f t="shared" si="37"/>
        <v>0</v>
      </c>
      <c r="U427" s="420" t="s">
        <v>1627</v>
      </c>
      <c r="V427" s="420" t="str">
        <f>IFERROR(IF(VLOOKUP(S427,'Disaggregation Records'!$D$95:$G$183,4,FALSE)=0,"",VLOOKUP(S427,'Disaggregation Records'!$D$95:$G$183,4,FALSE)),"")</f>
        <v/>
      </c>
      <c r="W427" s="161"/>
      <c r="X427" s="164"/>
      <c r="Y427" s="164"/>
      <c r="AD427" s="9"/>
      <c r="AE427" s="9"/>
      <c r="AF427" s="9"/>
      <c r="AG427" s="9"/>
      <c r="AH427" s="9"/>
      <c r="AI427" s="9"/>
      <c r="AJ427" s="9"/>
    </row>
    <row r="428" spans="1:36" s="302" customFormat="1" x14ac:dyDescent="0.25">
      <c r="A428" s="317">
        <v>11</v>
      </c>
      <c r="B428" s="329" t="str">
        <f>IFERROR(VLOOKUP(A428,'Coverage Indicators - Section D'!$A$10:$Y$42,25,FALSE),"")</f>
        <v/>
      </c>
      <c r="C428" s="418" t="str">
        <f>IFERROR(IF(VLOOKUP(S428,'Disaggregation Records'!$D$95:$E$183,2,FALSE)=0,"",VLOOKUP(S428,'Disaggregation Records'!$D$95:$E$183,2,FALSE)),"")</f>
        <v/>
      </c>
      <c r="D428" s="418" t="str">
        <f>IFERROR(IF(VLOOKUP(S428,'Disaggregation Records'!$D$95:$F$183,3,FALSE)=0,"",VLOOKUP(S428,'Disaggregation Records'!$D$95:$F$183,3,FALSE)),"")</f>
        <v/>
      </c>
      <c r="E428" s="331"/>
      <c r="F428" s="332"/>
      <c r="G428" s="397" t="str">
        <f t="shared" si="34"/>
        <v/>
      </c>
      <c r="H428" s="388"/>
      <c r="I428" s="389"/>
      <c r="J428" s="389"/>
      <c r="K428" s="389"/>
      <c r="L428" s="389"/>
      <c r="M428" s="389"/>
      <c r="N428" s="389"/>
      <c r="O428" s="389"/>
      <c r="P428" s="388"/>
      <c r="Q428" s="318"/>
      <c r="R428" s="420">
        <f t="shared" si="35"/>
        <v>51</v>
      </c>
      <c r="S428" s="420" t="str">
        <f t="shared" si="36"/>
        <v/>
      </c>
      <c r="T428" s="420" t="b">
        <f t="shared" si="37"/>
        <v>0</v>
      </c>
      <c r="U428" s="420" t="s">
        <v>1628</v>
      </c>
      <c r="V428" s="420" t="str">
        <f>IFERROR(IF(VLOOKUP(S428,'Disaggregation Records'!$D$95:$G$183,4,FALSE)=0,"",VLOOKUP(S428,'Disaggregation Records'!$D$95:$G$183,4,FALSE)),"")</f>
        <v/>
      </c>
      <c r="W428" s="161"/>
      <c r="X428" s="164"/>
      <c r="Y428" s="164"/>
      <c r="AD428" s="9"/>
      <c r="AE428" s="9"/>
      <c r="AF428" s="9"/>
      <c r="AG428" s="9"/>
      <c r="AH428" s="9"/>
      <c r="AI428" s="9"/>
      <c r="AJ428" s="9"/>
    </row>
    <row r="429" spans="1:36" s="302" customFormat="1" x14ac:dyDescent="0.25">
      <c r="A429" s="317">
        <v>11</v>
      </c>
      <c r="B429" s="329" t="str">
        <f>IFERROR(VLOOKUP(A429,'Coverage Indicators - Section D'!$A$10:$Y$42,25,FALSE),"")</f>
        <v/>
      </c>
      <c r="C429" s="418" t="str">
        <f>IFERROR(IF(VLOOKUP(S429,'Disaggregation Records'!$D$95:$E$183,2,FALSE)=0,"",VLOOKUP(S429,'Disaggregation Records'!$D$95:$E$183,2,FALSE)),"")</f>
        <v/>
      </c>
      <c r="D429" s="418" t="str">
        <f>IFERROR(IF(VLOOKUP(S429,'Disaggregation Records'!$D$95:$F$183,3,FALSE)=0,"",VLOOKUP(S429,'Disaggregation Records'!$D$95:$F$183,3,FALSE)),"")</f>
        <v/>
      </c>
      <c r="E429" s="331"/>
      <c r="F429" s="332"/>
      <c r="G429" s="397" t="str">
        <f t="shared" si="34"/>
        <v/>
      </c>
      <c r="H429" s="388"/>
      <c r="I429" s="389"/>
      <c r="J429" s="389"/>
      <c r="K429" s="389"/>
      <c r="L429" s="389"/>
      <c r="M429" s="389"/>
      <c r="N429" s="389"/>
      <c r="O429" s="389"/>
      <c r="P429" s="388"/>
      <c r="Q429" s="318"/>
      <c r="R429" s="420">
        <f t="shared" si="35"/>
        <v>52</v>
      </c>
      <c r="S429" s="420" t="str">
        <f t="shared" si="36"/>
        <v/>
      </c>
      <c r="T429" s="420" t="b">
        <f t="shared" si="37"/>
        <v>0</v>
      </c>
      <c r="U429" s="420" t="s">
        <v>1629</v>
      </c>
      <c r="V429" s="420" t="str">
        <f>IFERROR(IF(VLOOKUP(S429,'Disaggregation Records'!$D$95:$G$183,4,FALSE)=0,"",VLOOKUP(S429,'Disaggregation Records'!$D$95:$G$183,4,FALSE)),"")</f>
        <v/>
      </c>
      <c r="W429" s="161"/>
      <c r="X429" s="164"/>
      <c r="Y429" s="164"/>
      <c r="AD429" s="9"/>
      <c r="AE429" s="9"/>
      <c r="AF429" s="9"/>
      <c r="AG429" s="9"/>
      <c r="AH429" s="9"/>
      <c r="AI429" s="9"/>
      <c r="AJ429" s="9"/>
    </row>
    <row r="430" spans="1:36" s="302" customFormat="1" x14ac:dyDescent="0.25">
      <c r="A430" s="317">
        <v>11</v>
      </c>
      <c r="B430" s="329" t="str">
        <f>IFERROR(VLOOKUP(A430,'Coverage Indicators - Section D'!$A$10:$Y$42,25,FALSE),"")</f>
        <v/>
      </c>
      <c r="C430" s="418" t="str">
        <f>IFERROR(IF(VLOOKUP(S430,'Disaggregation Records'!$D$95:$E$183,2,FALSE)=0,"",VLOOKUP(S430,'Disaggregation Records'!$D$95:$E$183,2,FALSE)),"")</f>
        <v/>
      </c>
      <c r="D430" s="418" t="str">
        <f>IFERROR(IF(VLOOKUP(S430,'Disaggregation Records'!$D$95:$F$183,3,FALSE)=0,"",VLOOKUP(S430,'Disaggregation Records'!$D$95:$F$183,3,FALSE)),"")</f>
        <v/>
      </c>
      <c r="E430" s="331"/>
      <c r="F430" s="332"/>
      <c r="G430" s="397" t="str">
        <f t="shared" si="34"/>
        <v/>
      </c>
      <c r="H430" s="388"/>
      <c r="I430" s="389"/>
      <c r="J430" s="389"/>
      <c r="K430" s="389"/>
      <c r="L430" s="389"/>
      <c r="M430" s="389"/>
      <c r="N430" s="389"/>
      <c r="O430" s="389"/>
      <c r="P430" s="388"/>
      <c r="Q430" s="318"/>
      <c r="R430" s="420">
        <f t="shared" si="35"/>
        <v>53</v>
      </c>
      <c r="S430" s="420" t="str">
        <f t="shared" si="36"/>
        <v/>
      </c>
      <c r="T430" s="420" t="b">
        <f t="shared" si="37"/>
        <v>0</v>
      </c>
      <c r="U430" s="420" t="s">
        <v>1630</v>
      </c>
      <c r="V430" s="420" t="str">
        <f>IFERROR(IF(VLOOKUP(S430,'Disaggregation Records'!$D$95:$G$183,4,FALSE)=0,"",VLOOKUP(S430,'Disaggregation Records'!$D$95:$G$183,4,FALSE)),"")</f>
        <v/>
      </c>
      <c r="W430" s="161"/>
      <c r="X430" s="164"/>
      <c r="Y430" s="164"/>
      <c r="AD430" s="9"/>
      <c r="AE430" s="9"/>
      <c r="AF430" s="9"/>
      <c r="AG430" s="9"/>
      <c r="AH430" s="9"/>
      <c r="AI430" s="9"/>
      <c r="AJ430" s="9"/>
    </row>
    <row r="431" spans="1:36" s="302" customFormat="1" x14ac:dyDescent="0.25">
      <c r="A431" s="317">
        <v>11</v>
      </c>
      <c r="B431" s="329" t="str">
        <f>IFERROR(VLOOKUP(A431,'Coverage Indicators - Section D'!$A$10:$Y$42,25,FALSE),"")</f>
        <v/>
      </c>
      <c r="C431" s="418" t="str">
        <f>IFERROR(IF(VLOOKUP(S431,'Disaggregation Records'!$D$95:$E$183,2,FALSE)=0,"",VLOOKUP(S431,'Disaggregation Records'!$D$95:$E$183,2,FALSE)),"")</f>
        <v/>
      </c>
      <c r="D431" s="418" t="str">
        <f>IFERROR(IF(VLOOKUP(S431,'Disaggregation Records'!$D$95:$F$183,3,FALSE)=0,"",VLOOKUP(S431,'Disaggregation Records'!$D$95:$F$183,3,FALSE)),"")</f>
        <v/>
      </c>
      <c r="E431" s="331"/>
      <c r="F431" s="332"/>
      <c r="G431" s="397" t="str">
        <f t="shared" si="34"/>
        <v/>
      </c>
      <c r="H431" s="388"/>
      <c r="I431" s="389"/>
      <c r="J431" s="389"/>
      <c r="K431" s="389"/>
      <c r="L431" s="389"/>
      <c r="M431" s="389"/>
      <c r="N431" s="389"/>
      <c r="O431" s="389"/>
      <c r="P431" s="388"/>
      <c r="Q431" s="318"/>
      <c r="R431" s="420">
        <f t="shared" si="35"/>
        <v>54</v>
      </c>
      <c r="S431" s="420" t="str">
        <f t="shared" si="36"/>
        <v/>
      </c>
      <c r="T431" s="420" t="b">
        <f t="shared" si="37"/>
        <v>0</v>
      </c>
      <c r="U431" s="420" t="s">
        <v>1631</v>
      </c>
      <c r="V431" s="420" t="str">
        <f>IFERROR(IF(VLOOKUP(S431,'Disaggregation Records'!$D$95:$G$183,4,FALSE)=0,"",VLOOKUP(S431,'Disaggregation Records'!$D$95:$G$183,4,FALSE)),"")</f>
        <v/>
      </c>
      <c r="W431" s="161"/>
      <c r="X431" s="164"/>
      <c r="Y431" s="164"/>
      <c r="AD431" s="9"/>
      <c r="AE431" s="9"/>
      <c r="AF431" s="9"/>
      <c r="AG431" s="9"/>
      <c r="AH431" s="9"/>
      <c r="AI431" s="9"/>
      <c r="AJ431" s="9"/>
    </row>
    <row r="432" spans="1:36" s="302" customFormat="1" x14ac:dyDescent="0.25">
      <c r="A432" s="317">
        <v>11</v>
      </c>
      <c r="B432" s="329" t="str">
        <f>IFERROR(VLOOKUP(A432,'Coverage Indicators - Section D'!$A$10:$Y$42,25,FALSE),"")</f>
        <v/>
      </c>
      <c r="C432" s="418" t="str">
        <f>IFERROR(IF(VLOOKUP(S432,'Disaggregation Records'!$D$95:$E$183,2,FALSE)=0,"",VLOOKUP(S432,'Disaggregation Records'!$D$95:$E$183,2,FALSE)),"")</f>
        <v/>
      </c>
      <c r="D432" s="418" t="str">
        <f>IFERROR(IF(VLOOKUP(S432,'Disaggregation Records'!$D$95:$F$183,3,FALSE)=0,"",VLOOKUP(S432,'Disaggregation Records'!$D$95:$F$183,3,FALSE)),"")</f>
        <v/>
      </c>
      <c r="E432" s="331"/>
      <c r="F432" s="332"/>
      <c r="G432" s="397" t="str">
        <f t="shared" si="34"/>
        <v/>
      </c>
      <c r="H432" s="388"/>
      <c r="I432" s="389"/>
      <c r="J432" s="389"/>
      <c r="K432" s="389"/>
      <c r="L432" s="389"/>
      <c r="M432" s="389"/>
      <c r="N432" s="389"/>
      <c r="O432" s="389"/>
      <c r="P432" s="388"/>
      <c r="Q432" s="318"/>
      <c r="R432" s="420">
        <f t="shared" si="35"/>
        <v>55</v>
      </c>
      <c r="S432" s="420" t="str">
        <f t="shared" si="36"/>
        <v/>
      </c>
      <c r="T432" s="420" t="b">
        <f t="shared" si="37"/>
        <v>0</v>
      </c>
      <c r="U432" s="420" t="s">
        <v>1632</v>
      </c>
      <c r="V432" s="420" t="str">
        <f>IFERROR(IF(VLOOKUP(S432,'Disaggregation Records'!$D$95:$G$183,4,FALSE)=0,"",VLOOKUP(S432,'Disaggregation Records'!$D$95:$G$183,4,FALSE)),"")</f>
        <v/>
      </c>
      <c r="W432" s="161"/>
      <c r="X432" s="164"/>
      <c r="Y432" s="164"/>
      <c r="AD432" s="9"/>
      <c r="AE432" s="9"/>
      <c r="AF432" s="9"/>
      <c r="AG432" s="9"/>
      <c r="AH432" s="9"/>
      <c r="AI432" s="9"/>
      <c r="AJ432" s="9"/>
    </row>
    <row r="433" spans="1:36" s="302" customFormat="1" x14ac:dyDescent="0.25">
      <c r="A433" s="317">
        <v>11</v>
      </c>
      <c r="B433" s="329" t="str">
        <f>IFERROR(VLOOKUP(A433,'Coverage Indicators - Section D'!$A$10:$Y$42,25,FALSE),"")</f>
        <v/>
      </c>
      <c r="C433" s="418" t="str">
        <f>IFERROR(IF(VLOOKUP(S433,'Disaggregation Records'!$D$95:$E$183,2,FALSE)=0,"",VLOOKUP(S433,'Disaggregation Records'!$D$95:$E$183,2,FALSE)),"")</f>
        <v/>
      </c>
      <c r="D433" s="418" t="str">
        <f>IFERROR(IF(VLOOKUP(S433,'Disaggregation Records'!$D$95:$F$183,3,FALSE)=0,"",VLOOKUP(S433,'Disaggregation Records'!$D$95:$F$183,3,FALSE)),"")</f>
        <v/>
      </c>
      <c r="E433" s="331"/>
      <c r="F433" s="332"/>
      <c r="G433" s="397" t="str">
        <f t="shared" si="34"/>
        <v/>
      </c>
      <c r="H433" s="388"/>
      <c r="I433" s="389"/>
      <c r="J433" s="389"/>
      <c r="K433" s="389"/>
      <c r="L433" s="389"/>
      <c r="M433" s="389"/>
      <c r="N433" s="389"/>
      <c r="O433" s="389"/>
      <c r="P433" s="388"/>
      <c r="Q433" s="318"/>
      <c r="R433" s="420">
        <f t="shared" si="35"/>
        <v>56</v>
      </c>
      <c r="S433" s="420" t="str">
        <f t="shared" si="36"/>
        <v/>
      </c>
      <c r="T433" s="420" t="b">
        <f t="shared" si="37"/>
        <v>0</v>
      </c>
      <c r="U433" s="420" t="s">
        <v>1633</v>
      </c>
      <c r="V433" s="420" t="str">
        <f>IFERROR(IF(VLOOKUP(S433,'Disaggregation Records'!$D$95:$G$183,4,FALSE)=0,"",VLOOKUP(S433,'Disaggregation Records'!$D$95:$G$183,4,FALSE)),"")</f>
        <v/>
      </c>
      <c r="W433" s="161"/>
      <c r="X433" s="164"/>
      <c r="Y433" s="164"/>
      <c r="AD433" s="9"/>
      <c r="AE433" s="9"/>
      <c r="AF433" s="9"/>
      <c r="AG433" s="9"/>
      <c r="AH433" s="9"/>
      <c r="AI433" s="9"/>
      <c r="AJ433" s="9"/>
    </row>
    <row r="434" spans="1:36" s="302" customFormat="1" x14ac:dyDescent="0.25">
      <c r="A434" s="317">
        <v>11</v>
      </c>
      <c r="B434" s="329" t="str">
        <f>IFERROR(VLOOKUP(A434,'Coverage Indicators - Section D'!$A$10:$Y$42,25,FALSE),"")</f>
        <v/>
      </c>
      <c r="C434" s="418" t="str">
        <f>IFERROR(IF(VLOOKUP(S434,'Disaggregation Records'!$D$95:$E$183,2,FALSE)=0,"",VLOOKUP(S434,'Disaggregation Records'!$D$95:$E$183,2,FALSE)),"")</f>
        <v/>
      </c>
      <c r="D434" s="418" t="str">
        <f>IFERROR(IF(VLOOKUP(S434,'Disaggregation Records'!$D$95:$F$183,3,FALSE)=0,"",VLOOKUP(S434,'Disaggregation Records'!$D$95:$F$183,3,FALSE)),"")</f>
        <v/>
      </c>
      <c r="E434" s="331"/>
      <c r="F434" s="332"/>
      <c r="G434" s="397" t="str">
        <f t="shared" si="34"/>
        <v/>
      </c>
      <c r="H434" s="388"/>
      <c r="I434" s="389"/>
      <c r="J434" s="389"/>
      <c r="K434" s="389"/>
      <c r="L434" s="389"/>
      <c r="M434" s="389"/>
      <c r="N434" s="389"/>
      <c r="O434" s="389"/>
      <c r="P434" s="388"/>
      <c r="Q434" s="318"/>
      <c r="R434" s="420">
        <f t="shared" si="35"/>
        <v>57</v>
      </c>
      <c r="S434" s="420" t="str">
        <f t="shared" si="36"/>
        <v/>
      </c>
      <c r="T434" s="420" t="b">
        <f t="shared" si="37"/>
        <v>0</v>
      </c>
      <c r="U434" s="420" t="s">
        <v>1634</v>
      </c>
      <c r="V434" s="420" t="str">
        <f>IFERROR(IF(VLOOKUP(S434,'Disaggregation Records'!$D$95:$G$183,4,FALSE)=0,"",VLOOKUP(S434,'Disaggregation Records'!$D$95:$G$183,4,FALSE)),"")</f>
        <v/>
      </c>
      <c r="W434" s="161"/>
      <c r="X434" s="164"/>
      <c r="Y434" s="164"/>
      <c r="AD434" s="9"/>
      <c r="AE434" s="9"/>
      <c r="AF434" s="9"/>
      <c r="AG434" s="9"/>
      <c r="AH434" s="9"/>
      <c r="AI434" s="9"/>
      <c r="AJ434" s="9"/>
    </row>
    <row r="435" spans="1:36" s="302" customFormat="1" x14ac:dyDescent="0.25">
      <c r="A435" s="317">
        <v>11</v>
      </c>
      <c r="B435" s="329" t="str">
        <f>IFERROR(VLOOKUP(A435,'Coverage Indicators - Section D'!$A$10:$Y$42,25,FALSE),"")</f>
        <v/>
      </c>
      <c r="C435" s="418" t="str">
        <f>IFERROR(IF(VLOOKUP(S435,'Disaggregation Records'!$D$95:$E$183,2,FALSE)=0,"",VLOOKUP(S435,'Disaggregation Records'!$D$95:$E$183,2,FALSE)),"")</f>
        <v/>
      </c>
      <c r="D435" s="418" t="str">
        <f>IFERROR(IF(VLOOKUP(S435,'Disaggregation Records'!$D$95:$F$183,3,FALSE)=0,"",VLOOKUP(S435,'Disaggregation Records'!$D$95:$F$183,3,FALSE)),"")</f>
        <v/>
      </c>
      <c r="E435" s="331"/>
      <c r="F435" s="332"/>
      <c r="G435" s="397" t="str">
        <f t="shared" si="34"/>
        <v/>
      </c>
      <c r="H435" s="388"/>
      <c r="I435" s="389"/>
      <c r="J435" s="389"/>
      <c r="K435" s="389"/>
      <c r="L435" s="389"/>
      <c r="M435" s="389"/>
      <c r="N435" s="389"/>
      <c r="O435" s="389"/>
      <c r="P435" s="388"/>
      <c r="Q435" s="318"/>
      <c r="R435" s="420">
        <f t="shared" si="35"/>
        <v>58</v>
      </c>
      <c r="S435" s="420" t="str">
        <f t="shared" si="36"/>
        <v/>
      </c>
      <c r="T435" s="420" t="b">
        <f t="shared" si="37"/>
        <v>0</v>
      </c>
      <c r="U435" s="420" t="s">
        <v>1635</v>
      </c>
      <c r="V435" s="420" t="str">
        <f>IFERROR(IF(VLOOKUP(S435,'Disaggregation Records'!$D$95:$G$183,4,FALSE)=0,"",VLOOKUP(S435,'Disaggregation Records'!$D$95:$G$183,4,FALSE)),"")</f>
        <v/>
      </c>
      <c r="W435" s="161"/>
      <c r="X435" s="164"/>
      <c r="Y435" s="164"/>
      <c r="AD435" s="9"/>
      <c r="AE435" s="9"/>
      <c r="AF435" s="9"/>
      <c r="AG435" s="9"/>
      <c r="AH435" s="9"/>
      <c r="AI435" s="9"/>
      <c r="AJ435" s="9"/>
    </row>
    <row r="436" spans="1:36" s="302" customFormat="1" x14ac:dyDescent="0.25">
      <c r="A436" s="317">
        <v>11</v>
      </c>
      <c r="B436" s="329" t="str">
        <f>IFERROR(VLOOKUP(A436,'Coverage Indicators - Section D'!$A$10:$Y$42,25,FALSE),"")</f>
        <v/>
      </c>
      <c r="C436" s="418" t="str">
        <f>IFERROR(IF(VLOOKUP(S436,'Disaggregation Records'!$D$95:$E$183,2,FALSE)=0,"",VLOOKUP(S436,'Disaggregation Records'!$D$95:$E$183,2,FALSE)),"")</f>
        <v/>
      </c>
      <c r="D436" s="418" t="str">
        <f>IFERROR(IF(VLOOKUP(S436,'Disaggregation Records'!$D$95:$F$183,3,FALSE)=0,"",VLOOKUP(S436,'Disaggregation Records'!$D$95:$F$183,3,FALSE)),"")</f>
        <v/>
      </c>
      <c r="E436" s="331"/>
      <c r="F436" s="332"/>
      <c r="G436" s="397" t="str">
        <f t="shared" si="34"/>
        <v/>
      </c>
      <c r="H436" s="388"/>
      <c r="I436" s="389"/>
      <c r="J436" s="389"/>
      <c r="K436" s="389"/>
      <c r="L436" s="389"/>
      <c r="M436" s="389"/>
      <c r="N436" s="389"/>
      <c r="O436" s="389"/>
      <c r="P436" s="388"/>
      <c r="Q436" s="318"/>
      <c r="R436" s="420">
        <f t="shared" si="35"/>
        <v>59</v>
      </c>
      <c r="S436" s="420" t="str">
        <f t="shared" si="36"/>
        <v/>
      </c>
      <c r="T436" s="420" t="b">
        <f t="shared" si="37"/>
        <v>0</v>
      </c>
      <c r="U436" s="420" t="s">
        <v>1636</v>
      </c>
      <c r="V436" s="420" t="str">
        <f>IFERROR(IF(VLOOKUP(S436,'Disaggregation Records'!$D$95:$G$183,4,FALSE)=0,"",VLOOKUP(S436,'Disaggregation Records'!$D$95:$G$183,4,FALSE)),"")</f>
        <v/>
      </c>
      <c r="W436" s="161"/>
      <c r="X436" s="164"/>
      <c r="Y436" s="164"/>
      <c r="AD436" s="9"/>
      <c r="AE436" s="9"/>
      <c r="AF436" s="9"/>
      <c r="AG436" s="9"/>
      <c r="AH436" s="9"/>
      <c r="AI436" s="9"/>
      <c r="AJ436" s="9"/>
    </row>
    <row r="437" spans="1:36" s="302" customFormat="1" x14ac:dyDescent="0.25">
      <c r="A437" s="317">
        <v>12</v>
      </c>
      <c r="B437" s="329" t="str">
        <f>IFERROR(VLOOKUP(A437,'Coverage Indicators - Section D'!$A$10:$Y$42,25,FALSE),"")</f>
        <v/>
      </c>
      <c r="C437" s="418" t="str">
        <f>IFERROR(IF(VLOOKUP(S437,'Disaggregation Records'!$D$95:$E$183,2,FALSE)=0,"",VLOOKUP(S437,'Disaggregation Records'!$D$95:$E$183,2,FALSE)),"")</f>
        <v/>
      </c>
      <c r="D437" s="418" t="str">
        <f>IFERROR(IF(VLOOKUP(S437,'Disaggregation Records'!$D$95:$F$183,3,FALSE)=0,"",VLOOKUP(S437,'Disaggregation Records'!$D$95:$F$183,3,FALSE)),"")</f>
        <v/>
      </c>
      <c r="E437" s="331"/>
      <c r="F437" s="332"/>
      <c r="G437" s="397" t="str">
        <f t="shared" si="34"/>
        <v/>
      </c>
      <c r="H437" s="388"/>
      <c r="I437" s="389"/>
      <c r="J437" s="389"/>
      <c r="K437" s="389"/>
      <c r="L437" s="389"/>
      <c r="M437" s="389"/>
      <c r="N437" s="389"/>
      <c r="O437" s="389"/>
      <c r="P437" s="388"/>
      <c r="Q437" s="318"/>
      <c r="R437" s="420">
        <f t="shared" si="35"/>
        <v>60</v>
      </c>
      <c r="S437" s="420" t="str">
        <f t="shared" si="36"/>
        <v/>
      </c>
      <c r="T437" s="420" t="b">
        <f t="shared" si="37"/>
        <v>0</v>
      </c>
      <c r="U437" s="420" t="s">
        <v>1637</v>
      </c>
      <c r="V437" s="420" t="str">
        <f>IFERROR(IF(VLOOKUP(S437,'Disaggregation Records'!$D$95:$G$183,4,FALSE)=0,"",VLOOKUP(S437,'Disaggregation Records'!$D$95:$G$183,4,FALSE)),"")</f>
        <v/>
      </c>
      <c r="W437" s="161"/>
      <c r="X437" s="164"/>
      <c r="Y437" s="164"/>
      <c r="AD437" s="9"/>
      <c r="AE437" s="9"/>
      <c r="AF437" s="9"/>
      <c r="AG437" s="9"/>
      <c r="AH437" s="9"/>
      <c r="AI437" s="9"/>
      <c r="AJ437" s="9"/>
    </row>
    <row r="438" spans="1:36" s="302" customFormat="1" x14ac:dyDescent="0.25">
      <c r="A438" s="317">
        <v>12</v>
      </c>
      <c r="B438" s="329" t="str">
        <f>IFERROR(VLOOKUP(A438,'Coverage Indicators - Section D'!$A$10:$Y$42,25,FALSE),"")</f>
        <v/>
      </c>
      <c r="C438" s="418" t="str">
        <f>IFERROR(IF(VLOOKUP(S438,'Disaggregation Records'!$D$95:$E$183,2,FALSE)=0,"",VLOOKUP(S438,'Disaggregation Records'!$D$95:$E$183,2,FALSE)),"")</f>
        <v/>
      </c>
      <c r="D438" s="418" t="str">
        <f>IFERROR(IF(VLOOKUP(S438,'Disaggregation Records'!$D$95:$F$183,3,FALSE)=0,"",VLOOKUP(S438,'Disaggregation Records'!$D$95:$F$183,3,FALSE)),"")</f>
        <v/>
      </c>
      <c r="E438" s="331"/>
      <c r="F438" s="332"/>
      <c r="G438" s="397" t="str">
        <f t="shared" si="34"/>
        <v/>
      </c>
      <c r="H438" s="388"/>
      <c r="I438" s="389"/>
      <c r="J438" s="389"/>
      <c r="K438" s="389"/>
      <c r="L438" s="389"/>
      <c r="M438" s="389"/>
      <c r="N438" s="389"/>
      <c r="O438" s="389"/>
      <c r="P438" s="388"/>
      <c r="Q438" s="318"/>
      <c r="R438" s="420">
        <f t="shared" si="35"/>
        <v>61</v>
      </c>
      <c r="S438" s="420" t="str">
        <f t="shared" si="36"/>
        <v/>
      </c>
      <c r="T438" s="420" t="b">
        <f t="shared" si="37"/>
        <v>0</v>
      </c>
      <c r="U438" s="420" t="s">
        <v>1638</v>
      </c>
      <c r="V438" s="420" t="str">
        <f>IFERROR(IF(VLOOKUP(S438,'Disaggregation Records'!$D$95:$G$183,4,FALSE)=0,"",VLOOKUP(S438,'Disaggregation Records'!$D$95:$G$183,4,FALSE)),"")</f>
        <v/>
      </c>
      <c r="W438" s="161"/>
      <c r="X438" s="164"/>
      <c r="Y438" s="164"/>
      <c r="AD438" s="9"/>
      <c r="AE438" s="9"/>
      <c r="AF438" s="9"/>
      <c r="AG438" s="9"/>
      <c r="AH438" s="9"/>
      <c r="AI438" s="9"/>
      <c r="AJ438" s="9"/>
    </row>
    <row r="439" spans="1:36" s="302" customFormat="1" x14ac:dyDescent="0.25">
      <c r="A439" s="317">
        <v>12</v>
      </c>
      <c r="B439" s="329" t="str">
        <f>IFERROR(VLOOKUP(A439,'Coverage Indicators - Section D'!$A$10:$Y$42,25,FALSE),"")</f>
        <v/>
      </c>
      <c r="C439" s="418" t="str">
        <f>IFERROR(IF(VLOOKUP(S439,'Disaggregation Records'!$D$95:$E$183,2,FALSE)=0,"",VLOOKUP(S439,'Disaggregation Records'!$D$95:$E$183,2,FALSE)),"")</f>
        <v/>
      </c>
      <c r="D439" s="418" t="str">
        <f>IFERROR(IF(VLOOKUP(S439,'Disaggregation Records'!$D$95:$F$183,3,FALSE)=0,"",VLOOKUP(S439,'Disaggregation Records'!$D$95:$F$183,3,FALSE)),"")</f>
        <v/>
      </c>
      <c r="E439" s="331"/>
      <c r="F439" s="332"/>
      <c r="G439" s="397" t="str">
        <f t="shared" si="34"/>
        <v/>
      </c>
      <c r="H439" s="388"/>
      <c r="I439" s="389"/>
      <c r="J439" s="389"/>
      <c r="K439" s="389"/>
      <c r="L439" s="389"/>
      <c r="M439" s="389"/>
      <c r="N439" s="389"/>
      <c r="O439" s="389"/>
      <c r="P439" s="388"/>
      <c r="Q439" s="318"/>
      <c r="R439" s="420">
        <f t="shared" si="35"/>
        <v>62</v>
      </c>
      <c r="S439" s="420" t="str">
        <f t="shared" si="36"/>
        <v/>
      </c>
      <c r="T439" s="420" t="b">
        <f t="shared" si="37"/>
        <v>0</v>
      </c>
      <c r="U439" s="420" t="s">
        <v>1639</v>
      </c>
      <c r="V439" s="420" t="str">
        <f>IFERROR(IF(VLOOKUP(S439,'Disaggregation Records'!$D$95:$G$183,4,FALSE)=0,"",VLOOKUP(S439,'Disaggregation Records'!$D$95:$G$183,4,FALSE)),"")</f>
        <v/>
      </c>
      <c r="W439" s="161"/>
      <c r="X439" s="164"/>
      <c r="Y439" s="164"/>
      <c r="AD439" s="9"/>
      <c r="AE439" s="9"/>
      <c r="AF439" s="9"/>
      <c r="AG439" s="9"/>
      <c r="AH439" s="9"/>
      <c r="AI439" s="9"/>
      <c r="AJ439" s="9"/>
    </row>
    <row r="440" spans="1:36" s="302" customFormat="1" x14ac:dyDescent="0.25">
      <c r="A440" s="317">
        <v>12</v>
      </c>
      <c r="B440" s="329" t="str">
        <f>IFERROR(VLOOKUP(A440,'Coverage Indicators - Section D'!$A$10:$Y$42,25,FALSE),"")</f>
        <v/>
      </c>
      <c r="C440" s="418" t="str">
        <f>IFERROR(IF(VLOOKUP(S440,'Disaggregation Records'!$D$95:$E$183,2,FALSE)=0,"",VLOOKUP(S440,'Disaggregation Records'!$D$95:$E$183,2,FALSE)),"")</f>
        <v/>
      </c>
      <c r="D440" s="418" t="str">
        <f>IFERROR(IF(VLOOKUP(S440,'Disaggregation Records'!$D$95:$F$183,3,FALSE)=0,"",VLOOKUP(S440,'Disaggregation Records'!$D$95:$F$183,3,FALSE)),"")</f>
        <v/>
      </c>
      <c r="E440" s="331"/>
      <c r="F440" s="332"/>
      <c r="G440" s="397" t="str">
        <f t="shared" si="34"/>
        <v/>
      </c>
      <c r="H440" s="388"/>
      <c r="I440" s="389"/>
      <c r="J440" s="389"/>
      <c r="K440" s="389"/>
      <c r="L440" s="389"/>
      <c r="M440" s="389"/>
      <c r="N440" s="389"/>
      <c r="O440" s="389"/>
      <c r="P440" s="388"/>
      <c r="Q440" s="318"/>
      <c r="R440" s="420">
        <f t="shared" si="35"/>
        <v>63</v>
      </c>
      <c r="S440" s="420" t="str">
        <f t="shared" si="36"/>
        <v/>
      </c>
      <c r="T440" s="420" t="b">
        <f t="shared" si="37"/>
        <v>0</v>
      </c>
      <c r="U440" s="420" t="s">
        <v>1640</v>
      </c>
      <c r="V440" s="420" t="str">
        <f>IFERROR(IF(VLOOKUP(S440,'Disaggregation Records'!$D$95:$G$183,4,FALSE)=0,"",VLOOKUP(S440,'Disaggregation Records'!$D$95:$G$183,4,FALSE)),"")</f>
        <v/>
      </c>
      <c r="W440" s="161"/>
      <c r="X440" s="164"/>
      <c r="Y440" s="164"/>
      <c r="AD440" s="9"/>
      <c r="AE440" s="9"/>
      <c r="AF440" s="9"/>
      <c r="AG440" s="9"/>
      <c r="AH440" s="9"/>
      <c r="AI440" s="9"/>
      <c r="AJ440" s="9"/>
    </row>
    <row r="441" spans="1:36" s="302" customFormat="1" x14ac:dyDescent="0.25">
      <c r="A441" s="317">
        <v>12</v>
      </c>
      <c r="B441" s="329" t="str">
        <f>IFERROR(VLOOKUP(A441,'Coverage Indicators - Section D'!$A$10:$Y$42,25,FALSE),"")</f>
        <v/>
      </c>
      <c r="C441" s="418" t="str">
        <f>IFERROR(IF(VLOOKUP(S441,'Disaggregation Records'!$D$95:$E$183,2,FALSE)=0,"",VLOOKUP(S441,'Disaggregation Records'!$D$95:$E$183,2,FALSE)),"")</f>
        <v/>
      </c>
      <c r="D441" s="418" t="str">
        <f>IFERROR(IF(VLOOKUP(S441,'Disaggregation Records'!$D$95:$F$183,3,FALSE)=0,"",VLOOKUP(S441,'Disaggregation Records'!$D$95:$F$183,3,FALSE)),"")</f>
        <v/>
      </c>
      <c r="E441" s="331"/>
      <c r="F441" s="332"/>
      <c r="G441" s="397" t="str">
        <f t="shared" si="34"/>
        <v/>
      </c>
      <c r="H441" s="388"/>
      <c r="I441" s="389"/>
      <c r="J441" s="389"/>
      <c r="K441" s="389"/>
      <c r="L441" s="389"/>
      <c r="M441" s="389"/>
      <c r="N441" s="389"/>
      <c r="O441" s="389"/>
      <c r="P441" s="388"/>
      <c r="Q441" s="318"/>
      <c r="R441" s="420">
        <f t="shared" si="35"/>
        <v>64</v>
      </c>
      <c r="S441" s="420" t="str">
        <f t="shared" si="36"/>
        <v/>
      </c>
      <c r="T441" s="420" t="b">
        <f t="shared" si="37"/>
        <v>0</v>
      </c>
      <c r="U441" s="420" t="s">
        <v>1641</v>
      </c>
      <c r="V441" s="420" t="str">
        <f>IFERROR(IF(VLOOKUP(S441,'Disaggregation Records'!$D$95:$G$183,4,FALSE)=0,"",VLOOKUP(S441,'Disaggregation Records'!$D$95:$G$183,4,FALSE)),"")</f>
        <v/>
      </c>
      <c r="W441" s="161"/>
      <c r="X441" s="164"/>
      <c r="Y441" s="164"/>
      <c r="AD441" s="9"/>
      <c r="AE441" s="9"/>
      <c r="AF441" s="9"/>
      <c r="AG441" s="9"/>
      <c r="AH441" s="9"/>
      <c r="AI441" s="9"/>
      <c r="AJ441" s="9"/>
    </row>
    <row r="442" spans="1:36" s="302" customFormat="1" x14ac:dyDescent="0.25">
      <c r="A442" s="317">
        <v>12</v>
      </c>
      <c r="B442" s="329" t="str">
        <f>IFERROR(VLOOKUP(A442,'Coverage Indicators - Section D'!$A$10:$Y$42,25,FALSE),"")</f>
        <v/>
      </c>
      <c r="C442" s="418" t="str">
        <f>IFERROR(IF(VLOOKUP(S442,'Disaggregation Records'!$D$95:$E$183,2,FALSE)=0,"",VLOOKUP(S442,'Disaggregation Records'!$D$95:$E$183,2,FALSE)),"")</f>
        <v/>
      </c>
      <c r="D442" s="418" t="str">
        <f>IFERROR(IF(VLOOKUP(S442,'Disaggregation Records'!$D$95:$F$183,3,FALSE)=0,"",VLOOKUP(S442,'Disaggregation Records'!$D$95:$F$183,3,FALSE)),"")</f>
        <v/>
      </c>
      <c r="E442" s="331"/>
      <c r="F442" s="332"/>
      <c r="G442" s="397" t="str">
        <f t="shared" si="34"/>
        <v/>
      </c>
      <c r="H442" s="388"/>
      <c r="I442" s="389"/>
      <c r="J442" s="389"/>
      <c r="K442" s="389"/>
      <c r="L442" s="389"/>
      <c r="M442" s="389"/>
      <c r="N442" s="389"/>
      <c r="O442" s="389"/>
      <c r="P442" s="388"/>
      <c r="Q442" s="318"/>
      <c r="R442" s="420">
        <f t="shared" si="35"/>
        <v>65</v>
      </c>
      <c r="S442" s="420" t="str">
        <f t="shared" si="36"/>
        <v/>
      </c>
      <c r="T442" s="420" t="b">
        <f t="shared" si="37"/>
        <v>0</v>
      </c>
      <c r="U442" s="420" t="s">
        <v>1642</v>
      </c>
      <c r="V442" s="420" t="str">
        <f>IFERROR(IF(VLOOKUP(S442,'Disaggregation Records'!$D$95:$G$183,4,FALSE)=0,"",VLOOKUP(S442,'Disaggregation Records'!$D$95:$G$183,4,FALSE)),"")</f>
        <v/>
      </c>
      <c r="W442" s="161"/>
      <c r="X442" s="164"/>
      <c r="Y442" s="164"/>
      <c r="AD442" s="9"/>
      <c r="AE442" s="9"/>
      <c r="AF442" s="9"/>
      <c r="AG442" s="9"/>
      <c r="AH442" s="9"/>
      <c r="AI442" s="9"/>
      <c r="AJ442" s="9"/>
    </row>
    <row r="443" spans="1:36" s="302" customFormat="1" x14ac:dyDescent="0.25">
      <c r="A443" s="317">
        <v>12</v>
      </c>
      <c r="B443" s="329" t="str">
        <f>IFERROR(VLOOKUP(A443,'Coverage Indicators - Section D'!$A$10:$Y$42,25,FALSE),"")</f>
        <v/>
      </c>
      <c r="C443" s="418" t="str">
        <f>IFERROR(IF(VLOOKUP(S443,'Disaggregation Records'!$D$95:$E$183,2,FALSE)=0,"",VLOOKUP(S443,'Disaggregation Records'!$D$95:$E$183,2,FALSE)),"")</f>
        <v/>
      </c>
      <c r="D443" s="418" t="str">
        <f>IFERROR(IF(VLOOKUP(S443,'Disaggregation Records'!$D$95:$F$183,3,FALSE)=0,"",VLOOKUP(S443,'Disaggregation Records'!$D$95:$F$183,3,FALSE)),"")</f>
        <v/>
      </c>
      <c r="E443" s="331"/>
      <c r="F443" s="332"/>
      <c r="G443" s="397" t="str">
        <f t="shared" si="34"/>
        <v/>
      </c>
      <c r="H443" s="388"/>
      <c r="I443" s="389"/>
      <c r="J443" s="389"/>
      <c r="K443" s="389"/>
      <c r="L443" s="389"/>
      <c r="M443" s="389"/>
      <c r="N443" s="389"/>
      <c r="O443" s="389"/>
      <c r="P443" s="388"/>
      <c r="Q443" s="318"/>
      <c r="R443" s="420">
        <f t="shared" si="35"/>
        <v>66</v>
      </c>
      <c r="S443" s="420" t="str">
        <f t="shared" si="36"/>
        <v/>
      </c>
      <c r="T443" s="420" t="b">
        <f t="shared" si="37"/>
        <v>0</v>
      </c>
      <c r="U443" s="420" t="s">
        <v>1643</v>
      </c>
      <c r="V443" s="420" t="str">
        <f>IFERROR(IF(VLOOKUP(S443,'Disaggregation Records'!$D$95:$G$183,4,FALSE)=0,"",VLOOKUP(S443,'Disaggregation Records'!$D$95:$G$183,4,FALSE)),"")</f>
        <v/>
      </c>
      <c r="W443" s="161"/>
      <c r="X443" s="164"/>
      <c r="Y443" s="164"/>
      <c r="AD443" s="9"/>
      <c r="AE443" s="9"/>
      <c r="AF443" s="9"/>
      <c r="AG443" s="9"/>
      <c r="AH443" s="9"/>
      <c r="AI443" s="9"/>
      <c r="AJ443" s="9"/>
    </row>
    <row r="444" spans="1:36" s="302" customFormat="1" x14ac:dyDescent="0.25">
      <c r="A444" s="317">
        <v>12</v>
      </c>
      <c r="B444" s="329" t="str">
        <f>IFERROR(VLOOKUP(A444,'Coverage Indicators - Section D'!$A$10:$Y$42,25,FALSE),"")</f>
        <v/>
      </c>
      <c r="C444" s="418" t="str">
        <f>IFERROR(IF(VLOOKUP(S444,'Disaggregation Records'!$D$95:$E$183,2,FALSE)=0,"",VLOOKUP(S444,'Disaggregation Records'!$D$95:$E$183,2,FALSE)),"")</f>
        <v/>
      </c>
      <c r="D444" s="418" t="str">
        <f>IFERROR(IF(VLOOKUP(S444,'Disaggregation Records'!$D$95:$F$183,3,FALSE)=0,"",VLOOKUP(S444,'Disaggregation Records'!$D$95:$F$183,3,FALSE)),"")</f>
        <v/>
      </c>
      <c r="E444" s="331"/>
      <c r="F444" s="332"/>
      <c r="G444" s="397" t="str">
        <f t="shared" si="34"/>
        <v/>
      </c>
      <c r="H444" s="388"/>
      <c r="I444" s="389"/>
      <c r="J444" s="389"/>
      <c r="K444" s="389"/>
      <c r="L444" s="389"/>
      <c r="M444" s="389"/>
      <c r="N444" s="389"/>
      <c r="O444" s="389"/>
      <c r="P444" s="388"/>
      <c r="Q444" s="318"/>
      <c r="R444" s="420">
        <f t="shared" si="35"/>
        <v>67</v>
      </c>
      <c r="S444" s="420" t="str">
        <f t="shared" si="36"/>
        <v/>
      </c>
      <c r="T444" s="420" t="b">
        <f t="shared" si="37"/>
        <v>0</v>
      </c>
      <c r="U444" s="420" t="s">
        <v>1644</v>
      </c>
      <c r="V444" s="420" t="str">
        <f>IFERROR(IF(VLOOKUP(S444,'Disaggregation Records'!$D$95:$G$183,4,FALSE)=0,"",VLOOKUP(S444,'Disaggregation Records'!$D$95:$G$183,4,FALSE)),"")</f>
        <v/>
      </c>
      <c r="W444" s="161"/>
      <c r="X444" s="164"/>
      <c r="Y444" s="164"/>
      <c r="AD444" s="9"/>
      <c r="AE444" s="9"/>
      <c r="AF444" s="9"/>
      <c r="AG444" s="9"/>
      <c r="AH444" s="9"/>
      <c r="AI444" s="9"/>
      <c r="AJ444" s="9"/>
    </row>
    <row r="445" spans="1:36" s="302" customFormat="1" x14ac:dyDescent="0.25">
      <c r="A445" s="317">
        <v>12</v>
      </c>
      <c r="B445" s="329" t="str">
        <f>IFERROR(VLOOKUP(A445,'Coverage Indicators - Section D'!$A$10:$Y$42,25,FALSE),"")</f>
        <v/>
      </c>
      <c r="C445" s="418" t="str">
        <f>IFERROR(IF(VLOOKUP(S445,'Disaggregation Records'!$D$95:$E$183,2,FALSE)=0,"",VLOOKUP(S445,'Disaggregation Records'!$D$95:$E$183,2,FALSE)),"")</f>
        <v/>
      </c>
      <c r="D445" s="418" t="str">
        <f>IFERROR(IF(VLOOKUP(S445,'Disaggregation Records'!$D$95:$F$183,3,FALSE)=0,"",VLOOKUP(S445,'Disaggregation Records'!$D$95:$F$183,3,FALSE)),"")</f>
        <v/>
      </c>
      <c r="E445" s="331"/>
      <c r="F445" s="332"/>
      <c r="G445" s="397" t="str">
        <f t="shared" si="34"/>
        <v/>
      </c>
      <c r="H445" s="388"/>
      <c r="I445" s="389"/>
      <c r="J445" s="389"/>
      <c r="K445" s="389"/>
      <c r="L445" s="389"/>
      <c r="M445" s="389"/>
      <c r="N445" s="389"/>
      <c r="O445" s="389"/>
      <c r="P445" s="388"/>
      <c r="Q445" s="318"/>
      <c r="R445" s="420">
        <f t="shared" si="35"/>
        <v>68</v>
      </c>
      <c r="S445" s="420" t="str">
        <f t="shared" si="36"/>
        <v/>
      </c>
      <c r="T445" s="420" t="b">
        <f t="shared" si="37"/>
        <v>0</v>
      </c>
      <c r="U445" s="420" t="s">
        <v>1645</v>
      </c>
      <c r="V445" s="420" t="str">
        <f>IFERROR(IF(VLOOKUP(S445,'Disaggregation Records'!$D$95:$G$183,4,FALSE)=0,"",VLOOKUP(S445,'Disaggregation Records'!$D$95:$G$183,4,FALSE)),"")</f>
        <v/>
      </c>
      <c r="W445" s="161"/>
      <c r="X445" s="164"/>
      <c r="Y445" s="164"/>
      <c r="AD445" s="9"/>
      <c r="AE445" s="9"/>
      <c r="AF445" s="9"/>
      <c r="AG445" s="9"/>
      <c r="AH445" s="9"/>
      <c r="AI445" s="9"/>
      <c r="AJ445" s="9"/>
    </row>
    <row r="446" spans="1:36" s="302" customFormat="1" x14ac:dyDescent="0.25">
      <c r="A446" s="317">
        <v>12</v>
      </c>
      <c r="B446" s="329" t="str">
        <f>IFERROR(VLOOKUP(A446,'Coverage Indicators - Section D'!$A$10:$Y$42,25,FALSE),"")</f>
        <v/>
      </c>
      <c r="C446" s="418" t="str">
        <f>IFERROR(IF(VLOOKUP(S446,'Disaggregation Records'!$D$95:$E$183,2,FALSE)=0,"",VLOOKUP(S446,'Disaggregation Records'!$D$95:$E$183,2,FALSE)),"")</f>
        <v/>
      </c>
      <c r="D446" s="418" t="str">
        <f>IFERROR(IF(VLOOKUP(S446,'Disaggregation Records'!$D$95:$F$183,3,FALSE)=0,"",VLOOKUP(S446,'Disaggregation Records'!$D$95:$F$183,3,FALSE)),"")</f>
        <v/>
      </c>
      <c r="E446" s="331"/>
      <c r="F446" s="332"/>
      <c r="G446" s="397" t="str">
        <f t="shared" si="34"/>
        <v/>
      </c>
      <c r="H446" s="388"/>
      <c r="I446" s="389"/>
      <c r="J446" s="389"/>
      <c r="K446" s="389"/>
      <c r="L446" s="389"/>
      <c r="M446" s="389"/>
      <c r="N446" s="389"/>
      <c r="O446" s="389"/>
      <c r="P446" s="388"/>
      <c r="Q446" s="318"/>
      <c r="R446" s="420">
        <f t="shared" si="35"/>
        <v>69</v>
      </c>
      <c r="S446" s="420" t="str">
        <f t="shared" si="36"/>
        <v/>
      </c>
      <c r="T446" s="420" t="b">
        <f t="shared" si="37"/>
        <v>0</v>
      </c>
      <c r="U446" s="420" t="s">
        <v>1646</v>
      </c>
      <c r="V446" s="420" t="str">
        <f>IFERROR(IF(VLOOKUP(S446,'Disaggregation Records'!$D$95:$G$183,4,FALSE)=0,"",VLOOKUP(S446,'Disaggregation Records'!$D$95:$G$183,4,FALSE)),"")</f>
        <v/>
      </c>
      <c r="W446" s="161"/>
      <c r="X446" s="164"/>
      <c r="Y446" s="164"/>
      <c r="AD446" s="9"/>
      <c r="AE446" s="9"/>
      <c r="AF446" s="9"/>
      <c r="AG446" s="9"/>
      <c r="AH446" s="9"/>
      <c r="AI446" s="9"/>
      <c r="AJ446" s="9"/>
    </row>
    <row r="447" spans="1:36" s="302" customFormat="1" x14ac:dyDescent="0.25">
      <c r="A447" s="317">
        <v>13</v>
      </c>
      <c r="B447" s="329" t="str">
        <f>IFERROR(VLOOKUP(A447,'Coverage Indicators - Section D'!$A$10:$Y$42,25,FALSE),"")</f>
        <v/>
      </c>
      <c r="C447" s="418" t="str">
        <f>IFERROR(IF(VLOOKUP(S447,'Disaggregation Records'!$D$95:$E$183,2,FALSE)=0,"",VLOOKUP(S447,'Disaggregation Records'!$D$95:$E$183,2,FALSE)),"")</f>
        <v/>
      </c>
      <c r="D447" s="418" t="str">
        <f>IFERROR(IF(VLOOKUP(S447,'Disaggregation Records'!$D$95:$F$183,3,FALSE)=0,"",VLOOKUP(S447,'Disaggregation Records'!$D$95:$F$183,3,FALSE)),"")</f>
        <v/>
      </c>
      <c r="E447" s="331"/>
      <c r="F447" s="332"/>
      <c r="G447" s="397" t="str">
        <f t="shared" si="34"/>
        <v/>
      </c>
      <c r="H447" s="388"/>
      <c r="I447" s="389"/>
      <c r="J447" s="389"/>
      <c r="K447" s="389"/>
      <c r="L447" s="389"/>
      <c r="M447" s="389"/>
      <c r="N447" s="389"/>
      <c r="O447" s="389"/>
      <c r="P447" s="388"/>
      <c r="Q447" s="318"/>
      <c r="R447" s="420">
        <f t="shared" si="35"/>
        <v>70</v>
      </c>
      <c r="S447" s="420" t="str">
        <f t="shared" si="36"/>
        <v/>
      </c>
      <c r="T447" s="420" t="b">
        <f t="shared" si="37"/>
        <v>0</v>
      </c>
      <c r="U447" s="420" t="s">
        <v>1647</v>
      </c>
      <c r="V447" s="420" t="str">
        <f>IFERROR(IF(VLOOKUP(S447,'Disaggregation Records'!$D$95:$G$183,4,FALSE)=0,"",VLOOKUP(S447,'Disaggregation Records'!$D$95:$G$183,4,FALSE)),"")</f>
        <v/>
      </c>
      <c r="W447" s="161"/>
      <c r="X447" s="164"/>
      <c r="Y447" s="164"/>
      <c r="AD447" s="9"/>
      <c r="AE447" s="9"/>
      <c r="AF447" s="9"/>
      <c r="AG447" s="9"/>
      <c r="AH447" s="9"/>
      <c r="AI447" s="9"/>
      <c r="AJ447" s="9"/>
    </row>
    <row r="448" spans="1:36" s="302" customFormat="1" x14ac:dyDescent="0.25">
      <c r="A448" s="317">
        <v>13</v>
      </c>
      <c r="B448" s="329" t="str">
        <f>IFERROR(VLOOKUP(A448,'Coverage Indicators - Section D'!$A$10:$Y$42,25,FALSE),"")</f>
        <v/>
      </c>
      <c r="C448" s="418" t="str">
        <f>IFERROR(IF(VLOOKUP(S448,'Disaggregation Records'!$D$95:$E$183,2,FALSE)=0,"",VLOOKUP(S448,'Disaggregation Records'!$D$95:$E$183,2,FALSE)),"")</f>
        <v/>
      </c>
      <c r="D448" s="418" t="str">
        <f>IFERROR(IF(VLOOKUP(S448,'Disaggregation Records'!$D$95:$F$183,3,FALSE)=0,"",VLOOKUP(S448,'Disaggregation Records'!$D$95:$F$183,3,FALSE)),"")</f>
        <v/>
      </c>
      <c r="E448" s="331"/>
      <c r="F448" s="332"/>
      <c r="G448" s="397" t="str">
        <f t="shared" si="34"/>
        <v/>
      </c>
      <c r="H448" s="388"/>
      <c r="I448" s="389"/>
      <c r="J448" s="389"/>
      <c r="K448" s="389"/>
      <c r="L448" s="389"/>
      <c r="M448" s="389"/>
      <c r="N448" s="389"/>
      <c r="O448" s="389"/>
      <c r="P448" s="388"/>
      <c r="Q448" s="318"/>
      <c r="R448" s="420">
        <f t="shared" si="35"/>
        <v>71</v>
      </c>
      <c r="S448" s="420" t="str">
        <f t="shared" si="36"/>
        <v/>
      </c>
      <c r="T448" s="420" t="b">
        <f t="shared" si="37"/>
        <v>0</v>
      </c>
      <c r="U448" s="420" t="s">
        <v>1648</v>
      </c>
      <c r="V448" s="420" t="str">
        <f>IFERROR(IF(VLOOKUP(S448,'Disaggregation Records'!$D$95:$G$183,4,FALSE)=0,"",VLOOKUP(S448,'Disaggregation Records'!$D$95:$G$183,4,FALSE)),"")</f>
        <v/>
      </c>
      <c r="W448" s="161"/>
      <c r="X448" s="164"/>
      <c r="Y448" s="164"/>
      <c r="AD448" s="9"/>
      <c r="AE448" s="9"/>
      <c r="AF448" s="9"/>
      <c r="AG448" s="9"/>
      <c r="AH448" s="9"/>
      <c r="AI448" s="9"/>
      <c r="AJ448" s="9"/>
    </row>
    <row r="449" spans="1:36" s="302" customFormat="1" x14ac:dyDescent="0.25">
      <c r="A449" s="317">
        <v>13</v>
      </c>
      <c r="B449" s="329" t="str">
        <f>IFERROR(VLOOKUP(A449,'Coverage Indicators - Section D'!$A$10:$Y$42,25,FALSE),"")</f>
        <v/>
      </c>
      <c r="C449" s="418" t="str">
        <f>IFERROR(IF(VLOOKUP(S449,'Disaggregation Records'!$D$95:$E$183,2,FALSE)=0,"",VLOOKUP(S449,'Disaggregation Records'!$D$95:$E$183,2,FALSE)),"")</f>
        <v/>
      </c>
      <c r="D449" s="418" t="str">
        <f>IFERROR(IF(VLOOKUP(S449,'Disaggregation Records'!$D$95:$F$183,3,FALSE)=0,"",VLOOKUP(S449,'Disaggregation Records'!$D$95:$F$183,3,FALSE)),"")</f>
        <v/>
      </c>
      <c r="E449" s="331"/>
      <c r="F449" s="332"/>
      <c r="G449" s="397" t="str">
        <f t="shared" si="34"/>
        <v/>
      </c>
      <c r="H449" s="388"/>
      <c r="I449" s="389"/>
      <c r="J449" s="389"/>
      <c r="K449" s="389"/>
      <c r="L449" s="389"/>
      <c r="M449" s="389"/>
      <c r="N449" s="389"/>
      <c r="O449" s="389"/>
      <c r="P449" s="388"/>
      <c r="Q449" s="318"/>
      <c r="R449" s="420">
        <f t="shared" si="35"/>
        <v>72</v>
      </c>
      <c r="S449" s="420" t="str">
        <f t="shared" si="36"/>
        <v/>
      </c>
      <c r="T449" s="420" t="b">
        <f t="shared" si="37"/>
        <v>0</v>
      </c>
      <c r="U449" s="420" t="s">
        <v>1649</v>
      </c>
      <c r="V449" s="420" t="str">
        <f>IFERROR(IF(VLOOKUP(S449,'Disaggregation Records'!$D$95:$G$183,4,FALSE)=0,"",VLOOKUP(S449,'Disaggregation Records'!$D$95:$G$183,4,FALSE)),"")</f>
        <v/>
      </c>
      <c r="W449" s="161"/>
      <c r="X449" s="164"/>
      <c r="Y449" s="164"/>
      <c r="AD449" s="9"/>
      <c r="AE449" s="9"/>
      <c r="AF449" s="9"/>
      <c r="AG449" s="9"/>
      <c r="AH449" s="9"/>
      <c r="AI449" s="9"/>
      <c r="AJ449" s="9"/>
    </row>
    <row r="450" spans="1:36" s="302" customFormat="1" x14ac:dyDescent="0.25">
      <c r="A450" s="317">
        <v>13</v>
      </c>
      <c r="B450" s="329" t="str">
        <f>IFERROR(VLOOKUP(A450,'Coverage Indicators - Section D'!$A$10:$Y$42,25,FALSE),"")</f>
        <v/>
      </c>
      <c r="C450" s="418" t="str">
        <f>IFERROR(IF(VLOOKUP(S450,'Disaggregation Records'!$D$95:$E$183,2,FALSE)=0,"",VLOOKUP(S450,'Disaggregation Records'!$D$95:$E$183,2,FALSE)),"")</f>
        <v/>
      </c>
      <c r="D450" s="418" t="str">
        <f>IFERROR(IF(VLOOKUP(S450,'Disaggregation Records'!$D$95:$F$183,3,FALSE)=0,"",VLOOKUP(S450,'Disaggregation Records'!$D$95:$F$183,3,FALSE)),"")</f>
        <v/>
      </c>
      <c r="E450" s="331"/>
      <c r="F450" s="332"/>
      <c r="G450" s="397" t="str">
        <f t="shared" si="34"/>
        <v/>
      </c>
      <c r="H450" s="388"/>
      <c r="I450" s="389"/>
      <c r="J450" s="389"/>
      <c r="K450" s="389"/>
      <c r="L450" s="389"/>
      <c r="M450" s="389"/>
      <c r="N450" s="389"/>
      <c r="O450" s="389"/>
      <c r="P450" s="388"/>
      <c r="Q450" s="318"/>
      <c r="R450" s="420">
        <f t="shared" si="35"/>
        <v>73</v>
      </c>
      <c r="S450" s="420" t="str">
        <f t="shared" si="36"/>
        <v/>
      </c>
      <c r="T450" s="420" t="b">
        <f t="shared" si="37"/>
        <v>0</v>
      </c>
      <c r="U450" s="420" t="s">
        <v>1650</v>
      </c>
      <c r="V450" s="420" t="str">
        <f>IFERROR(IF(VLOOKUP(S450,'Disaggregation Records'!$D$95:$G$183,4,FALSE)=0,"",VLOOKUP(S450,'Disaggregation Records'!$D$95:$G$183,4,FALSE)),"")</f>
        <v/>
      </c>
      <c r="W450" s="161"/>
      <c r="X450" s="164"/>
      <c r="Y450" s="164"/>
      <c r="AD450" s="9"/>
      <c r="AE450" s="9"/>
      <c r="AF450" s="9"/>
      <c r="AG450" s="9"/>
      <c r="AH450" s="9"/>
      <c r="AI450" s="9"/>
      <c r="AJ450" s="9"/>
    </row>
    <row r="451" spans="1:36" s="302" customFormat="1" x14ac:dyDescent="0.25">
      <c r="A451" s="317">
        <v>13</v>
      </c>
      <c r="B451" s="329" t="str">
        <f>IFERROR(VLOOKUP(A451,'Coverage Indicators - Section D'!$A$10:$Y$42,25,FALSE),"")</f>
        <v/>
      </c>
      <c r="C451" s="418" t="str">
        <f>IFERROR(IF(VLOOKUP(S451,'Disaggregation Records'!$D$95:$E$183,2,FALSE)=0,"",VLOOKUP(S451,'Disaggregation Records'!$D$95:$E$183,2,FALSE)),"")</f>
        <v/>
      </c>
      <c r="D451" s="418" t="str">
        <f>IFERROR(IF(VLOOKUP(S451,'Disaggregation Records'!$D$95:$F$183,3,FALSE)=0,"",VLOOKUP(S451,'Disaggregation Records'!$D$95:$F$183,3,FALSE)),"")</f>
        <v/>
      </c>
      <c r="E451" s="331"/>
      <c r="F451" s="332"/>
      <c r="G451" s="397" t="str">
        <f t="shared" si="34"/>
        <v/>
      </c>
      <c r="H451" s="388"/>
      <c r="I451" s="389"/>
      <c r="J451" s="389"/>
      <c r="K451" s="389"/>
      <c r="L451" s="389"/>
      <c r="M451" s="389"/>
      <c r="N451" s="389"/>
      <c r="O451" s="389"/>
      <c r="P451" s="388"/>
      <c r="Q451" s="318"/>
      <c r="R451" s="420">
        <f t="shared" si="35"/>
        <v>74</v>
      </c>
      <c r="S451" s="420" t="str">
        <f t="shared" si="36"/>
        <v/>
      </c>
      <c r="T451" s="420" t="b">
        <f t="shared" si="37"/>
        <v>0</v>
      </c>
      <c r="U451" s="420" t="s">
        <v>1651</v>
      </c>
      <c r="V451" s="420" t="str">
        <f>IFERROR(IF(VLOOKUP(S451,'Disaggregation Records'!$D$95:$G$183,4,FALSE)=0,"",VLOOKUP(S451,'Disaggregation Records'!$D$95:$G$183,4,FALSE)),"")</f>
        <v/>
      </c>
      <c r="W451" s="161"/>
      <c r="X451" s="164"/>
      <c r="Y451" s="164"/>
      <c r="AD451" s="9"/>
      <c r="AE451" s="9"/>
      <c r="AF451" s="9"/>
      <c r="AG451" s="9"/>
      <c r="AH451" s="9"/>
      <c r="AI451" s="9"/>
      <c r="AJ451" s="9"/>
    </row>
    <row r="452" spans="1:36" s="302" customFormat="1" x14ac:dyDescent="0.25">
      <c r="A452" s="317">
        <v>13</v>
      </c>
      <c r="B452" s="329" t="str">
        <f>IFERROR(VLOOKUP(A452,'Coverage Indicators - Section D'!$A$10:$Y$42,25,FALSE),"")</f>
        <v/>
      </c>
      <c r="C452" s="418" t="str">
        <f>IFERROR(IF(VLOOKUP(S452,'Disaggregation Records'!$D$95:$E$183,2,FALSE)=0,"",VLOOKUP(S452,'Disaggregation Records'!$D$95:$E$183,2,FALSE)),"")</f>
        <v/>
      </c>
      <c r="D452" s="418" t="str">
        <f>IFERROR(IF(VLOOKUP(S452,'Disaggregation Records'!$D$95:$F$183,3,FALSE)=0,"",VLOOKUP(S452,'Disaggregation Records'!$D$95:$F$183,3,FALSE)),"")</f>
        <v/>
      </c>
      <c r="E452" s="331"/>
      <c r="F452" s="332"/>
      <c r="G452" s="397" t="str">
        <f t="shared" si="34"/>
        <v/>
      </c>
      <c r="H452" s="388"/>
      <c r="I452" s="389"/>
      <c r="J452" s="389"/>
      <c r="K452" s="389"/>
      <c r="L452" s="389"/>
      <c r="M452" s="389"/>
      <c r="N452" s="389"/>
      <c r="O452" s="389"/>
      <c r="P452" s="388"/>
      <c r="Q452" s="318"/>
      <c r="R452" s="420">
        <f t="shared" si="35"/>
        <v>75</v>
      </c>
      <c r="S452" s="420" t="str">
        <f t="shared" si="36"/>
        <v/>
      </c>
      <c r="T452" s="420" t="b">
        <f t="shared" si="37"/>
        <v>0</v>
      </c>
      <c r="U452" s="420" t="s">
        <v>1652</v>
      </c>
      <c r="V452" s="420" t="str">
        <f>IFERROR(IF(VLOOKUP(S452,'Disaggregation Records'!$D$95:$G$183,4,FALSE)=0,"",VLOOKUP(S452,'Disaggregation Records'!$D$95:$G$183,4,FALSE)),"")</f>
        <v/>
      </c>
      <c r="W452" s="161"/>
      <c r="X452" s="164"/>
      <c r="Y452" s="164"/>
      <c r="AD452" s="9"/>
      <c r="AE452" s="9"/>
      <c r="AF452" s="9"/>
      <c r="AG452" s="9"/>
      <c r="AH452" s="9"/>
      <c r="AI452" s="9"/>
      <c r="AJ452" s="9"/>
    </row>
    <row r="453" spans="1:36" s="302" customFormat="1" x14ac:dyDescent="0.25">
      <c r="A453" s="317">
        <v>13</v>
      </c>
      <c r="B453" s="329" t="str">
        <f>IFERROR(VLOOKUP(A453,'Coverage Indicators - Section D'!$A$10:$Y$42,25,FALSE),"")</f>
        <v/>
      </c>
      <c r="C453" s="418" t="str">
        <f>IFERROR(IF(VLOOKUP(S453,'Disaggregation Records'!$D$95:$E$183,2,FALSE)=0,"",VLOOKUP(S453,'Disaggregation Records'!$D$95:$E$183,2,FALSE)),"")</f>
        <v/>
      </c>
      <c r="D453" s="418" t="str">
        <f>IFERROR(IF(VLOOKUP(S453,'Disaggregation Records'!$D$95:$F$183,3,FALSE)=0,"",VLOOKUP(S453,'Disaggregation Records'!$D$95:$F$183,3,FALSE)),"")</f>
        <v/>
      </c>
      <c r="E453" s="331"/>
      <c r="F453" s="332"/>
      <c r="G453" s="397" t="str">
        <f t="shared" si="34"/>
        <v/>
      </c>
      <c r="H453" s="388"/>
      <c r="I453" s="389"/>
      <c r="J453" s="389"/>
      <c r="K453" s="389"/>
      <c r="L453" s="389"/>
      <c r="M453" s="389"/>
      <c r="N453" s="389"/>
      <c r="O453" s="389"/>
      <c r="P453" s="388"/>
      <c r="Q453" s="318"/>
      <c r="R453" s="420">
        <f t="shared" si="35"/>
        <v>76</v>
      </c>
      <c r="S453" s="420" t="str">
        <f t="shared" si="36"/>
        <v/>
      </c>
      <c r="T453" s="420" t="b">
        <f t="shared" si="37"/>
        <v>0</v>
      </c>
      <c r="U453" s="420" t="s">
        <v>1653</v>
      </c>
      <c r="V453" s="420" t="str">
        <f>IFERROR(IF(VLOOKUP(S453,'Disaggregation Records'!$D$95:$G$183,4,FALSE)=0,"",VLOOKUP(S453,'Disaggregation Records'!$D$95:$G$183,4,FALSE)),"")</f>
        <v/>
      </c>
      <c r="W453" s="161"/>
      <c r="X453" s="164"/>
      <c r="Y453" s="164"/>
      <c r="AD453" s="9"/>
      <c r="AE453" s="9"/>
      <c r="AF453" s="9"/>
      <c r="AG453" s="9"/>
      <c r="AH453" s="9"/>
      <c r="AI453" s="9"/>
      <c r="AJ453" s="9"/>
    </row>
    <row r="454" spans="1:36" s="302" customFormat="1" x14ac:dyDescent="0.25">
      <c r="A454" s="317">
        <v>13</v>
      </c>
      <c r="B454" s="329" t="str">
        <f>IFERROR(VLOOKUP(A454,'Coverage Indicators - Section D'!$A$10:$Y$42,25,FALSE),"")</f>
        <v/>
      </c>
      <c r="C454" s="418" t="str">
        <f>IFERROR(IF(VLOOKUP(S454,'Disaggregation Records'!$D$95:$E$183,2,FALSE)=0,"",VLOOKUP(S454,'Disaggregation Records'!$D$95:$E$183,2,FALSE)),"")</f>
        <v/>
      </c>
      <c r="D454" s="418" t="str">
        <f>IFERROR(IF(VLOOKUP(S454,'Disaggregation Records'!$D$95:$F$183,3,FALSE)=0,"",VLOOKUP(S454,'Disaggregation Records'!$D$95:$F$183,3,FALSE)),"")</f>
        <v/>
      </c>
      <c r="E454" s="331"/>
      <c r="F454" s="332"/>
      <c r="G454" s="397" t="str">
        <f t="shared" si="34"/>
        <v/>
      </c>
      <c r="H454" s="388"/>
      <c r="I454" s="389"/>
      <c r="J454" s="389"/>
      <c r="K454" s="389"/>
      <c r="L454" s="389"/>
      <c r="M454" s="389"/>
      <c r="N454" s="389"/>
      <c r="O454" s="389"/>
      <c r="P454" s="388"/>
      <c r="Q454" s="318"/>
      <c r="R454" s="420">
        <f t="shared" si="35"/>
        <v>77</v>
      </c>
      <c r="S454" s="420" t="str">
        <f t="shared" si="36"/>
        <v/>
      </c>
      <c r="T454" s="420" t="b">
        <f t="shared" si="37"/>
        <v>0</v>
      </c>
      <c r="U454" s="420" t="s">
        <v>1654</v>
      </c>
      <c r="V454" s="420" t="str">
        <f>IFERROR(IF(VLOOKUP(S454,'Disaggregation Records'!$D$95:$G$183,4,FALSE)=0,"",VLOOKUP(S454,'Disaggregation Records'!$D$95:$G$183,4,FALSE)),"")</f>
        <v/>
      </c>
      <c r="W454" s="161"/>
      <c r="X454" s="164"/>
      <c r="Y454" s="164"/>
      <c r="AD454" s="9"/>
      <c r="AE454" s="9"/>
      <c r="AF454" s="9"/>
      <c r="AG454" s="9"/>
      <c r="AH454" s="9"/>
      <c r="AI454" s="9"/>
      <c r="AJ454" s="9"/>
    </row>
    <row r="455" spans="1:36" s="302" customFormat="1" x14ac:dyDescent="0.25">
      <c r="A455" s="317">
        <v>13</v>
      </c>
      <c r="B455" s="329" t="str">
        <f>IFERROR(VLOOKUP(A455,'Coverage Indicators - Section D'!$A$10:$Y$42,25,FALSE),"")</f>
        <v/>
      </c>
      <c r="C455" s="418" t="str">
        <f>IFERROR(IF(VLOOKUP(S455,'Disaggregation Records'!$D$95:$E$183,2,FALSE)=0,"",VLOOKUP(S455,'Disaggregation Records'!$D$95:$E$183,2,FALSE)),"")</f>
        <v/>
      </c>
      <c r="D455" s="418" t="str">
        <f>IFERROR(IF(VLOOKUP(S455,'Disaggregation Records'!$D$95:$F$183,3,FALSE)=0,"",VLOOKUP(S455,'Disaggregation Records'!$D$95:$F$183,3,FALSE)),"")</f>
        <v/>
      </c>
      <c r="E455" s="331"/>
      <c r="F455" s="332"/>
      <c r="G455" s="397" t="str">
        <f t="shared" ref="G455:G518" si="38">IFERROR(IF(F455&lt;&gt;"",(E455/F455)*100,""),"")</f>
        <v/>
      </c>
      <c r="H455" s="388"/>
      <c r="I455" s="389"/>
      <c r="J455" s="389"/>
      <c r="K455" s="389"/>
      <c r="L455" s="389"/>
      <c r="M455" s="389"/>
      <c r="N455" s="389"/>
      <c r="O455" s="389"/>
      <c r="P455" s="388"/>
      <c r="Q455" s="318"/>
      <c r="R455" s="420">
        <f t="shared" ref="R455:R518" si="39">IF(B455=B454,R454+1,0)</f>
        <v>78</v>
      </c>
      <c r="S455" s="420" t="str">
        <f t="shared" ref="S455:S518" si="40">IF(B455&lt;&gt;"",B455&amp;"-"&amp;R455,"")</f>
        <v/>
      </c>
      <c r="T455" s="420" t="b">
        <f t="shared" ref="T455:T518" si="41">IFERROR(IF(B455&lt;&gt;"",TRUE,FALSE),"")</f>
        <v>0</v>
      </c>
      <c r="U455" s="420" t="s">
        <v>1655</v>
      </c>
      <c r="V455" s="420" t="str">
        <f>IFERROR(IF(VLOOKUP(S455,'Disaggregation Records'!$D$95:$G$183,4,FALSE)=0,"",VLOOKUP(S455,'Disaggregation Records'!$D$95:$G$183,4,FALSE)),"")</f>
        <v/>
      </c>
      <c r="W455" s="161"/>
      <c r="X455" s="164"/>
      <c r="Y455" s="164"/>
      <c r="AD455" s="9"/>
      <c r="AE455" s="9"/>
      <c r="AF455" s="9"/>
      <c r="AG455" s="9"/>
      <c r="AH455" s="9"/>
      <c r="AI455" s="9"/>
      <c r="AJ455" s="9"/>
    </row>
    <row r="456" spans="1:36" s="302" customFormat="1" x14ac:dyDescent="0.25">
      <c r="A456" s="317">
        <v>13</v>
      </c>
      <c r="B456" s="329" t="str">
        <f>IFERROR(VLOOKUP(A456,'Coverage Indicators - Section D'!$A$10:$Y$42,25,FALSE),"")</f>
        <v/>
      </c>
      <c r="C456" s="418" t="str">
        <f>IFERROR(IF(VLOOKUP(S456,'Disaggregation Records'!$D$95:$E$183,2,FALSE)=0,"",VLOOKUP(S456,'Disaggregation Records'!$D$95:$E$183,2,FALSE)),"")</f>
        <v/>
      </c>
      <c r="D456" s="418" t="str">
        <f>IFERROR(IF(VLOOKUP(S456,'Disaggregation Records'!$D$95:$F$183,3,FALSE)=0,"",VLOOKUP(S456,'Disaggregation Records'!$D$95:$F$183,3,FALSE)),"")</f>
        <v/>
      </c>
      <c r="E456" s="331"/>
      <c r="F456" s="332"/>
      <c r="G456" s="397" t="str">
        <f t="shared" si="38"/>
        <v/>
      </c>
      <c r="H456" s="388"/>
      <c r="I456" s="389"/>
      <c r="J456" s="389"/>
      <c r="K456" s="389"/>
      <c r="L456" s="389"/>
      <c r="M456" s="389"/>
      <c r="N456" s="389"/>
      <c r="O456" s="389"/>
      <c r="P456" s="388"/>
      <c r="Q456" s="318"/>
      <c r="R456" s="420">
        <f t="shared" si="39"/>
        <v>79</v>
      </c>
      <c r="S456" s="420" t="str">
        <f t="shared" si="40"/>
        <v/>
      </c>
      <c r="T456" s="420" t="b">
        <f t="shared" si="41"/>
        <v>0</v>
      </c>
      <c r="U456" s="420" t="s">
        <v>1656</v>
      </c>
      <c r="V456" s="420" t="str">
        <f>IFERROR(IF(VLOOKUP(S456,'Disaggregation Records'!$D$95:$G$183,4,FALSE)=0,"",VLOOKUP(S456,'Disaggregation Records'!$D$95:$G$183,4,FALSE)),"")</f>
        <v/>
      </c>
      <c r="W456" s="161"/>
      <c r="X456" s="164"/>
      <c r="Y456" s="164"/>
      <c r="AD456" s="9"/>
      <c r="AE456" s="9"/>
      <c r="AF456" s="9"/>
      <c r="AG456" s="9"/>
      <c r="AH456" s="9"/>
      <c r="AI456" s="9"/>
      <c r="AJ456" s="9"/>
    </row>
    <row r="457" spans="1:36" s="302" customFormat="1" x14ac:dyDescent="0.25">
      <c r="A457" s="317">
        <v>14</v>
      </c>
      <c r="B457" s="329" t="str">
        <f>IFERROR(VLOOKUP(A457,'Coverage Indicators - Section D'!$A$10:$Y$42,25,FALSE),"")</f>
        <v/>
      </c>
      <c r="C457" s="418" t="str">
        <f>IFERROR(IF(VLOOKUP(S457,'Disaggregation Records'!$D$95:$E$183,2,FALSE)=0,"",VLOOKUP(S457,'Disaggregation Records'!$D$95:$E$183,2,FALSE)),"")</f>
        <v/>
      </c>
      <c r="D457" s="418" t="str">
        <f>IFERROR(IF(VLOOKUP(S457,'Disaggregation Records'!$D$95:$F$183,3,FALSE)=0,"",VLOOKUP(S457,'Disaggregation Records'!$D$95:$F$183,3,FALSE)),"")</f>
        <v/>
      </c>
      <c r="E457" s="331"/>
      <c r="F457" s="332"/>
      <c r="G457" s="397" t="str">
        <f t="shared" si="38"/>
        <v/>
      </c>
      <c r="H457" s="388"/>
      <c r="I457" s="389"/>
      <c r="J457" s="389"/>
      <c r="K457" s="389"/>
      <c r="L457" s="389"/>
      <c r="M457" s="389"/>
      <c r="N457" s="389"/>
      <c r="O457" s="389"/>
      <c r="P457" s="388"/>
      <c r="Q457" s="318"/>
      <c r="R457" s="420">
        <f t="shared" si="39"/>
        <v>80</v>
      </c>
      <c r="S457" s="420" t="str">
        <f t="shared" si="40"/>
        <v/>
      </c>
      <c r="T457" s="420" t="b">
        <f t="shared" si="41"/>
        <v>0</v>
      </c>
      <c r="U457" s="420" t="s">
        <v>1657</v>
      </c>
      <c r="V457" s="420" t="str">
        <f>IFERROR(IF(VLOOKUP(S457,'Disaggregation Records'!$D$95:$G$183,4,FALSE)=0,"",VLOOKUP(S457,'Disaggregation Records'!$D$95:$G$183,4,FALSE)),"")</f>
        <v/>
      </c>
      <c r="W457" s="161"/>
      <c r="X457" s="164"/>
      <c r="Y457" s="164"/>
      <c r="AD457" s="9"/>
      <c r="AE457" s="9"/>
      <c r="AF457" s="9"/>
      <c r="AG457" s="9"/>
      <c r="AH457" s="9"/>
      <c r="AI457" s="9"/>
      <c r="AJ457" s="9"/>
    </row>
    <row r="458" spans="1:36" s="302" customFormat="1" x14ac:dyDescent="0.25">
      <c r="A458" s="317">
        <v>14</v>
      </c>
      <c r="B458" s="329" t="str">
        <f>IFERROR(VLOOKUP(A458,'Coverage Indicators - Section D'!$A$10:$Y$42,25,FALSE),"")</f>
        <v/>
      </c>
      <c r="C458" s="418" t="str">
        <f>IFERROR(IF(VLOOKUP(S458,'Disaggregation Records'!$D$95:$E$183,2,FALSE)=0,"",VLOOKUP(S458,'Disaggregation Records'!$D$95:$E$183,2,FALSE)),"")</f>
        <v/>
      </c>
      <c r="D458" s="418" t="str">
        <f>IFERROR(IF(VLOOKUP(S458,'Disaggregation Records'!$D$95:$F$183,3,FALSE)=0,"",VLOOKUP(S458,'Disaggregation Records'!$D$95:$F$183,3,FALSE)),"")</f>
        <v/>
      </c>
      <c r="E458" s="331"/>
      <c r="F458" s="332"/>
      <c r="G458" s="397" t="str">
        <f t="shared" si="38"/>
        <v/>
      </c>
      <c r="H458" s="388"/>
      <c r="I458" s="389"/>
      <c r="J458" s="389"/>
      <c r="K458" s="389"/>
      <c r="L458" s="389"/>
      <c r="M458" s="389"/>
      <c r="N458" s="389"/>
      <c r="O458" s="389"/>
      <c r="P458" s="388"/>
      <c r="Q458" s="318"/>
      <c r="R458" s="420">
        <f t="shared" si="39"/>
        <v>81</v>
      </c>
      <c r="S458" s="420" t="str">
        <f t="shared" si="40"/>
        <v/>
      </c>
      <c r="T458" s="420" t="b">
        <f t="shared" si="41"/>
        <v>0</v>
      </c>
      <c r="U458" s="420" t="s">
        <v>1658</v>
      </c>
      <c r="V458" s="420" t="str">
        <f>IFERROR(IF(VLOOKUP(S458,'Disaggregation Records'!$D$95:$G$183,4,FALSE)=0,"",VLOOKUP(S458,'Disaggregation Records'!$D$95:$G$183,4,FALSE)),"")</f>
        <v/>
      </c>
      <c r="W458" s="161"/>
      <c r="X458" s="164"/>
      <c r="Y458" s="164"/>
      <c r="AD458" s="9"/>
      <c r="AE458" s="9"/>
      <c r="AF458" s="9"/>
      <c r="AG458" s="9"/>
      <c r="AH458" s="9"/>
      <c r="AI458" s="9"/>
      <c r="AJ458" s="9"/>
    </row>
    <row r="459" spans="1:36" s="302" customFormat="1" x14ac:dyDescent="0.25">
      <c r="A459" s="317">
        <v>14</v>
      </c>
      <c r="B459" s="329" t="str">
        <f>IFERROR(VLOOKUP(A459,'Coverage Indicators - Section D'!$A$10:$Y$42,25,FALSE),"")</f>
        <v/>
      </c>
      <c r="C459" s="418" t="str">
        <f>IFERROR(IF(VLOOKUP(S459,'Disaggregation Records'!$D$95:$E$183,2,FALSE)=0,"",VLOOKUP(S459,'Disaggregation Records'!$D$95:$E$183,2,FALSE)),"")</f>
        <v/>
      </c>
      <c r="D459" s="418" t="str">
        <f>IFERROR(IF(VLOOKUP(S459,'Disaggregation Records'!$D$95:$F$183,3,FALSE)=0,"",VLOOKUP(S459,'Disaggregation Records'!$D$95:$F$183,3,FALSE)),"")</f>
        <v/>
      </c>
      <c r="E459" s="331"/>
      <c r="F459" s="332"/>
      <c r="G459" s="397" t="str">
        <f t="shared" si="38"/>
        <v/>
      </c>
      <c r="H459" s="388"/>
      <c r="I459" s="389"/>
      <c r="J459" s="389"/>
      <c r="K459" s="389"/>
      <c r="L459" s="389"/>
      <c r="M459" s="389"/>
      <c r="N459" s="389"/>
      <c r="O459" s="389"/>
      <c r="P459" s="388"/>
      <c r="Q459" s="318"/>
      <c r="R459" s="420">
        <f t="shared" si="39"/>
        <v>82</v>
      </c>
      <c r="S459" s="420" t="str">
        <f t="shared" si="40"/>
        <v/>
      </c>
      <c r="T459" s="420" t="b">
        <f t="shared" si="41"/>
        <v>0</v>
      </c>
      <c r="U459" s="420" t="s">
        <v>1659</v>
      </c>
      <c r="V459" s="420" t="str">
        <f>IFERROR(IF(VLOOKUP(S459,'Disaggregation Records'!$D$95:$G$183,4,FALSE)=0,"",VLOOKUP(S459,'Disaggregation Records'!$D$95:$G$183,4,FALSE)),"")</f>
        <v/>
      </c>
      <c r="W459" s="161"/>
      <c r="X459" s="164"/>
      <c r="Y459" s="164"/>
      <c r="AD459" s="9"/>
      <c r="AE459" s="9"/>
      <c r="AF459" s="9"/>
      <c r="AG459" s="9"/>
      <c r="AH459" s="9"/>
      <c r="AI459" s="9"/>
      <c r="AJ459" s="9"/>
    </row>
    <row r="460" spans="1:36" s="302" customFormat="1" x14ac:dyDescent="0.25">
      <c r="A460" s="317">
        <v>14</v>
      </c>
      <c r="B460" s="329" t="str">
        <f>IFERROR(VLOOKUP(A460,'Coverage Indicators - Section D'!$A$10:$Y$42,25,FALSE),"")</f>
        <v/>
      </c>
      <c r="C460" s="418" t="str">
        <f>IFERROR(IF(VLOOKUP(S460,'Disaggregation Records'!$D$95:$E$183,2,FALSE)=0,"",VLOOKUP(S460,'Disaggregation Records'!$D$95:$E$183,2,FALSE)),"")</f>
        <v/>
      </c>
      <c r="D460" s="418" t="str">
        <f>IFERROR(IF(VLOOKUP(S460,'Disaggregation Records'!$D$95:$F$183,3,FALSE)=0,"",VLOOKUP(S460,'Disaggregation Records'!$D$95:$F$183,3,FALSE)),"")</f>
        <v/>
      </c>
      <c r="E460" s="331"/>
      <c r="F460" s="332"/>
      <c r="G460" s="397" t="str">
        <f t="shared" si="38"/>
        <v/>
      </c>
      <c r="H460" s="388"/>
      <c r="I460" s="389"/>
      <c r="J460" s="389"/>
      <c r="K460" s="389"/>
      <c r="L460" s="389"/>
      <c r="M460" s="389"/>
      <c r="N460" s="389"/>
      <c r="O460" s="389"/>
      <c r="P460" s="388"/>
      <c r="Q460" s="318"/>
      <c r="R460" s="420">
        <f t="shared" si="39"/>
        <v>83</v>
      </c>
      <c r="S460" s="420" t="str">
        <f t="shared" si="40"/>
        <v/>
      </c>
      <c r="T460" s="420" t="b">
        <f t="shared" si="41"/>
        <v>0</v>
      </c>
      <c r="U460" s="420" t="s">
        <v>1660</v>
      </c>
      <c r="V460" s="420" t="str">
        <f>IFERROR(IF(VLOOKUP(S460,'Disaggregation Records'!$D$95:$G$183,4,FALSE)=0,"",VLOOKUP(S460,'Disaggregation Records'!$D$95:$G$183,4,FALSE)),"")</f>
        <v/>
      </c>
      <c r="W460" s="161"/>
      <c r="X460" s="164"/>
      <c r="Y460" s="164"/>
      <c r="AD460" s="9"/>
      <c r="AE460" s="9"/>
      <c r="AF460" s="9"/>
      <c r="AG460" s="9"/>
      <c r="AH460" s="9"/>
      <c r="AI460" s="9"/>
      <c r="AJ460" s="9"/>
    </row>
    <row r="461" spans="1:36" s="302" customFormat="1" x14ac:dyDescent="0.25">
      <c r="A461" s="317">
        <v>14</v>
      </c>
      <c r="B461" s="329" t="str">
        <f>IFERROR(VLOOKUP(A461,'Coverage Indicators - Section D'!$A$10:$Y$42,25,FALSE),"")</f>
        <v/>
      </c>
      <c r="C461" s="418" t="str">
        <f>IFERROR(IF(VLOOKUP(S461,'Disaggregation Records'!$D$95:$E$183,2,FALSE)=0,"",VLOOKUP(S461,'Disaggregation Records'!$D$95:$E$183,2,FALSE)),"")</f>
        <v/>
      </c>
      <c r="D461" s="418" t="str">
        <f>IFERROR(IF(VLOOKUP(S461,'Disaggregation Records'!$D$95:$F$183,3,FALSE)=0,"",VLOOKUP(S461,'Disaggregation Records'!$D$95:$F$183,3,FALSE)),"")</f>
        <v/>
      </c>
      <c r="E461" s="331"/>
      <c r="F461" s="332"/>
      <c r="G461" s="397" t="str">
        <f t="shared" si="38"/>
        <v/>
      </c>
      <c r="H461" s="388"/>
      <c r="I461" s="389"/>
      <c r="J461" s="389"/>
      <c r="K461" s="389"/>
      <c r="L461" s="389"/>
      <c r="M461" s="389"/>
      <c r="N461" s="389"/>
      <c r="O461" s="389"/>
      <c r="P461" s="388"/>
      <c r="Q461" s="318"/>
      <c r="R461" s="420">
        <f t="shared" si="39"/>
        <v>84</v>
      </c>
      <c r="S461" s="420" t="str">
        <f t="shared" si="40"/>
        <v/>
      </c>
      <c r="T461" s="420" t="b">
        <f t="shared" si="41"/>
        <v>0</v>
      </c>
      <c r="U461" s="420" t="s">
        <v>1661</v>
      </c>
      <c r="V461" s="420" t="str">
        <f>IFERROR(IF(VLOOKUP(S461,'Disaggregation Records'!$D$95:$G$183,4,FALSE)=0,"",VLOOKUP(S461,'Disaggregation Records'!$D$95:$G$183,4,FALSE)),"")</f>
        <v/>
      </c>
      <c r="W461" s="161"/>
      <c r="X461" s="164"/>
      <c r="Y461" s="164"/>
      <c r="AD461" s="9"/>
      <c r="AE461" s="9"/>
      <c r="AF461" s="9"/>
      <c r="AG461" s="9"/>
      <c r="AH461" s="9"/>
      <c r="AI461" s="9"/>
      <c r="AJ461" s="9"/>
    </row>
    <row r="462" spans="1:36" s="302" customFormat="1" x14ac:dyDescent="0.25">
      <c r="A462" s="317">
        <v>14</v>
      </c>
      <c r="B462" s="329" t="str">
        <f>IFERROR(VLOOKUP(A462,'Coverage Indicators - Section D'!$A$10:$Y$42,25,FALSE),"")</f>
        <v/>
      </c>
      <c r="C462" s="418" t="str">
        <f>IFERROR(IF(VLOOKUP(S462,'Disaggregation Records'!$D$95:$E$183,2,FALSE)=0,"",VLOOKUP(S462,'Disaggregation Records'!$D$95:$E$183,2,FALSE)),"")</f>
        <v/>
      </c>
      <c r="D462" s="418" t="str">
        <f>IFERROR(IF(VLOOKUP(S462,'Disaggregation Records'!$D$95:$F$183,3,FALSE)=0,"",VLOOKUP(S462,'Disaggregation Records'!$D$95:$F$183,3,FALSE)),"")</f>
        <v/>
      </c>
      <c r="E462" s="331"/>
      <c r="F462" s="332"/>
      <c r="G462" s="397" t="str">
        <f t="shared" si="38"/>
        <v/>
      </c>
      <c r="H462" s="388"/>
      <c r="I462" s="389"/>
      <c r="J462" s="389"/>
      <c r="K462" s="389"/>
      <c r="L462" s="389"/>
      <c r="M462" s="389"/>
      <c r="N462" s="389"/>
      <c r="O462" s="389"/>
      <c r="P462" s="388"/>
      <c r="Q462" s="318"/>
      <c r="R462" s="420">
        <f t="shared" si="39"/>
        <v>85</v>
      </c>
      <c r="S462" s="420" t="str">
        <f t="shared" si="40"/>
        <v/>
      </c>
      <c r="T462" s="420" t="b">
        <f t="shared" si="41"/>
        <v>0</v>
      </c>
      <c r="U462" s="420" t="s">
        <v>1662</v>
      </c>
      <c r="V462" s="420" t="str">
        <f>IFERROR(IF(VLOOKUP(S462,'Disaggregation Records'!$D$95:$G$183,4,FALSE)=0,"",VLOOKUP(S462,'Disaggregation Records'!$D$95:$G$183,4,FALSE)),"")</f>
        <v/>
      </c>
      <c r="W462" s="161"/>
      <c r="X462" s="164"/>
      <c r="Y462" s="164"/>
      <c r="AD462" s="9"/>
      <c r="AE462" s="9"/>
      <c r="AF462" s="9"/>
      <c r="AG462" s="9"/>
      <c r="AH462" s="9"/>
      <c r="AI462" s="9"/>
      <c r="AJ462" s="9"/>
    </row>
    <row r="463" spans="1:36" s="302" customFormat="1" x14ac:dyDescent="0.25">
      <c r="A463" s="317">
        <v>14</v>
      </c>
      <c r="B463" s="329" t="str">
        <f>IFERROR(VLOOKUP(A463,'Coverage Indicators - Section D'!$A$10:$Y$42,25,FALSE),"")</f>
        <v/>
      </c>
      <c r="C463" s="418" t="str">
        <f>IFERROR(IF(VLOOKUP(S463,'Disaggregation Records'!$D$95:$E$183,2,FALSE)=0,"",VLOOKUP(S463,'Disaggregation Records'!$D$95:$E$183,2,FALSE)),"")</f>
        <v/>
      </c>
      <c r="D463" s="418" t="str">
        <f>IFERROR(IF(VLOOKUP(S463,'Disaggregation Records'!$D$95:$F$183,3,FALSE)=0,"",VLOOKUP(S463,'Disaggregation Records'!$D$95:$F$183,3,FALSE)),"")</f>
        <v/>
      </c>
      <c r="E463" s="331"/>
      <c r="F463" s="332"/>
      <c r="G463" s="397" t="str">
        <f t="shared" si="38"/>
        <v/>
      </c>
      <c r="H463" s="388"/>
      <c r="I463" s="389"/>
      <c r="J463" s="389"/>
      <c r="K463" s="389"/>
      <c r="L463" s="389"/>
      <c r="M463" s="389"/>
      <c r="N463" s="389"/>
      <c r="O463" s="389"/>
      <c r="P463" s="388"/>
      <c r="Q463" s="318"/>
      <c r="R463" s="420">
        <f t="shared" si="39"/>
        <v>86</v>
      </c>
      <c r="S463" s="420" t="str">
        <f t="shared" si="40"/>
        <v/>
      </c>
      <c r="T463" s="420" t="b">
        <f t="shared" si="41"/>
        <v>0</v>
      </c>
      <c r="U463" s="420" t="s">
        <v>1663</v>
      </c>
      <c r="V463" s="420" t="str">
        <f>IFERROR(IF(VLOOKUP(S463,'Disaggregation Records'!$D$95:$G$183,4,FALSE)=0,"",VLOOKUP(S463,'Disaggregation Records'!$D$95:$G$183,4,FALSE)),"")</f>
        <v/>
      </c>
      <c r="W463" s="161"/>
      <c r="X463" s="164"/>
      <c r="Y463" s="164"/>
      <c r="AD463" s="9"/>
      <c r="AE463" s="9"/>
      <c r="AF463" s="9"/>
      <c r="AG463" s="9"/>
      <c r="AH463" s="9"/>
      <c r="AI463" s="9"/>
      <c r="AJ463" s="9"/>
    </row>
    <row r="464" spans="1:36" s="302" customFormat="1" x14ac:dyDescent="0.25">
      <c r="A464" s="317">
        <v>14</v>
      </c>
      <c r="B464" s="329" t="str">
        <f>IFERROR(VLOOKUP(A464,'Coverage Indicators - Section D'!$A$10:$Y$42,25,FALSE),"")</f>
        <v/>
      </c>
      <c r="C464" s="418" t="str">
        <f>IFERROR(IF(VLOOKUP(S464,'Disaggregation Records'!$D$95:$E$183,2,FALSE)=0,"",VLOOKUP(S464,'Disaggregation Records'!$D$95:$E$183,2,FALSE)),"")</f>
        <v/>
      </c>
      <c r="D464" s="418" t="str">
        <f>IFERROR(IF(VLOOKUP(S464,'Disaggregation Records'!$D$95:$F$183,3,FALSE)=0,"",VLOOKUP(S464,'Disaggregation Records'!$D$95:$F$183,3,FALSE)),"")</f>
        <v/>
      </c>
      <c r="E464" s="331"/>
      <c r="F464" s="332"/>
      <c r="G464" s="397" t="str">
        <f t="shared" si="38"/>
        <v/>
      </c>
      <c r="H464" s="388"/>
      <c r="I464" s="389"/>
      <c r="J464" s="389"/>
      <c r="K464" s="389"/>
      <c r="L464" s="389"/>
      <c r="M464" s="389"/>
      <c r="N464" s="389"/>
      <c r="O464" s="389"/>
      <c r="P464" s="388"/>
      <c r="Q464" s="318"/>
      <c r="R464" s="420">
        <f t="shared" si="39"/>
        <v>87</v>
      </c>
      <c r="S464" s="420" t="str">
        <f t="shared" si="40"/>
        <v/>
      </c>
      <c r="T464" s="420" t="b">
        <f t="shared" si="41"/>
        <v>0</v>
      </c>
      <c r="U464" s="420" t="s">
        <v>1664</v>
      </c>
      <c r="V464" s="420" t="str">
        <f>IFERROR(IF(VLOOKUP(S464,'Disaggregation Records'!$D$95:$G$183,4,FALSE)=0,"",VLOOKUP(S464,'Disaggregation Records'!$D$95:$G$183,4,FALSE)),"")</f>
        <v/>
      </c>
      <c r="W464" s="161"/>
      <c r="X464" s="164"/>
      <c r="Y464" s="164"/>
      <c r="AD464" s="9"/>
      <c r="AE464" s="9"/>
      <c r="AF464" s="9"/>
      <c r="AG464" s="9"/>
      <c r="AH464" s="9"/>
      <c r="AI464" s="9"/>
      <c r="AJ464" s="9"/>
    </row>
    <row r="465" spans="1:36" s="302" customFormat="1" x14ac:dyDescent="0.25">
      <c r="A465" s="317">
        <v>14</v>
      </c>
      <c r="B465" s="329" t="str">
        <f>IFERROR(VLOOKUP(A465,'Coverage Indicators - Section D'!$A$10:$Y$42,25,FALSE),"")</f>
        <v/>
      </c>
      <c r="C465" s="418" t="str">
        <f>IFERROR(IF(VLOOKUP(S465,'Disaggregation Records'!$D$95:$E$183,2,FALSE)=0,"",VLOOKUP(S465,'Disaggregation Records'!$D$95:$E$183,2,FALSE)),"")</f>
        <v/>
      </c>
      <c r="D465" s="418" t="str">
        <f>IFERROR(IF(VLOOKUP(S465,'Disaggregation Records'!$D$95:$F$183,3,FALSE)=0,"",VLOOKUP(S465,'Disaggregation Records'!$D$95:$F$183,3,FALSE)),"")</f>
        <v/>
      </c>
      <c r="E465" s="331"/>
      <c r="F465" s="332"/>
      <c r="G465" s="397" t="str">
        <f t="shared" si="38"/>
        <v/>
      </c>
      <c r="H465" s="388"/>
      <c r="I465" s="389"/>
      <c r="J465" s="389"/>
      <c r="K465" s="389"/>
      <c r="L465" s="389"/>
      <c r="M465" s="389"/>
      <c r="N465" s="389"/>
      <c r="O465" s="389"/>
      <c r="P465" s="388"/>
      <c r="Q465" s="318"/>
      <c r="R465" s="420">
        <f t="shared" si="39"/>
        <v>88</v>
      </c>
      <c r="S465" s="420" t="str">
        <f t="shared" si="40"/>
        <v/>
      </c>
      <c r="T465" s="420" t="b">
        <f t="shared" si="41"/>
        <v>0</v>
      </c>
      <c r="U465" s="420" t="s">
        <v>1665</v>
      </c>
      <c r="V465" s="420" t="str">
        <f>IFERROR(IF(VLOOKUP(S465,'Disaggregation Records'!$D$95:$G$183,4,FALSE)=0,"",VLOOKUP(S465,'Disaggregation Records'!$D$95:$G$183,4,FALSE)),"")</f>
        <v/>
      </c>
      <c r="W465" s="161"/>
      <c r="X465" s="164"/>
      <c r="Y465" s="164"/>
      <c r="AD465" s="9"/>
      <c r="AE465" s="9"/>
      <c r="AF465" s="9"/>
      <c r="AG465" s="9"/>
      <c r="AH465" s="9"/>
      <c r="AI465" s="9"/>
      <c r="AJ465" s="9"/>
    </row>
    <row r="466" spans="1:36" s="302" customFormat="1" x14ac:dyDescent="0.25">
      <c r="A466" s="317">
        <v>14</v>
      </c>
      <c r="B466" s="329" t="str">
        <f>IFERROR(VLOOKUP(A466,'Coverage Indicators - Section D'!$A$10:$Y$42,25,FALSE),"")</f>
        <v/>
      </c>
      <c r="C466" s="418" t="str">
        <f>IFERROR(IF(VLOOKUP(S466,'Disaggregation Records'!$D$95:$E$183,2,FALSE)=0,"",VLOOKUP(S466,'Disaggregation Records'!$D$95:$E$183,2,FALSE)),"")</f>
        <v/>
      </c>
      <c r="D466" s="418" t="str">
        <f>IFERROR(IF(VLOOKUP(S466,'Disaggregation Records'!$D$95:$F$183,3,FALSE)=0,"",VLOOKUP(S466,'Disaggregation Records'!$D$95:$F$183,3,FALSE)),"")</f>
        <v/>
      </c>
      <c r="E466" s="331"/>
      <c r="F466" s="332"/>
      <c r="G466" s="397" t="str">
        <f t="shared" si="38"/>
        <v/>
      </c>
      <c r="H466" s="388"/>
      <c r="I466" s="389"/>
      <c r="J466" s="389"/>
      <c r="K466" s="389"/>
      <c r="L466" s="389"/>
      <c r="M466" s="389"/>
      <c r="N466" s="389"/>
      <c r="O466" s="389"/>
      <c r="P466" s="388"/>
      <c r="Q466" s="318"/>
      <c r="R466" s="420">
        <f t="shared" si="39"/>
        <v>89</v>
      </c>
      <c r="S466" s="420" t="str">
        <f t="shared" si="40"/>
        <v/>
      </c>
      <c r="T466" s="420" t="b">
        <f t="shared" si="41"/>
        <v>0</v>
      </c>
      <c r="U466" s="420" t="s">
        <v>1666</v>
      </c>
      <c r="V466" s="420" t="str">
        <f>IFERROR(IF(VLOOKUP(S466,'Disaggregation Records'!$D$95:$G$183,4,FALSE)=0,"",VLOOKUP(S466,'Disaggregation Records'!$D$95:$G$183,4,FALSE)),"")</f>
        <v/>
      </c>
      <c r="W466" s="161"/>
      <c r="X466" s="164"/>
      <c r="Y466" s="164"/>
      <c r="AD466" s="9"/>
      <c r="AE466" s="9"/>
      <c r="AF466" s="9"/>
      <c r="AG466" s="9"/>
      <c r="AH466" s="9"/>
      <c r="AI466" s="9"/>
      <c r="AJ466" s="9"/>
    </row>
    <row r="467" spans="1:36" s="302" customFormat="1" x14ac:dyDescent="0.25">
      <c r="A467" s="317">
        <v>15</v>
      </c>
      <c r="B467" s="329" t="str">
        <f>IFERROR(VLOOKUP(A467,'Coverage Indicators - Section D'!$A$10:$Y$42,25,FALSE),"")</f>
        <v/>
      </c>
      <c r="C467" s="418" t="str">
        <f>IFERROR(IF(VLOOKUP(S467,'Disaggregation Records'!$D$95:$E$183,2,FALSE)=0,"",VLOOKUP(S467,'Disaggregation Records'!$D$95:$E$183,2,FALSE)),"")</f>
        <v/>
      </c>
      <c r="D467" s="418" t="str">
        <f>IFERROR(IF(VLOOKUP(S467,'Disaggregation Records'!$D$95:$F$183,3,FALSE)=0,"",VLOOKUP(S467,'Disaggregation Records'!$D$95:$F$183,3,FALSE)),"")</f>
        <v/>
      </c>
      <c r="E467" s="331"/>
      <c r="F467" s="332"/>
      <c r="G467" s="397" t="str">
        <f t="shared" si="38"/>
        <v/>
      </c>
      <c r="H467" s="388"/>
      <c r="I467" s="389"/>
      <c r="J467" s="389"/>
      <c r="K467" s="389"/>
      <c r="L467" s="389"/>
      <c r="M467" s="389"/>
      <c r="N467" s="389"/>
      <c r="O467" s="389"/>
      <c r="P467" s="388"/>
      <c r="Q467" s="318"/>
      <c r="R467" s="420">
        <f t="shared" si="39"/>
        <v>90</v>
      </c>
      <c r="S467" s="420" t="str">
        <f t="shared" si="40"/>
        <v/>
      </c>
      <c r="T467" s="420" t="b">
        <f t="shared" si="41"/>
        <v>0</v>
      </c>
      <c r="U467" s="420" t="s">
        <v>1667</v>
      </c>
      <c r="V467" s="420" t="str">
        <f>IFERROR(IF(VLOOKUP(S467,'Disaggregation Records'!$D$95:$G$183,4,FALSE)=0,"",VLOOKUP(S467,'Disaggregation Records'!$D$95:$G$183,4,FALSE)),"")</f>
        <v/>
      </c>
      <c r="W467" s="161"/>
      <c r="X467" s="164"/>
      <c r="Y467" s="164"/>
      <c r="AD467" s="9"/>
      <c r="AE467" s="9"/>
      <c r="AF467" s="9"/>
      <c r="AG467" s="9"/>
      <c r="AH467" s="9"/>
      <c r="AI467" s="9"/>
      <c r="AJ467" s="9"/>
    </row>
    <row r="468" spans="1:36" s="302" customFormat="1" x14ac:dyDescent="0.25">
      <c r="A468" s="317">
        <v>15</v>
      </c>
      <c r="B468" s="329" t="str">
        <f>IFERROR(VLOOKUP(A468,'Coverage Indicators - Section D'!$A$10:$Y$42,25,FALSE),"")</f>
        <v/>
      </c>
      <c r="C468" s="418" t="str">
        <f>IFERROR(IF(VLOOKUP(S468,'Disaggregation Records'!$D$95:$E$183,2,FALSE)=0,"",VLOOKUP(S468,'Disaggregation Records'!$D$95:$E$183,2,FALSE)),"")</f>
        <v/>
      </c>
      <c r="D468" s="418" t="str">
        <f>IFERROR(IF(VLOOKUP(S468,'Disaggregation Records'!$D$95:$F$183,3,FALSE)=0,"",VLOOKUP(S468,'Disaggregation Records'!$D$95:$F$183,3,FALSE)),"")</f>
        <v/>
      </c>
      <c r="E468" s="331"/>
      <c r="F468" s="332"/>
      <c r="G468" s="397" t="str">
        <f t="shared" si="38"/>
        <v/>
      </c>
      <c r="H468" s="388"/>
      <c r="I468" s="389"/>
      <c r="J468" s="389"/>
      <c r="K468" s="389"/>
      <c r="L468" s="389"/>
      <c r="M468" s="389"/>
      <c r="N468" s="389"/>
      <c r="O468" s="389"/>
      <c r="P468" s="388"/>
      <c r="Q468" s="318"/>
      <c r="R468" s="420">
        <f t="shared" si="39"/>
        <v>91</v>
      </c>
      <c r="S468" s="420" t="str">
        <f t="shared" si="40"/>
        <v/>
      </c>
      <c r="T468" s="420" t="b">
        <f t="shared" si="41"/>
        <v>0</v>
      </c>
      <c r="U468" s="420" t="s">
        <v>1668</v>
      </c>
      <c r="V468" s="420" t="str">
        <f>IFERROR(IF(VLOOKUP(S468,'Disaggregation Records'!$D$95:$G$183,4,FALSE)=0,"",VLOOKUP(S468,'Disaggregation Records'!$D$95:$G$183,4,FALSE)),"")</f>
        <v/>
      </c>
      <c r="W468" s="161"/>
      <c r="X468" s="164"/>
      <c r="Y468" s="164"/>
      <c r="AD468" s="9"/>
      <c r="AE468" s="9"/>
      <c r="AF468" s="9"/>
      <c r="AG468" s="9"/>
      <c r="AH468" s="9"/>
      <c r="AI468" s="9"/>
      <c r="AJ468" s="9"/>
    </row>
    <row r="469" spans="1:36" s="302" customFormat="1" x14ac:dyDescent="0.25">
      <c r="A469" s="317">
        <v>15</v>
      </c>
      <c r="B469" s="329" t="str">
        <f>IFERROR(VLOOKUP(A469,'Coverage Indicators - Section D'!$A$10:$Y$42,25,FALSE),"")</f>
        <v/>
      </c>
      <c r="C469" s="418" t="str">
        <f>IFERROR(IF(VLOOKUP(S469,'Disaggregation Records'!$D$95:$E$183,2,FALSE)=0,"",VLOOKUP(S469,'Disaggregation Records'!$D$95:$E$183,2,FALSE)),"")</f>
        <v/>
      </c>
      <c r="D469" s="418" t="str">
        <f>IFERROR(IF(VLOOKUP(S469,'Disaggregation Records'!$D$95:$F$183,3,FALSE)=0,"",VLOOKUP(S469,'Disaggregation Records'!$D$95:$F$183,3,FALSE)),"")</f>
        <v/>
      </c>
      <c r="E469" s="331"/>
      <c r="F469" s="332"/>
      <c r="G469" s="397" t="str">
        <f t="shared" si="38"/>
        <v/>
      </c>
      <c r="H469" s="388"/>
      <c r="I469" s="389"/>
      <c r="J469" s="389"/>
      <c r="K469" s="389"/>
      <c r="L469" s="389"/>
      <c r="M469" s="389"/>
      <c r="N469" s="389"/>
      <c r="O469" s="389"/>
      <c r="P469" s="388"/>
      <c r="Q469" s="318"/>
      <c r="R469" s="420">
        <f t="shared" si="39"/>
        <v>92</v>
      </c>
      <c r="S469" s="420" t="str">
        <f t="shared" si="40"/>
        <v/>
      </c>
      <c r="T469" s="420" t="b">
        <f t="shared" si="41"/>
        <v>0</v>
      </c>
      <c r="U469" s="420" t="s">
        <v>1669</v>
      </c>
      <c r="V469" s="420" t="str">
        <f>IFERROR(IF(VLOOKUP(S469,'Disaggregation Records'!$D$95:$G$183,4,FALSE)=0,"",VLOOKUP(S469,'Disaggregation Records'!$D$95:$G$183,4,FALSE)),"")</f>
        <v/>
      </c>
      <c r="W469" s="161"/>
      <c r="X469" s="164"/>
      <c r="Y469" s="164"/>
      <c r="AD469" s="9"/>
      <c r="AE469" s="9"/>
      <c r="AF469" s="9"/>
      <c r="AG469" s="9"/>
      <c r="AH469" s="9"/>
      <c r="AI469" s="9"/>
      <c r="AJ469" s="9"/>
    </row>
    <row r="470" spans="1:36" s="302" customFormat="1" x14ac:dyDescent="0.25">
      <c r="A470" s="317">
        <v>15</v>
      </c>
      <c r="B470" s="329" t="str">
        <f>IFERROR(VLOOKUP(A470,'Coverage Indicators - Section D'!$A$10:$Y$42,25,FALSE),"")</f>
        <v/>
      </c>
      <c r="C470" s="418" t="str">
        <f>IFERROR(IF(VLOOKUP(S470,'Disaggregation Records'!$D$95:$E$183,2,FALSE)=0,"",VLOOKUP(S470,'Disaggregation Records'!$D$95:$E$183,2,FALSE)),"")</f>
        <v/>
      </c>
      <c r="D470" s="418" t="str">
        <f>IFERROR(IF(VLOOKUP(S470,'Disaggregation Records'!$D$95:$F$183,3,FALSE)=0,"",VLOOKUP(S470,'Disaggregation Records'!$D$95:$F$183,3,FALSE)),"")</f>
        <v/>
      </c>
      <c r="E470" s="331"/>
      <c r="F470" s="332"/>
      <c r="G470" s="397" t="str">
        <f t="shared" si="38"/>
        <v/>
      </c>
      <c r="H470" s="388"/>
      <c r="I470" s="389"/>
      <c r="J470" s="389"/>
      <c r="K470" s="389"/>
      <c r="L470" s="389"/>
      <c r="M470" s="389"/>
      <c r="N470" s="389"/>
      <c r="O470" s="389"/>
      <c r="P470" s="388"/>
      <c r="Q470" s="318"/>
      <c r="R470" s="420">
        <f t="shared" si="39"/>
        <v>93</v>
      </c>
      <c r="S470" s="420" t="str">
        <f t="shared" si="40"/>
        <v/>
      </c>
      <c r="T470" s="420" t="b">
        <f t="shared" si="41"/>
        <v>0</v>
      </c>
      <c r="U470" s="420" t="s">
        <v>1670</v>
      </c>
      <c r="V470" s="420" t="str">
        <f>IFERROR(IF(VLOOKUP(S470,'Disaggregation Records'!$D$95:$G$183,4,FALSE)=0,"",VLOOKUP(S470,'Disaggregation Records'!$D$95:$G$183,4,FALSE)),"")</f>
        <v/>
      </c>
      <c r="W470" s="161"/>
      <c r="X470" s="164"/>
      <c r="Y470" s="164"/>
      <c r="AD470" s="9"/>
      <c r="AE470" s="9"/>
      <c r="AF470" s="9"/>
      <c r="AG470" s="9"/>
      <c r="AH470" s="9"/>
      <c r="AI470" s="9"/>
      <c r="AJ470" s="9"/>
    </row>
    <row r="471" spans="1:36" s="302" customFormat="1" x14ac:dyDescent="0.25">
      <c r="A471" s="317">
        <v>15</v>
      </c>
      <c r="B471" s="329" t="str">
        <f>IFERROR(VLOOKUP(A471,'Coverage Indicators - Section D'!$A$10:$Y$42,25,FALSE),"")</f>
        <v/>
      </c>
      <c r="C471" s="418" t="str">
        <f>IFERROR(IF(VLOOKUP(S471,'Disaggregation Records'!$D$95:$E$183,2,FALSE)=0,"",VLOOKUP(S471,'Disaggregation Records'!$D$95:$E$183,2,FALSE)),"")</f>
        <v/>
      </c>
      <c r="D471" s="418" t="str">
        <f>IFERROR(IF(VLOOKUP(S471,'Disaggregation Records'!$D$95:$F$183,3,FALSE)=0,"",VLOOKUP(S471,'Disaggregation Records'!$D$95:$F$183,3,FALSE)),"")</f>
        <v/>
      </c>
      <c r="E471" s="331"/>
      <c r="F471" s="332"/>
      <c r="G471" s="397" t="str">
        <f t="shared" si="38"/>
        <v/>
      </c>
      <c r="H471" s="388"/>
      <c r="I471" s="389"/>
      <c r="J471" s="389"/>
      <c r="K471" s="389"/>
      <c r="L471" s="389"/>
      <c r="M471" s="389"/>
      <c r="N471" s="389"/>
      <c r="O471" s="389"/>
      <c r="P471" s="388"/>
      <c r="Q471" s="318"/>
      <c r="R471" s="420">
        <f t="shared" si="39"/>
        <v>94</v>
      </c>
      <c r="S471" s="420" t="str">
        <f t="shared" si="40"/>
        <v/>
      </c>
      <c r="T471" s="420" t="b">
        <f t="shared" si="41"/>
        <v>0</v>
      </c>
      <c r="U471" s="420" t="s">
        <v>1671</v>
      </c>
      <c r="V471" s="420" t="str">
        <f>IFERROR(IF(VLOOKUP(S471,'Disaggregation Records'!$D$95:$G$183,4,FALSE)=0,"",VLOOKUP(S471,'Disaggregation Records'!$D$95:$G$183,4,FALSE)),"")</f>
        <v/>
      </c>
      <c r="W471" s="161"/>
      <c r="X471" s="164"/>
      <c r="Y471" s="164"/>
      <c r="AD471" s="9"/>
      <c r="AE471" s="9"/>
      <c r="AF471" s="9"/>
      <c r="AG471" s="9"/>
      <c r="AH471" s="9"/>
      <c r="AI471" s="9"/>
      <c r="AJ471" s="9"/>
    </row>
    <row r="472" spans="1:36" s="302" customFormat="1" x14ac:dyDescent="0.25">
      <c r="A472" s="317">
        <v>15</v>
      </c>
      <c r="B472" s="329" t="str">
        <f>IFERROR(VLOOKUP(A472,'Coverage Indicators - Section D'!$A$10:$Y$42,25,FALSE),"")</f>
        <v/>
      </c>
      <c r="C472" s="418" t="str">
        <f>IFERROR(IF(VLOOKUP(S472,'Disaggregation Records'!$D$95:$E$183,2,FALSE)=0,"",VLOOKUP(S472,'Disaggregation Records'!$D$95:$E$183,2,FALSE)),"")</f>
        <v/>
      </c>
      <c r="D472" s="418" t="str">
        <f>IFERROR(IF(VLOOKUP(S472,'Disaggregation Records'!$D$95:$F$183,3,FALSE)=0,"",VLOOKUP(S472,'Disaggregation Records'!$D$95:$F$183,3,FALSE)),"")</f>
        <v/>
      </c>
      <c r="E472" s="331"/>
      <c r="F472" s="332"/>
      <c r="G472" s="397" t="str">
        <f t="shared" si="38"/>
        <v/>
      </c>
      <c r="H472" s="388"/>
      <c r="I472" s="389"/>
      <c r="J472" s="389"/>
      <c r="K472" s="389"/>
      <c r="L472" s="389"/>
      <c r="M472" s="389"/>
      <c r="N472" s="389"/>
      <c r="O472" s="389"/>
      <c r="P472" s="388"/>
      <c r="Q472" s="318"/>
      <c r="R472" s="420">
        <f t="shared" si="39"/>
        <v>95</v>
      </c>
      <c r="S472" s="420" t="str">
        <f t="shared" si="40"/>
        <v/>
      </c>
      <c r="T472" s="420" t="b">
        <f t="shared" si="41"/>
        <v>0</v>
      </c>
      <c r="U472" s="420" t="s">
        <v>1672</v>
      </c>
      <c r="V472" s="420" t="str">
        <f>IFERROR(IF(VLOOKUP(S472,'Disaggregation Records'!$D$95:$G$183,4,FALSE)=0,"",VLOOKUP(S472,'Disaggregation Records'!$D$95:$G$183,4,FALSE)),"")</f>
        <v/>
      </c>
      <c r="W472" s="161"/>
      <c r="X472" s="164"/>
      <c r="Y472" s="164"/>
      <c r="AD472" s="9"/>
      <c r="AE472" s="9"/>
      <c r="AF472" s="9"/>
      <c r="AG472" s="9"/>
      <c r="AH472" s="9"/>
      <c r="AI472" s="9"/>
      <c r="AJ472" s="9"/>
    </row>
    <row r="473" spans="1:36" s="302" customFormat="1" x14ac:dyDescent="0.25">
      <c r="A473" s="317">
        <v>15</v>
      </c>
      <c r="B473" s="329" t="str">
        <f>IFERROR(VLOOKUP(A473,'Coverage Indicators - Section D'!$A$10:$Y$42,25,FALSE),"")</f>
        <v/>
      </c>
      <c r="C473" s="418" t="str">
        <f>IFERROR(IF(VLOOKUP(S473,'Disaggregation Records'!$D$95:$E$183,2,FALSE)=0,"",VLOOKUP(S473,'Disaggregation Records'!$D$95:$E$183,2,FALSE)),"")</f>
        <v/>
      </c>
      <c r="D473" s="418" t="str">
        <f>IFERROR(IF(VLOOKUP(S473,'Disaggregation Records'!$D$95:$F$183,3,FALSE)=0,"",VLOOKUP(S473,'Disaggregation Records'!$D$95:$F$183,3,FALSE)),"")</f>
        <v/>
      </c>
      <c r="E473" s="331"/>
      <c r="F473" s="332"/>
      <c r="G473" s="397" t="str">
        <f t="shared" si="38"/>
        <v/>
      </c>
      <c r="H473" s="388"/>
      <c r="I473" s="389"/>
      <c r="J473" s="389"/>
      <c r="K473" s="389"/>
      <c r="L473" s="389"/>
      <c r="M473" s="389"/>
      <c r="N473" s="389"/>
      <c r="O473" s="389"/>
      <c r="P473" s="388"/>
      <c r="Q473" s="318"/>
      <c r="R473" s="420">
        <f t="shared" si="39"/>
        <v>96</v>
      </c>
      <c r="S473" s="420" t="str">
        <f t="shared" si="40"/>
        <v/>
      </c>
      <c r="T473" s="420" t="b">
        <f t="shared" si="41"/>
        <v>0</v>
      </c>
      <c r="U473" s="420" t="s">
        <v>1673</v>
      </c>
      <c r="V473" s="420" t="str">
        <f>IFERROR(IF(VLOOKUP(S473,'Disaggregation Records'!$D$95:$G$183,4,FALSE)=0,"",VLOOKUP(S473,'Disaggregation Records'!$D$95:$G$183,4,FALSE)),"")</f>
        <v/>
      </c>
      <c r="W473" s="161"/>
      <c r="X473" s="164"/>
      <c r="Y473" s="164"/>
      <c r="AD473" s="9"/>
      <c r="AE473" s="9"/>
      <c r="AF473" s="9"/>
      <c r="AG473" s="9"/>
      <c r="AH473" s="9"/>
      <c r="AI473" s="9"/>
      <c r="AJ473" s="9"/>
    </row>
    <row r="474" spans="1:36" s="302" customFormat="1" x14ac:dyDescent="0.25">
      <c r="A474" s="317">
        <v>15</v>
      </c>
      <c r="B474" s="329" t="str">
        <f>IFERROR(VLOOKUP(A474,'Coverage Indicators - Section D'!$A$10:$Y$42,25,FALSE),"")</f>
        <v/>
      </c>
      <c r="C474" s="418" t="str">
        <f>IFERROR(IF(VLOOKUP(S474,'Disaggregation Records'!$D$95:$E$183,2,FALSE)=0,"",VLOOKUP(S474,'Disaggregation Records'!$D$95:$E$183,2,FALSE)),"")</f>
        <v/>
      </c>
      <c r="D474" s="418" t="str">
        <f>IFERROR(IF(VLOOKUP(S474,'Disaggregation Records'!$D$95:$F$183,3,FALSE)=0,"",VLOOKUP(S474,'Disaggregation Records'!$D$95:$F$183,3,FALSE)),"")</f>
        <v/>
      </c>
      <c r="E474" s="331"/>
      <c r="F474" s="332"/>
      <c r="G474" s="397" t="str">
        <f t="shared" si="38"/>
        <v/>
      </c>
      <c r="H474" s="388"/>
      <c r="I474" s="389"/>
      <c r="J474" s="389"/>
      <c r="K474" s="389"/>
      <c r="L474" s="389"/>
      <c r="M474" s="389"/>
      <c r="N474" s="389"/>
      <c r="O474" s="389"/>
      <c r="P474" s="388"/>
      <c r="Q474" s="318"/>
      <c r="R474" s="420">
        <f t="shared" si="39"/>
        <v>97</v>
      </c>
      <c r="S474" s="420" t="str">
        <f t="shared" si="40"/>
        <v/>
      </c>
      <c r="T474" s="420" t="b">
        <f t="shared" si="41"/>
        <v>0</v>
      </c>
      <c r="U474" s="420" t="s">
        <v>1674</v>
      </c>
      <c r="V474" s="420" t="str">
        <f>IFERROR(IF(VLOOKUP(S474,'Disaggregation Records'!$D$95:$G$183,4,FALSE)=0,"",VLOOKUP(S474,'Disaggregation Records'!$D$95:$G$183,4,FALSE)),"")</f>
        <v/>
      </c>
      <c r="W474" s="161"/>
      <c r="X474" s="164"/>
      <c r="Y474" s="164"/>
      <c r="AD474" s="9"/>
      <c r="AE474" s="9"/>
      <c r="AF474" s="9"/>
      <c r="AG474" s="9"/>
      <c r="AH474" s="9"/>
      <c r="AI474" s="9"/>
      <c r="AJ474" s="9"/>
    </row>
    <row r="475" spans="1:36" s="302" customFormat="1" x14ac:dyDescent="0.25">
      <c r="A475" s="317">
        <v>15</v>
      </c>
      <c r="B475" s="329" t="str">
        <f>IFERROR(VLOOKUP(A475,'Coverage Indicators - Section D'!$A$10:$Y$42,25,FALSE),"")</f>
        <v/>
      </c>
      <c r="C475" s="418" t="str">
        <f>IFERROR(IF(VLOOKUP(S475,'Disaggregation Records'!$D$95:$E$183,2,FALSE)=0,"",VLOOKUP(S475,'Disaggregation Records'!$D$95:$E$183,2,FALSE)),"")</f>
        <v/>
      </c>
      <c r="D475" s="418" t="str">
        <f>IFERROR(IF(VLOOKUP(S475,'Disaggregation Records'!$D$95:$F$183,3,FALSE)=0,"",VLOOKUP(S475,'Disaggregation Records'!$D$95:$F$183,3,FALSE)),"")</f>
        <v/>
      </c>
      <c r="E475" s="331"/>
      <c r="F475" s="332"/>
      <c r="G475" s="397" t="str">
        <f t="shared" si="38"/>
        <v/>
      </c>
      <c r="H475" s="388"/>
      <c r="I475" s="389"/>
      <c r="J475" s="389"/>
      <c r="K475" s="389"/>
      <c r="L475" s="389"/>
      <c r="M475" s="389"/>
      <c r="N475" s="389"/>
      <c r="O475" s="389"/>
      <c r="P475" s="388"/>
      <c r="Q475" s="318"/>
      <c r="R475" s="420">
        <f t="shared" si="39"/>
        <v>98</v>
      </c>
      <c r="S475" s="420" t="str">
        <f t="shared" si="40"/>
        <v/>
      </c>
      <c r="T475" s="420" t="b">
        <f t="shared" si="41"/>
        <v>0</v>
      </c>
      <c r="U475" s="420" t="s">
        <v>1675</v>
      </c>
      <c r="V475" s="420" t="str">
        <f>IFERROR(IF(VLOOKUP(S475,'Disaggregation Records'!$D$95:$G$183,4,FALSE)=0,"",VLOOKUP(S475,'Disaggregation Records'!$D$95:$G$183,4,FALSE)),"")</f>
        <v/>
      </c>
      <c r="W475" s="161"/>
      <c r="X475" s="164"/>
      <c r="Y475" s="164"/>
      <c r="AD475" s="9"/>
      <c r="AE475" s="9"/>
      <c r="AF475" s="9"/>
      <c r="AG475" s="9"/>
      <c r="AH475" s="9"/>
      <c r="AI475" s="9"/>
      <c r="AJ475" s="9"/>
    </row>
    <row r="476" spans="1:36" s="302" customFormat="1" x14ac:dyDescent="0.25">
      <c r="A476" s="317">
        <v>15</v>
      </c>
      <c r="B476" s="329" t="str">
        <f>IFERROR(VLOOKUP(A476,'Coverage Indicators - Section D'!$A$10:$Y$42,25,FALSE),"")</f>
        <v/>
      </c>
      <c r="C476" s="418" t="str">
        <f>IFERROR(IF(VLOOKUP(S476,'Disaggregation Records'!$D$95:$E$183,2,FALSE)=0,"",VLOOKUP(S476,'Disaggregation Records'!$D$95:$E$183,2,FALSE)),"")</f>
        <v/>
      </c>
      <c r="D476" s="418" t="str">
        <f>IFERROR(IF(VLOOKUP(S476,'Disaggregation Records'!$D$95:$F$183,3,FALSE)=0,"",VLOOKUP(S476,'Disaggregation Records'!$D$95:$F$183,3,FALSE)),"")</f>
        <v/>
      </c>
      <c r="E476" s="331"/>
      <c r="F476" s="332"/>
      <c r="G476" s="397" t="str">
        <f t="shared" si="38"/>
        <v/>
      </c>
      <c r="H476" s="388"/>
      <c r="I476" s="389"/>
      <c r="J476" s="389"/>
      <c r="K476" s="389"/>
      <c r="L476" s="389"/>
      <c r="M476" s="389"/>
      <c r="N476" s="389"/>
      <c r="O476" s="389"/>
      <c r="P476" s="388"/>
      <c r="Q476" s="318"/>
      <c r="R476" s="420">
        <f t="shared" si="39"/>
        <v>99</v>
      </c>
      <c r="S476" s="420" t="str">
        <f t="shared" si="40"/>
        <v/>
      </c>
      <c r="T476" s="420" t="b">
        <f t="shared" si="41"/>
        <v>0</v>
      </c>
      <c r="U476" s="420" t="s">
        <v>1676</v>
      </c>
      <c r="V476" s="420" t="str">
        <f>IFERROR(IF(VLOOKUP(S476,'Disaggregation Records'!$D$95:$G$183,4,FALSE)=0,"",VLOOKUP(S476,'Disaggregation Records'!$D$95:$G$183,4,FALSE)),"")</f>
        <v/>
      </c>
      <c r="W476" s="161"/>
      <c r="X476" s="164"/>
      <c r="Y476" s="164"/>
      <c r="AD476" s="9"/>
      <c r="AE476" s="9"/>
      <c r="AF476" s="9"/>
      <c r="AG476" s="9"/>
      <c r="AH476" s="9"/>
      <c r="AI476" s="9"/>
      <c r="AJ476" s="9"/>
    </row>
    <row r="477" spans="1:36" s="302" customFormat="1" x14ac:dyDescent="0.25">
      <c r="A477" s="317">
        <v>16</v>
      </c>
      <c r="B477" s="329" t="str">
        <f>IFERROR(VLOOKUP(A477,'Coverage Indicators - Section D'!$A$10:$Y$42,25,FALSE),"")</f>
        <v/>
      </c>
      <c r="C477" s="418" t="str">
        <f>IFERROR(IF(VLOOKUP(S477,'Disaggregation Records'!$D$95:$E$183,2,FALSE)=0,"",VLOOKUP(S477,'Disaggregation Records'!$D$95:$E$183,2,FALSE)),"")</f>
        <v/>
      </c>
      <c r="D477" s="418" t="str">
        <f>IFERROR(IF(VLOOKUP(S477,'Disaggregation Records'!$D$95:$F$183,3,FALSE)=0,"",VLOOKUP(S477,'Disaggregation Records'!$D$95:$F$183,3,FALSE)),"")</f>
        <v/>
      </c>
      <c r="E477" s="331"/>
      <c r="F477" s="332"/>
      <c r="G477" s="397" t="str">
        <f t="shared" si="38"/>
        <v/>
      </c>
      <c r="H477" s="388"/>
      <c r="I477" s="389"/>
      <c r="J477" s="389"/>
      <c r="K477" s="389"/>
      <c r="L477" s="389"/>
      <c r="M477" s="389"/>
      <c r="N477" s="389"/>
      <c r="O477" s="389"/>
      <c r="P477" s="388"/>
      <c r="Q477" s="318"/>
      <c r="R477" s="420">
        <f t="shared" si="39"/>
        <v>100</v>
      </c>
      <c r="S477" s="420" t="str">
        <f t="shared" si="40"/>
        <v/>
      </c>
      <c r="T477" s="420" t="b">
        <f t="shared" si="41"/>
        <v>0</v>
      </c>
      <c r="U477" s="420" t="s">
        <v>1677</v>
      </c>
      <c r="V477" s="420" t="str">
        <f>IFERROR(IF(VLOOKUP(S477,'Disaggregation Records'!$D$95:$G$183,4,FALSE)=0,"",VLOOKUP(S477,'Disaggregation Records'!$D$95:$G$183,4,FALSE)),"")</f>
        <v/>
      </c>
      <c r="W477" s="161"/>
      <c r="X477" s="164"/>
      <c r="Y477" s="164"/>
      <c r="AD477" s="9"/>
      <c r="AE477" s="9"/>
      <c r="AF477" s="9"/>
      <c r="AG477" s="9"/>
      <c r="AH477" s="9"/>
      <c r="AI477" s="9"/>
      <c r="AJ477" s="9"/>
    </row>
    <row r="478" spans="1:36" s="302" customFormat="1" x14ac:dyDescent="0.25">
      <c r="A478" s="317">
        <v>16</v>
      </c>
      <c r="B478" s="329" t="str">
        <f>IFERROR(VLOOKUP(A478,'Coverage Indicators - Section D'!$A$10:$Y$42,25,FALSE),"")</f>
        <v/>
      </c>
      <c r="C478" s="418" t="str">
        <f>IFERROR(IF(VLOOKUP(S478,'Disaggregation Records'!$D$95:$E$183,2,FALSE)=0,"",VLOOKUP(S478,'Disaggregation Records'!$D$95:$E$183,2,FALSE)),"")</f>
        <v/>
      </c>
      <c r="D478" s="418" t="str">
        <f>IFERROR(IF(VLOOKUP(S478,'Disaggregation Records'!$D$95:$F$183,3,FALSE)=0,"",VLOOKUP(S478,'Disaggregation Records'!$D$95:$F$183,3,FALSE)),"")</f>
        <v/>
      </c>
      <c r="E478" s="331"/>
      <c r="F478" s="332"/>
      <c r="G478" s="397" t="str">
        <f t="shared" si="38"/>
        <v/>
      </c>
      <c r="H478" s="388"/>
      <c r="I478" s="389"/>
      <c r="J478" s="389"/>
      <c r="K478" s="389"/>
      <c r="L478" s="389"/>
      <c r="M478" s="389"/>
      <c r="N478" s="389"/>
      <c r="O478" s="389"/>
      <c r="P478" s="388"/>
      <c r="Q478" s="318"/>
      <c r="R478" s="420">
        <f t="shared" si="39"/>
        <v>101</v>
      </c>
      <c r="S478" s="420" t="str">
        <f t="shared" si="40"/>
        <v/>
      </c>
      <c r="T478" s="420" t="b">
        <f t="shared" si="41"/>
        <v>0</v>
      </c>
      <c r="U478" s="420" t="s">
        <v>1678</v>
      </c>
      <c r="V478" s="420" t="str">
        <f>IFERROR(IF(VLOOKUP(S478,'Disaggregation Records'!$D$95:$G$183,4,FALSE)=0,"",VLOOKUP(S478,'Disaggregation Records'!$D$95:$G$183,4,FALSE)),"")</f>
        <v/>
      </c>
      <c r="W478" s="161"/>
      <c r="X478" s="164"/>
      <c r="Y478" s="164"/>
      <c r="AD478" s="9"/>
      <c r="AE478" s="9"/>
      <c r="AF478" s="9"/>
      <c r="AG478" s="9"/>
      <c r="AH478" s="9"/>
      <c r="AI478" s="9"/>
      <c r="AJ478" s="9"/>
    </row>
    <row r="479" spans="1:36" s="302" customFormat="1" x14ac:dyDescent="0.25">
      <c r="A479" s="317">
        <v>16</v>
      </c>
      <c r="B479" s="329" t="str">
        <f>IFERROR(VLOOKUP(A479,'Coverage Indicators - Section D'!$A$10:$Y$42,25,FALSE),"")</f>
        <v/>
      </c>
      <c r="C479" s="418" t="str">
        <f>IFERROR(IF(VLOOKUP(S479,'Disaggregation Records'!$D$95:$E$183,2,FALSE)=0,"",VLOOKUP(S479,'Disaggregation Records'!$D$95:$E$183,2,FALSE)),"")</f>
        <v/>
      </c>
      <c r="D479" s="418" t="str">
        <f>IFERROR(IF(VLOOKUP(S479,'Disaggregation Records'!$D$95:$F$183,3,FALSE)=0,"",VLOOKUP(S479,'Disaggregation Records'!$D$95:$F$183,3,FALSE)),"")</f>
        <v/>
      </c>
      <c r="E479" s="331"/>
      <c r="F479" s="332"/>
      <c r="G479" s="397" t="str">
        <f t="shared" si="38"/>
        <v/>
      </c>
      <c r="H479" s="388"/>
      <c r="I479" s="389"/>
      <c r="J479" s="389"/>
      <c r="K479" s="389"/>
      <c r="L479" s="389"/>
      <c r="M479" s="389"/>
      <c r="N479" s="389"/>
      <c r="O479" s="389"/>
      <c r="P479" s="388"/>
      <c r="Q479" s="318"/>
      <c r="R479" s="420">
        <f t="shared" si="39"/>
        <v>102</v>
      </c>
      <c r="S479" s="420" t="str">
        <f t="shared" si="40"/>
        <v/>
      </c>
      <c r="T479" s="420" t="b">
        <f t="shared" si="41"/>
        <v>0</v>
      </c>
      <c r="U479" s="420" t="s">
        <v>1679</v>
      </c>
      <c r="V479" s="420" t="str">
        <f>IFERROR(IF(VLOOKUP(S479,'Disaggregation Records'!$D$95:$G$183,4,FALSE)=0,"",VLOOKUP(S479,'Disaggregation Records'!$D$95:$G$183,4,FALSE)),"")</f>
        <v/>
      </c>
      <c r="W479" s="161"/>
      <c r="X479" s="164"/>
      <c r="Y479" s="164"/>
      <c r="AD479" s="9"/>
      <c r="AE479" s="9"/>
      <c r="AF479" s="9"/>
      <c r="AG479" s="9"/>
      <c r="AH479" s="9"/>
      <c r="AI479" s="9"/>
      <c r="AJ479" s="9"/>
    </row>
    <row r="480" spans="1:36" s="302" customFormat="1" x14ac:dyDescent="0.25">
      <c r="A480" s="317">
        <v>16</v>
      </c>
      <c r="B480" s="329" t="str">
        <f>IFERROR(VLOOKUP(A480,'Coverage Indicators - Section D'!$A$10:$Y$42,25,FALSE),"")</f>
        <v/>
      </c>
      <c r="C480" s="418" t="str">
        <f>IFERROR(IF(VLOOKUP(S480,'Disaggregation Records'!$D$95:$E$183,2,FALSE)=0,"",VLOOKUP(S480,'Disaggregation Records'!$D$95:$E$183,2,FALSE)),"")</f>
        <v/>
      </c>
      <c r="D480" s="418" t="str">
        <f>IFERROR(IF(VLOOKUP(S480,'Disaggregation Records'!$D$95:$F$183,3,FALSE)=0,"",VLOOKUP(S480,'Disaggregation Records'!$D$95:$F$183,3,FALSE)),"")</f>
        <v/>
      </c>
      <c r="E480" s="331"/>
      <c r="F480" s="332"/>
      <c r="G480" s="397" t="str">
        <f t="shared" si="38"/>
        <v/>
      </c>
      <c r="H480" s="388"/>
      <c r="I480" s="389"/>
      <c r="J480" s="389"/>
      <c r="K480" s="389"/>
      <c r="L480" s="389"/>
      <c r="M480" s="389"/>
      <c r="N480" s="389"/>
      <c r="O480" s="389"/>
      <c r="P480" s="388"/>
      <c r="Q480" s="318"/>
      <c r="R480" s="420">
        <f t="shared" si="39"/>
        <v>103</v>
      </c>
      <c r="S480" s="420" t="str">
        <f t="shared" si="40"/>
        <v/>
      </c>
      <c r="T480" s="420" t="b">
        <f t="shared" si="41"/>
        <v>0</v>
      </c>
      <c r="U480" s="420" t="s">
        <v>1680</v>
      </c>
      <c r="V480" s="420" t="str">
        <f>IFERROR(IF(VLOOKUP(S480,'Disaggregation Records'!$D$95:$G$183,4,FALSE)=0,"",VLOOKUP(S480,'Disaggregation Records'!$D$95:$G$183,4,FALSE)),"")</f>
        <v/>
      </c>
      <c r="W480" s="161"/>
      <c r="X480" s="164"/>
      <c r="Y480" s="164"/>
      <c r="AD480" s="9"/>
      <c r="AE480" s="9"/>
      <c r="AF480" s="9"/>
      <c r="AG480" s="9"/>
      <c r="AH480" s="9"/>
      <c r="AI480" s="9"/>
      <c r="AJ480" s="9"/>
    </row>
    <row r="481" spans="1:36" s="302" customFormat="1" x14ac:dyDescent="0.25">
      <c r="A481" s="317">
        <v>16</v>
      </c>
      <c r="B481" s="329" t="str">
        <f>IFERROR(VLOOKUP(A481,'Coverage Indicators - Section D'!$A$10:$Y$42,25,FALSE),"")</f>
        <v/>
      </c>
      <c r="C481" s="418" t="str">
        <f>IFERROR(IF(VLOOKUP(S481,'Disaggregation Records'!$D$95:$E$183,2,FALSE)=0,"",VLOOKUP(S481,'Disaggregation Records'!$D$95:$E$183,2,FALSE)),"")</f>
        <v/>
      </c>
      <c r="D481" s="418" t="str">
        <f>IFERROR(IF(VLOOKUP(S481,'Disaggregation Records'!$D$95:$F$183,3,FALSE)=0,"",VLOOKUP(S481,'Disaggregation Records'!$D$95:$F$183,3,FALSE)),"")</f>
        <v/>
      </c>
      <c r="E481" s="331"/>
      <c r="F481" s="332"/>
      <c r="G481" s="397" t="str">
        <f t="shared" si="38"/>
        <v/>
      </c>
      <c r="H481" s="388"/>
      <c r="I481" s="389"/>
      <c r="J481" s="389"/>
      <c r="K481" s="389"/>
      <c r="L481" s="389"/>
      <c r="M481" s="389"/>
      <c r="N481" s="389"/>
      <c r="O481" s="389"/>
      <c r="P481" s="388"/>
      <c r="Q481" s="318"/>
      <c r="R481" s="420">
        <f t="shared" si="39"/>
        <v>104</v>
      </c>
      <c r="S481" s="420" t="str">
        <f t="shared" si="40"/>
        <v/>
      </c>
      <c r="T481" s="420" t="b">
        <f t="shared" si="41"/>
        <v>0</v>
      </c>
      <c r="U481" s="420" t="s">
        <v>1681</v>
      </c>
      <c r="V481" s="420" t="str">
        <f>IFERROR(IF(VLOOKUP(S481,'Disaggregation Records'!$D$95:$G$183,4,FALSE)=0,"",VLOOKUP(S481,'Disaggregation Records'!$D$95:$G$183,4,FALSE)),"")</f>
        <v/>
      </c>
      <c r="W481" s="161"/>
      <c r="X481" s="164"/>
      <c r="Y481" s="164"/>
      <c r="AD481" s="9"/>
      <c r="AE481" s="9"/>
      <c r="AF481" s="9"/>
      <c r="AG481" s="9"/>
      <c r="AH481" s="9"/>
      <c r="AI481" s="9"/>
      <c r="AJ481" s="9"/>
    </row>
    <row r="482" spans="1:36" s="302" customFormat="1" x14ac:dyDescent="0.25">
      <c r="A482" s="317">
        <v>16</v>
      </c>
      <c r="B482" s="329" t="str">
        <f>IFERROR(VLOOKUP(A482,'Coverage Indicators - Section D'!$A$10:$Y$42,25,FALSE),"")</f>
        <v/>
      </c>
      <c r="C482" s="418" t="str">
        <f>IFERROR(IF(VLOOKUP(S482,'Disaggregation Records'!$D$95:$E$183,2,FALSE)=0,"",VLOOKUP(S482,'Disaggregation Records'!$D$95:$E$183,2,FALSE)),"")</f>
        <v/>
      </c>
      <c r="D482" s="418" t="str">
        <f>IFERROR(IF(VLOOKUP(S482,'Disaggregation Records'!$D$95:$F$183,3,FALSE)=0,"",VLOOKUP(S482,'Disaggregation Records'!$D$95:$F$183,3,FALSE)),"")</f>
        <v/>
      </c>
      <c r="E482" s="331"/>
      <c r="F482" s="332"/>
      <c r="G482" s="397" t="str">
        <f t="shared" si="38"/>
        <v/>
      </c>
      <c r="H482" s="388"/>
      <c r="I482" s="389"/>
      <c r="J482" s="389"/>
      <c r="K482" s="389"/>
      <c r="L482" s="389"/>
      <c r="M482" s="389"/>
      <c r="N482" s="389"/>
      <c r="O482" s="389"/>
      <c r="P482" s="388"/>
      <c r="Q482" s="318"/>
      <c r="R482" s="420">
        <f t="shared" si="39"/>
        <v>105</v>
      </c>
      <c r="S482" s="420" t="str">
        <f t="shared" si="40"/>
        <v/>
      </c>
      <c r="T482" s="420" t="b">
        <f t="shared" si="41"/>
        <v>0</v>
      </c>
      <c r="U482" s="420" t="s">
        <v>1682</v>
      </c>
      <c r="V482" s="420" t="str">
        <f>IFERROR(IF(VLOOKUP(S482,'Disaggregation Records'!$D$95:$G$183,4,FALSE)=0,"",VLOOKUP(S482,'Disaggregation Records'!$D$95:$G$183,4,FALSE)),"")</f>
        <v/>
      </c>
      <c r="W482" s="161"/>
      <c r="X482" s="164"/>
      <c r="Y482" s="164"/>
      <c r="AD482" s="9"/>
      <c r="AE482" s="9"/>
      <c r="AF482" s="9"/>
      <c r="AG482" s="9"/>
      <c r="AH482" s="9"/>
      <c r="AI482" s="9"/>
      <c r="AJ482" s="9"/>
    </row>
    <row r="483" spans="1:36" s="302" customFormat="1" x14ac:dyDescent="0.25">
      <c r="A483" s="317">
        <v>16</v>
      </c>
      <c r="B483" s="329" t="str">
        <f>IFERROR(VLOOKUP(A483,'Coverage Indicators - Section D'!$A$10:$Y$42,25,FALSE),"")</f>
        <v/>
      </c>
      <c r="C483" s="418" t="str">
        <f>IFERROR(IF(VLOOKUP(S483,'Disaggregation Records'!$D$95:$E$183,2,FALSE)=0,"",VLOOKUP(S483,'Disaggregation Records'!$D$95:$E$183,2,FALSE)),"")</f>
        <v/>
      </c>
      <c r="D483" s="418" t="str">
        <f>IFERROR(IF(VLOOKUP(S483,'Disaggregation Records'!$D$95:$F$183,3,FALSE)=0,"",VLOOKUP(S483,'Disaggregation Records'!$D$95:$F$183,3,FALSE)),"")</f>
        <v/>
      </c>
      <c r="E483" s="331"/>
      <c r="F483" s="332"/>
      <c r="G483" s="397" t="str">
        <f t="shared" si="38"/>
        <v/>
      </c>
      <c r="H483" s="388"/>
      <c r="I483" s="389"/>
      <c r="J483" s="389"/>
      <c r="K483" s="389"/>
      <c r="L483" s="389"/>
      <c r="M483" s="389"/>
      <c r="N483" s="389"/>
      <c r="O483" s="389"/>
      <c r="P483" s="388"/>
      <c r="Q483" s="318"/>
      <c r="R483" s="420">
        <f t="shared" si="39"/>
        <v>106</v>
      </c>
      <c r="S483" s="420" t="str">
        <f t="shared" si="40"/>
        <v/>
      </c>
      <c r="T483" s="420" t="b">
        <f t="shared" si="41"/>
        <v>0</v>
      </c>
      <c r="U483" s="420" t="s">
        <v>1683</v>
      </c>
      <c r="V483" s="420" t="str">
        <f>IFERROR(IF(VLOOKUP(S483,'Disaggregation Records'!$D$95:$G$183,4,FALSE)=0,"",VLOOKUP(S483,'Disaggregation Records'!$D$95:$G$183,4,FALSE)),"")</f>
        <v/>
      </c>
      <c r="W483" s="161"/>
      <c r="X483" s="164"/>
      <c r="Y483" s="164"/>
      <c r="AD483" s="9"/>
      <c r="AE483" s="9"/>
      <c r="AF483" s="9"/>
      <c r="AG483" s="9"/>
      <c r="AH483" s="9"/>
      <c r="AI483" s="9"/>
      <c r="AJ483" s="9"/>
    </row>
    <row r="484" spans="1:36" s="302" customFormat="1" x14ac:dyDescent="0.25">
      <c r="A484" s="317">
        <v>16</v>
      </c>
      <c r="B484" s="329" t="str">
        <f>IFERROR(VLOOKUP(A484,'Coverage Indicators - Section D'!$A$10:$Y$42,25,FALSE),"")</f>
        <v/>
      </c>
      <c r="C484" s="418" t="str">
        <f>IFERROR(IF(VLOOKUP(S484,'Disaggregation Records'!$D$95:$E$183,2,FALSE)=0,"",VLOOKUP(S484,'Disaggregation Records'!$D$95:$E$183,2,FALSE)),"")</f>
        <v/>
      </c>
      <c r="D484" s="418" t="str">
        <f>IFERROR(IF(VLOOKUP(S484,'Disaggregation Records'!$D$95:$F$183,3,FALSE)=0,"",VLOOKUP(S484,'Disaggregation Records'!$D$95:$F$183,3,FALSE)),"")</f>
        <v/>
      </c>
      <c r="E484" s="331"/>
      <c r="F484" s="332"/>
      <c r="G484" s="397" t="str">
        <f t="shared" si="38"/>
        <v/>
      </c>
      <c r="H484" s="388"/>
      <c r="I484" s="389"/>
      <c r="J484" s="389"/>
      <c r="K484" s="389"/>
      <c r="L484" s="389"/>
      <c r="M484" s="389"/>
      <c r="N484" s="389"/>
      <c r="O484" s="389"/>
      <c r="P484" s="388"/>
      <c r="Q484" s="318"/>
      <c r="R484" s="420">
        <f t="shared" si="39"/>
        <v>107</v>
      </c>
      <c r="S484" s="420" t="str">
        <f t="shared" si="40"/>
        <v/>
      </c>
      <c r="T484" s="420" t="b">
        <f t="shared" si="41"/>
        <v>0</v>
      </c>
      <c r="U484" s="420" t="s">
        <v>1684</v>
      </c>
      <c r="V484" s="420" t="str">
        <f>IFERROR(IF(VLOOKUP(S484,'Disaggregation Records'!$D$95:$G$183,4,FALSE)=0,"",VLOOKUP(S484,'Disaggregation Records'!$D$95:$G$183,4,FALSE)),"")</f>
        <v/>
      </c>
      <c r="W484" s="161"/>
      <c r="X484" s="164"/>
      <c r="Y484" s="164"/>
      <c r="AD484" s="9"/>
      <c r="AE484" s="9"/>
      <c r="AF484" s="9"/>
      <c r="AG484" s="9"/>
      <c r="AH484" s="9"/>
      <c r="AI484" s="9"/>
      <c r="AJ484" s="9"/>
    </row>
    <row r="485" spans="1:36" s="302" customFormat="1" x14ac:dyDescent="0.25">
      <c r="A485" s="317">
        <v>16</v>
      </c>
      <c r="B485" s="329" t="str">
        <f>IFERROR(VLOOKUP(A485,'Coverage Indicators - Section D'!$A$10:$Y$42,25,FALSE),"")</f>
        <v/>
      </c>
      <c r="C485" s="418" t="str">
        <f>IFERROR(IF(VLOOKUP(S485,'Disaggregation Records'!$D$95:$E$183,2,FALSE)=0,"",VLOOKUP(S485,'Disaggregation Records'!$D$95:$E$183,2,FALSE)),"")</f>
        <v/>
      </c>
      <c r="D485" s="418" t="str">
        <f>IFERROR(IF(VLOOKUP(S485,'Disaggregation Records'!$D$95:$F$183,3,FALSE)=0,"",VLOOKUP(S485,'Disaggregation Records'!$D$95:$F$183,3,FALSE)),"")</f>
        <v/>
      </c>
      <c r="E485" s="331"/>
      <c r="F485" s="332"/>
      <c r="G485" s="397" t="str">
        <f t="shared" si="38"/>
        <v/>
      </c>
      <c r="H485" s="388"/>
      <c r="I485" s="389"/>
      <c r="J485" s="389"/>
      <c r="K485" s="389"/>
      <c r="L485" s="389"/>
      <c r="M485" s="389"/>
      <c r="N485" s="389"/>
      <c r="O485" s="389"/>
      <c r="P485" s="388"/>
      <c r="Q485" s="318"/>
      <c r="R485" s="420">
        <f t="shared" si="39"/>
        <v>108</v>
      </c>
      <c r="S485" s="420" t="str">
        <f t="shared" si="40"/>
        <v/>
      </c>
      <c r="T485" s="420" t="b">
        <f t="shared" si="41"/>
        <v>0</v>
      </c>
      <c r="U485" s="420" t="s">
        <v>1685</v>
      </c>
      <c r="V485" s="420" t="str">
        <f>IFERROR(IF(VLOOKUP(S485,'Disaggregation Records'!$D$95:$G$183,4,FALSE)=0,"",VLOOKUP(S485,'Disaggregation Records'!$D$95:$G$183,4,FALSE)),"")</f>
        <v/>
      </c>
      <c r="W485" s="161"/>
      <c r="X485" s="164"/>
      <c r="Y485" s="164"/>
      <c r="AD485" s="9"/>
      <c r="AE485" s="9"/>
      <c r="AF485" s="9"/>
      <c r="AG485" s="9"/>
      <c r="AH485" s="9"/>
      <c r="AI485" s="9"/>
      <c r="AJ485" s="9"/>
    </row>
    <row r="486" spans="1:36" s="302" customFormat="1" x14ac:dyDescent="0.25">
      <c r="A486" s="317">
        <v>16</v>
      </c>
      <c r="B486" s="329" t="str">
        <f>IFERROR(VLOOKUP(A486,'Coverage Indicators - Section D'!$A$10:$Y$42,25,FALSE),"")</f>
        <v/>
      </c>
      <c r="C486" s="418" t="str">
        <f>IFERROR(IF(VLOOKUP(S486,'Disaggregation Records'!$D$95:$E$183,2,FALSE)=0,"",VLOOKUP(S486,'Disaggregation Records'!$D$95:$E$183,2,FALSE)),"")</f>
        <v/>
      </c>
      <c r="D486" s="418" t="str">
        <f>IFERROR(IF(VLOOKUP(S486,'Disaggregation Records'!$D$95:$F$183,3,FALSE)=0,"",VLOOKUP(S486,'Disaggregation Records'!$D$95:$F$183,3,FALSE)),"")</f>
        <v/>
      </c>
      <c r="E486" s="331"/>
      <c r="F486" s="332"/>
      <c r="G486" s="397" t="str">
        <f t="shared" si="38"/>
        <v/>
      </c>
      <c r="H486" s="388"/>
      <c r="I486" s="389"/>
      <c r="J486" s="389"/>
      <c r="K486" s="389"/>
      <c r="L486" s="389"/>
      <c r="M486" s="389"/>
      <c r="N486" s="389"/>
      <c r="O486" s="389"/>
      <c r="P486" s="388"/>
      <c r="Q486" s="318"/>
      <c r="R486" s="420">
        <f t="shared" si="39"/>
        <v>109</v>
      </c>
      <c r="S486" s="420" t="str">
        <f t="shared" si="40"/>
        <v/>
      </c>
      <c r="T486" s="420" t="b">
        <f t="shared" si="41"/>
        <v>0</v>
      </c>
      <c r="U486" s="420" t="s">
        <v>1686</v>
      </c>
      <c r="V486" s="420" t="str">
        <f>IFERROR(IF(VLOOKUP(S486,'Disaggregation Records'!$D$95:$G$183,4,FALSE)=0,"",VLOOKUP(S486,'Disaggregation Records'!$D$95:$G$183,4,FALSE)),"")</f>
        <v/>
      </c>
      <c r="W486" s="161"/>
      <c r="X486" s="164"/>
      <c r="Y486" s="164"/>
      <c r="AD486" s="9"/>
      <c r="AE486" s="9"/>
      <c r="AF486" s="9"/>
      <c r="AG486" s="9"/>
      <c r="AH486" s="9"/>
      <c r="AI486" s="9"/>
      <c r="AJ486" s="9"/>
    </row>
    <row r="487" spans="1:36" s="302" customFormat="1" ht="78.75" x14ac:dyDescent="0.25">
      <c r="A487" s="317">
        <v>17</v>
      </c>
      <c r="B487" s="329" t="str">
        <f>IFERROR(VLOOKUP(A487,'Coverage Indicators - Section D'!$A$10:$Y$42,25,FALSE),"")</f>
        <v>YP-3: Number of adolescent girls and young women (AGYW) who were tested for HIV and received their results during the reporting period</v>
      </c>
      <c r="C487" s="418" t="str">
        <f>IFERROR(IF(VLOOKUP(S487,'Disaggregation Records'!$D$95:$E$183,2,FALSE)=0,"",VLOOKUP(S487,'Disaggregation Records'!$D$95:$E$183,2,FALSE)),"")</f>
        <v>Age</v>
      </c>
      <c r="D487" s="418" t="str">
        <f>IFERROR(IF(VLOOKUP(S487,'Disaggregation Records'!$D$95:$F$183,3,FALSE)=0,"",VLOOKUP(S487,'Disaggregation Records'!$D$95:$F$183,3,FALSE)),"")</f>
        <v>15-19</v>
      </c>
      <c r="E487" s="331"/>
      <c r="F487" s="332"/>
      <c r="G487" s="397" t="str">
        <f t="shared" si="38"/>
        <v/>
      </c>
      <c r="H487" s="388"/>
      <c r="I487" s="389"/>
      <c r="J487" s="389"/>
      <c r="K487" s="389"/>
      <c r="L487" s="389"/>
      <c r="M487" s="389"/>
      <c r="N487" s="389"/>
      <c r="O487" s="389"/>
      <c r="P487" s="388"/>
      <c r="Q487" s="318"/>
      <c r="R487" s="420">
        <f t="shared" si="39"/>
        <v>0</v>
      </c>
      <c r="S487" s="420" t="str">
        <f t="shared" si="40"/>
        <v>YP-3: Number of adolescent girls and young women (AGYW) who were tested for HIV and received their results during the reporting period-0</v>
      </c>
      <c r="T487" s="420" t="b">
        <f t="shared" si="41"/>
        <v>1</v>
      </c>
      <c r="U487" s="420" t="s">
        <v>1687</v>
      </c>
      <c r="V487" s="420" t="str">
        <f>IFERROR(IF(VLOOKUP(S487,'Disaggregation Records'!$D$95:$G$183,4,FALSE)=0,"",VLOOKUP(S487,'Disaggregation Records'!$D$95:$G$183,4,FALSE)),"")</f>
        <v>a1L36000002NzjgEAC</v>
      </c>
      <c r="W487" s="161"/>
      <c r="X487" s="164"/>
      <c r="Y487" s="164"/>
      <c r="AD487" s="9"/>
      <c r="AE487" s="9"/>
      <c r="AF487" s="9"/>
      <c r="AG487" s="9"/>
      <c r="AH487" s="9"/>
      <c r="AI487" s="9"/>
      <c r="AJ487" s="9"/>
    </row>
    <row r="488" spans="1:36" s="302" customFormat="1" ht="78.75" x14ac:dyDescent="0.25">
      <c r="A488" s="317">
        <v>17</v>
      </c>
      <c r="B488" s="329" t="str">
        <f>IFERROR(VLOOKUP(A488,'Coverage Indicators - Section D'!$A$10:$Y$42,25,FALSE),"")</f>
        <v>YP-3: Number of adolescent girls and young women (AGYW) who were tested for HIV and received their results during the reporting period</v>
      </c>
      <c r="C488" s="418" t="str">
        <f>IFERROR(IF(VLOOKUP(S488,'Disaggregation Records'!$D$95:$E$183,2,FALSE)=0,"",VLOOKUP(S488,'Disaggregation Records'!$D$95:$E$183,2,FALSE)),"")</f>
        <v>Age</v>
      </c>
      <c r="D488" s="418" t="str">
        <f>IFERROR(IF(VLOOKUP(S488,'Disaggregation Records'!$D$95:$F$183,3,FALSE)=0,"",VLOOKUP(S488,'Disaggregation Records'!$D$95:$F$183,3,FALSE)),"")</f>
        <v>20-24</v>
      </c>
      <c r="E488" s="331"/>
      <c r="F488" s="332"/>
      <c r="G488" s="397" t="str">
        <f t="shared" si="38"/>
        <v/>
      </c>
      <c r="H488" s="388"/>
      <c r="I488" s="389"/>
      <c r="J488" s="389"/>
      <c r="K488" s="389"/>
      <c r="L488" s="389"/>
      <c r="M488" s="389"/>
      <c r="N488" s="389"/>
      <c r="O488" s="389"/>
      <c r="P488" s="388"/>
      <c r="Q488" s="318"/>
      <c r="R488" s="420">
        <f t="shared" si="39"/>
        <v>1</v>
      </c>
      <c r="S488" s="420" t="str">
        <f t="shared" si="40"/>
        <v>YP-3: Number of adolescent girls and young women (AGYW) who were tested for HIV and received their results during the reporting period-1</v>
      </c>
      <c r="T488" s="420" t="b">
        <f t="shared" si="41"/>
        <v>1</v>
      </c>
      <c r="U488" s="420" t="s">
        <v>1688</v>
      </c>
      <c r="V488" s="420" t="str">
        <f>IFERROR(IF(VLOOKUP(S488,'Disaggregation Records'!$D$95:$G$183,4,FALSE)=0,"",VLOOKUP(S488,'Disaggregation Records'!$D$95:$G$183,4,FALSE)),"")</f>
        <v>a1L36000002NzjhEAC</v>
      </c>
      <c r="W488" s="161"/>
      <c r="X488" s="164"/>
      <c r="Y488" s="164"/>
      <c r="AD488" s="9"/>
      <c r="AE488" s="9"/>
      <c r="AF488" s="9"/>
      <c r="AG488" s="9"/>
      <c r="AH488" s="9"/>
      <c r="AI488" s="9"/>
      <c r="AJ488" s="9"/>
    </row>
    <row r="489" spans="1:36" s="302" customFormat="1" ht="78.75" x14ac:dyDescent="0.25">
      <c r="A489" s="317">
        <v>17</v>
      </c>
      <c r="B489" s="329" t="str">
        <f>IFERROR(VLOOKUP(A489,'Coverage Indicators - Section D'!$A$10:$Y$42,25,FALSE),"")</f>
        <v>YP-3: Number of adolescent girls and young women (AGYW) who were tested for HIV and received their results during the reporting period</v>
      </c>
      <c r="C489" s="418" t="str">
        <f>IFERROR(IF(VLOOKUP(S489,'Disaggregation Records'!$D$95:$E$183,2,FALSE)=0,"",VLOOKUP(S489,'Disaggregation Records'!$D$95:$E$183,2,FALSE)),"")</f>
        <v>Age</v>
      </c>
      <c r="D489" s="418" t="str">
        <f>IFERROR(IF(VLOOKUP(S489,'Disaggregation Records'!$D$95:$F$183,3,FALSE)=0,"",VLOOKUP(S489,'Disaggregation Records'!$D$95:$F$183,3,FALSE)),"")</f>
        <v>15-24</v>
      </c>
      <c r="E489" s="331"/>
      <c r="F489" s="332"/>
      <c r="G489" s="397" t="str">
        <f t="shared" si="38"/>
        <v/>
      </c>
      <c r="H489" s="388"/>
      <c r="I489" s="389"/>
      <c r="J489" s="389"/>
      <c r="K489" s="389"/>
      <c r="L489" s="389"/>
      <c r="M489" s="389"/>
      <c r="N489" s="389"/>
      <c r="O489" s="389"/>
      <c r="P489" s="388"/>
      <c r="Q489" s="318"/>
      <c r="R489" s="420">
        <f t="shared" si="39"/>
        <v>2</v>
      </c>
      <c r="S489" s="420" t="str">
        <f t="shared" si="40"/>
        <v>YP-3: Number of adolescent girls and young women (AGYW) who were tested for HIV and received their results during the reporting period-2</v>
      </c>
      <c r="T489" s="420" t="b">
        <f t="shared" si="41"/>
        <v>1</v>
      </c>
      <c r="U489" s="420" t="s">
        <v>1689</v>
      </c>
      <c r="V489" s="420" t="str">
        <f>IFERROR(IF(VLOOKUP(S489,'Disaggregation Records'!$D$95:$G$183,4,FALSE)=0,"",VLOOKUP(S489,'Disaggregation Records'!$D$95:$G$183,4,FALSE)),"")</f>
        <v>a1L36000002NzjiEAC</v>
      </c>
      <c r="W489" s="161"/>
      <c r="X489" s="164"/>
      <c r="Y489" s="164"/>
      <c r="AD489" s="9"/>
      <c r="AE489" s="9"/>
      <c r="AF489" s="9"/>
      <c r="AG489" s="9"/>
      <c r="AH489" s="9"/>
      <c r="AI489" s="9"/>
      <c r="AJ489" s="9"/>
    </row>
    <row r="490" spans="1:36" s="302" customFormat="1" ht="78.75" x14ac:dyDescent="0.25">
      <c r="A490" s="317">
        <v>17</v>
      </c>
      <c r="B490" s="329" t="str">
        <f>IFERROR(VLOOKUP(A490,'Coverage Indicators - Section D'!$A$10:$Y$42,25,FALSE),"")</f>
        <v>YP-3: Number of adolescent girls and young women (AGYW) who were tested for HIV and received their results during the reporting period</v>
      </c>
      <c r="C490" s="418" t="str">
        <f>IFERROR(IF(VLOOKUP(S490,'Disaggregation Records'!$D$95:$E$183,2,FALSE)=0,"",VLOOKUP(S490,'Disaggregation Records'!$D$95:$E$183,2,FALSE)),"")</f>
        <v>HIV test status</v>
      </c>
      <c r="D490" s="418" t="str">
        <f>IFERROR(IF(VLOOKUP(S490,'Disaggregation Records'!$D$95:$F$183,3,FALSE)=0,"",VLOOKUP(S490,'Disaggregation Records'!$D$95:$F$183,3,FALSE)),"")</f>
        <v>Positive</v>
      </c>
      <c r="E490" s="331"/>
      <c r="F490" s="332"/>
      <c r="G490" s="397" t="str">
        <f t="shared" si="38"/>
        <v/>
      </c>
      <c r="H490" s="388"/>
      <c r="I490" s="389"/>
      <c r="J490" s="389"/>
      <c r="K490" s="389"/>
      <c r="L490" s="389"/>
      <c r="M490" s="389"/>
      <c r="N490" s="389"/>
      <c r="O490" s="389"/>
      <c r="P490" s="388"/>
      <c r="Q490" s="318"/>
      <c r="R490" s="420">
        <f t="shared" si="39"/>
        <v>3</v>
      </c>
      <c r="S490" s="420" t="str">
        <f t="shared" si="40"/>
        <v>YP-3: Number of adolescent girls and young women (AGYW) who were tested for HIV and received their results during the reporting period-3</v>
      </c>
      <c r="T490" s="420" t="b">
        <f t="shared" si="41"/>
        <v>1</v>
      </c>
      <c r="U490" s="420" t="s">
        <v>1690</v>
      </c>
      <c r="V490" s="420" t="str">
        <f>IFERROR(IF(VLOOKUP(S490,'Disaggregation Records'!$D$95:$G$183,4,FALSE)=0,"",VLOOKUP(S490,'Disaggregation Records'!$D$95:$G$183,4,FALSE)),"")</f>
        <v>a1L36000002NzjjEAC</v>
      </c>
      <c r="W490" s="161"/>
      <c r="X490" s="164"/>
      <c r="Y490" s="164"/>
      <c r="AD490" s="9"/>
      <c r="AE490" s="9"/>
      <c r="AF490" s="9"/>
      <c r="AG490" s="9"/>
      <c r="AH490" s="9"/>
      <c r="AI490" s="9"/>
      <c r="AJ490" s="9"/>
    </row>
    <row r="491" spans="1:36" s="302" customFormat="1" ht="78.75" x14ac:dyDescent="0.25">
      <c r="A491" s="317">
        <v>17</v>
      </c>
      <c r="B491" s="329" t="str">
        <f>IFERROR(VLOOKUP(A491,'Coverage Indicators - Section D'!$A$10:$Y$42,25,FALSE),"")</f>
        <v>YP-3: Number of adolescent girls and young women (AGYW) who were tested for HIV and received their results during the reporting period</v>
      </c>
      <c r="C491" s="418" t="str">
        <f>IFERROR(IF(VLOOKUP(S491,'Disaggregation Records'!$D$95:$E$183,2,FALSE)=0,"",VLOOKUP(S491,'Disaggregation Records'!$D$95:$E$183,2,FALSE)),"")</f>
        <v>HIV test status</v>
      </c>
      <c r="D491" s="418" t="str">
        <f>IFERROR(IF(VLOOKUP(S491,'Disaggregation Records'!$D$95:$F$183,3,FALSE)=0,"",VLOOKUP(S491,'Disaggregation Records'!$D$95:$F$183,3,FALSE)),"")</f>
        <v>Negative</v>
      </c>
      <c r="E491" s="331"/>
      <c r="F491" s="332"/>
      <c r="G491" s="397" t="str">
        <f t="shared" si="38"/>
        <v/>
      </c>
      <c r="H491" s="388"/>
      <c r="I491" s="389"/>
      <c r="J491" s="389"/>
      <c r="K491" s="389"/>
      <c r="L491" s="389"/>
      <c r="M491" s="389"/>
      <c r="N491" s="389"/>
      <c r="O491" s="389"/>
      <c r="P491" s="388"/>
      <c r="Q491" s="318"/>
      <c r="R491" s="420">
        <f t="shared" si="39"/>
        <v>4</v>
      </c>
      <c r="S491" s="420" t="str">
        <f t="shared" si="40"/>
        <v>YP-3: Number of adolescent girls and young women (AGYW) who were tested for HIV and received their results during the reporting period-4</v>
      </c>
      <c r="T491" s="420" t="b">
        <f t="shared" si="41"/>
        <v>1</v>
      </c>
      <c r="U491" s="420" t="s">
        <v>1691</v>
      </c>
      <c r="V491" s="420" t="str">
        <f>IFERROR(IF(VLOOKUP(S491,'Disaggregation Records'!$D$95:$G$183,4,FALSE)=0,"",VLOOKUP(S491,'Disaggregation Records'!$D$95:$G$183,4,FALSE)),"")</f>
        <v>a1L36000002NzjkEAC</v>
      </c>
      <c r="W491" s="161"/>
      <c r="X491" s="164"/>
      <c r="Y491" s="164"/>
      <c r="AD491" s="9"/>
      <c r="AE491" s="9"/>
      <c r="AF491" s="9"/>
      <c r="AG491" s="9"/>
      <c r="AH491" s="9"/>
      <c r="AI491" s="9"/>
      <c r="AJ491" s="9"/>
    </row>
    <row r="492" spans="1:36" s="302" customFormat="1" ht="78.75" x14ac:dyDescent="0.25">
      <c r="A492" s="317">
        <v>17</v>
      </c>
      <c r="B492" s="329" t="str">
        <f>IFERROR(VLOOKUP(A492,'Coverage Indicators - Section D'!$A$10:$Y$42,25,FALSE),"")</f>
        <v>YP-3: Number of adolescent girls and young women (AGYW) who were tested for HIV and received their results during the reporting period</v>
      </c>
      <c r="C492" s="418" t="str">
        <f>IFERROR(IF(VLOOKUP(S492,'Disaggregation Records'!$D$95:$E$183,2,FALSE)=0,"",VLOOKUP(S492,'Disaggregation Records'!$D$95:$E$183,2,FALSE)),"")</f>
        <v/>
      </c>
      <c r="D492" s="418" t="str">
        <f>IFERROR(IF(VLOOKUP(S492,'Disaggregation Records'!$D$95:$F$183,3,FALSE)=0,"",VLOOKUP(S492,'Disaggregation Records'!$D$95:$F$183,3,FALSE)),"")</f>
        <v/>
      </c>
      <c r="E492" s="331"/>
      <c r="F492" s="332"/>
      <c r="G492" s="397" t="str">
        <f t="shared" si="38"/>
        <v/>
      </c>
      <c r="H492" s="388"/>
      <c r="I492" s="389"/>
      <c r="J492" s="389"/>
      <c r="K492" s="389"/>
      <c r="L492" s="389"/>
      <c r="M492" s="389"/>
      <c r="N492" s="389"/>
      <c r="O492" s="389"/>
      <c r="P492" s="388"/>
      <c r="Q492" s="318"/>
      <c r="R492" s="420">
        <f t="shared" si="39"/>
        <v>5</v>
      </c>
      <c r="S492" s="420" t="str">
        <f t="shared" si="40"/>
        <v>YP-3: Number of adolescent girls and young women (AGYW) who were tested for HIV and received their results during the reporting period-5</v>
      </c>
      <c r="T492" s="420" t="b">
        <f t="shared" si="41"/>
        <v>1</v>
      </c>
      <c r="U492" s="420" t="s">
        <v>1692</v>
      </c>
      <c r="V492" s="420" t="str">
        <f>IFERROR(IF(VLOOKUP(S492,'Disaggregation Records'!$D$95:$G$183,4,FALSE)=0,"",VLOOKUP(S492,'Disaggregation Records'!$D$95:$G$183,4,FALSE)),"")</f>
        <v/>
      </c>
      <c r="W492" s="161"/>
      <c r="X492" s="164"/>
      <c r="Y492" s="164"/>
      <c r="AD492" s="9"/>
      <c r="AE492" s="9"/>
      <c r="AF492" s="9"/>
      <c r="AG492" s="9"/>
      <c r="AH492" s="9"/>
      <c r="AI492" s="9"/>
      <c r="AJ492" s="9"/>
    </row>
    <row r="493" spans="1:36" s="302" customFormat="1" ht="78.75" x14ac:dyDescent="0.25">
      <c r="A493" s="317">
        <v>17</v>
      </c>
      <c r="B493" s="329" t="str">
        <f>IFERROR(VLOOKUP(A493,'Coverage Indicators - Section D'!$A$10:$Y$42,25,FALSE),"")</f>
        <v>YP-3: Number of adolescent girls and young women (AGYW) who were tested for HIV and received their results during the reporting period</v>
      </c>
      <c r="C493" s="418" t="str">
        <f>IFERROR(IF(VLOOKUP(S493,'Disaggregation Records'!$D$95:$E$183,2,FALSE)=0,"",VLOOKUP(S493,'Disaggregation Records'!$D$95:$E$183,2,FALSE)),"")</f>
        <v/>
      </c>
      <c r="D493" s="418" t="str">
        <f>IFERROR(IF(VLOOKUP(S493,'Disaggregation Records'!$D$95:$F$183,3,FALSE)=0,"",VLOOKUP(S493,'Disaggregation Records'!$D$95:$F$183,3,FALSE)),"")</f>
        <v/>
      </c>
      <c r="E493" s="331"/>
      <c r="F493" s="332"/>
      <c r="G493" s="397" t="str">
        <f t="shared" si="38"/>
        <v/>
      </c>
      <c r="H493" s="388"/>
      <c r="I493" s="389"/>
      <c r="J493" s="389"/>
      <c r="K493" s="389"/>
      <c r="L493" s="389"/>
      <c r="M493" s="389"/>
      <c r="N493" s="389"/>
      <c r="O493" s="389"/>
      <c r="P493" s="388"/>
      <c r="Q493" s="318"/>
      <c r="R493" s="420">
        <f t="shared" si="39"/>
        <v>6</v>
      </c>
      <c r="S493" s="420" t="str">
        <f t="shared" si="40"/>
        <v>YP-3: Number of adolescent girls and young women (AGYW) who were tested for HIV and received their results during the reporting period-6</v>
      </c>
      <c r="T493" s="420" t="b">
        <f t="shared" si="41"/>
        <v>1</v>
      </c>
      <c r="U493" s="420" t="s">
        <v>1693</v>
      </c>
      <c r="V493" s="420" t="str">
        <f>IFERROR(IF(VLOOKUP(S493,'Disaggregation Records'!$D$95:$G$183,4,FALSE)=0,"",VLOOKUP(S493,'Disaggregation Records'!$D$95:$G$183,4,FALSE)),"")</f>
        <v/>
      </c>
      <c r="W493" s="161"/>
      <c r="X493" s="164"/>
      <c r="Y493" s="164"/>
      <c r="AD493" s="9"/>
      <c r="AE493" s="9"/>
      <c r="AF493" s="9"/>
      <c r="AG493" s="9"/>
      <c r="AH493" s="9"/>
      <c r="AI493" s="9"/>
      <c r="AJ493" s="9"/>
    </row>
    <row r="494" spans="1:36" s="302" customFormat="1" ht="78.75" x14ac:dyDescent="0.25">
      <c r="A494" s="317">
        <v>17</v>
      </c>
      <c r="B494" s="329" t="str">
        <f>IFERROR(VLOOKUP(A494,'Coverage Indicators - Section D'!$A$10:$Y$42,25,FALSE),"")</f>
        <v>YP-3: Number of adolescent girls and young women (AGYW) who were tested for HIV and received their results during the reporting period</v>
      </c>
      <c r="C494" s="418" t="str">
        <f>IFERROR(IF(VLOOKUP(S494,'Disaggregation Records'!$D$95:$E$183,2,FALSE)=0,"",VLOOKUP(S494,'Disaggregation Records'!$D$95:$E$183,2,FALSE)),"")</f>
        <v/>
      </c>
      <c r="D494" s="418" t="str">
        <f>IFERROR(IF(VLOOKUP(S494,'Disaggregation Records'!$D$95:$F$183,3,FALSE)=0,"",VLOOKUP(S494,'Disaggregation Records'!$D$95:$F$183,3,FALSE)),"")</f>
        <v/>
      </c>
      <c r="E494" s="331"/>
      <c r="F494" s="332"/>
      <c r="G494" s="397" t="str">
        <f t="shared" si="38"/>
        <v/>
      </c>
      <c r="H494" s="388"/>
      <c r="I494" s="389"/>
      <c r="J494" s="389"/>
      <c r="K494" s="389"/>
      <c r="L494" s="389"/>
      <c r="M494" s="389"/>
      <c r="N494" s="389"/>
      <c r="O494" s="389"/>
      <c r="P494" s="388"/>
      <c r="Q494" s="318"/>
      <c r="R494" s="420">
        <f t="shared" si="39"/>
        <v>7</v>
      </c>
      <c r="S494" s="420" t="str">
        <f t="shared" si="40"/>
        <v>YP-3: Number of adolescent girls and young women (AGYW) who were tested for HIV and received their results during the reporting period-7</v>
      </c>
      <c r="T494" s="420" t="b">
        <f t="shared" si="41"/>
        <v>1</v>
      </c>
      <c r="U494" s="420" t="s">
        <v>1694</v>
      </c>
      <c r="V494" s="420" t="str">
        <f>IFERROR(IF(VLOOKUP(S494,'Disaggregation Records'!$D$95:$G$183,4,FALSE)=0,"",VLOOKUP(S494,'Disaggregation Records'!$D$95:$G$183,4,FALSE)),"")</f>
        <v/>
      </c>
      <c r="W494" s="161"/>
      <c r="X494" s="164"/>
      <c r="Y494" s="164"/>
      <c r="AD494" s="9"/>
      <c r="AE494" s="9"/>
      <c r="AF494" s="9"/>
      <c r="AG494" s="9"/>
      <c r="AH494" s="9"/>
      <c r="AI494" s="9"/>
      <c r="AJ494" s="9"/>
    </row>
    <row r="495" spans="1:36" s="302" customFormat="1" ht="78.75" x14ac:dyDescent="0.25">
      <c r="A495" s="317">
        <v>17</v>
      </c>
      <c r="B495" s="329" t="str">
        <f>IFERROR(VLOOKUP(A495,'Coverage Indicators - Section D'!$A$10:$Y$42,25,FALSE),"")</f>
        <v>YP-3: Number of adolescent girls and young women (AGYW) who were tested for HIV and received their results during the reporting period</v>
      </c>
      <c r="C495" s="418" t="str">
        <f>IFERROR(IF(VLOOKUP(S495,'Disaggregation Records'!$D$95:$E$183,2,FALSE)=0,"",VLOOKUP(S495,'Disaggregation Records'!$D$95:$E$183,2,FALSE)),"")</f>
        <v/>
      </c>
      <c r="D495" s="418" t="str">
        <f>IFERROR(IF(VLOOKUP(S495,'Disaggregation Records'!$D$95:$F$183,3,FALSE)=0,"",VLOOKUP(S495,'Disaggregation Records'!$D$95:$F$183,3,FALSE)),"")</f>
        <v/>
      </c>
      <c r="E495" s="331"/>
      <c r="F495" s="332"/>
      <c r="G495" s="397" t="str">
        <f t="shared" si="38"/>
        <v/>
      </c>
      <c r="H495" s="388"/>
      <c r="I495" s="389"/>
      <c r="J495" s="389"/>
      <c r="K495" s="389"/>
      <c r="L495" s="389"/>
      <c r="M495" s="389"/>
      <c r="N495" s="389"/>
      <c r="O495" s="389"/>
      <c r="P495" s="388"/>
      <c r="Q495" s="318"/>
      <c r="R495" s="420">
        <f t="shared" si="39"/>
        <v>8</v>
      </c>
      <c r="S495" s="420" t="str">
        <f t="shared" si="40"/>
        <v>YP-3: Number of adolescent girls and young women (AGYW) who were tested for HIV and received their results during the reporting period-8</v>
      </c>
      <c r="T495" s="420" t="b">
        <f t="shared" si="41"/>
        <v>1</v>
      </c>
      <c r="U495" s="420" t="s">
        <v>1695</v>
      </c>
      <c r="V495" s="420" t="str">
        <f>IFERROR(IF(VLOOKUP(S495,'Disaggregation Records'!$D$95:$G$183,4,FALSE)=0,"",VLOOKUP(S495,'Disaggregation Records'!$D$95:$G$183,4,FALSE)),"")</f>
        <v/>
      </c>
      <c r="W495" s="161"/>
      <c r="X495" s="164"/>
      <c r="Y495" s="164"/>
      <c r="AD495" s="9"/>
      <c r="AE495" s="9"/>
      <c r="AF495" s="9"/>
      <c r="AG495" s="9"/>
      <c r="AH495" s="9"/>
      <c r="AI495" s="9"/>
      <c r="AJ495" s="9"/>
    </row>
    <row r="496" spans="1:36" s="302" customFormat="1" ht="78.75" x14ac:dyDescent="0.25">
      <c r="A496" s="317">
        <v>17</v>
      </c>
      <c r="B496" s="329" t="str">
        <f>IFERROR(VLOOKUP(A496,'Coverage Indicators - Section D'!$A$10:$Y$42,25,FALSE),"")</f>
        <v>YP-3: Number of adolescent girls and young women (AGYW) who were tested for HIV and received their results during the reporting period</v>
      </c>
      <c r="C496" s="418" t="str">
        <f>IFERROR(IF(VLOOKUP(S496,'Disaggregation Records'!$D$95:$E$183,2,FALSE)=0,"",VLOOKUP(S496,'Disaggregation Records'!$D$95:$E$183,2,FALSE)),"")</f>
        <v/>
      </c>
      <c r="D496" s="418" t="str">
        <f>IFERROR(IF(VLOOKUP(S496,'Disaggregation Records'!$D$95:$F$183,3,FALSE)=0,"",VLOOKUP(S496,'Disaggregation Records'!$D$95:$F$183,3,FALSE)),"")</f>
        <v/>
      </c>
      <c r="E496" s="331"/>
      <c r="F496" s="332"/>
      <c r="G496" s="397" t="str">
        <f t="shared" si="38"/>
        <v/>
      </c>
      <c r="H496" s="388"/>
      <c r="I496" s="389"/>
      <c r="J496" s="389"/>
      <c r="K496" s="389"/>
      <c r="L496" s="389"/>
      <c r="M496" s="389"/>
      <c r="N496" s="389"/>
      <c r="O496" s="389"/>
      <c r="P496" s="388"/>
      <c r="Q496" s="318"/>
      <c r="R496" s="420">
        <f t="shared" si="39"/>
        <v>9</v>
      </c>
      <c r="S496" s="420" t="str">
        <f t="shared" si="40"/>
        <v>YP-3: Number of adolescent girls and young women (AGYW) who were tested for HIV and received their results during the reporting period-9</v>
      </c>
      <c r="T496" s="420" t="b">
        <f t="shared" si="41"/>
        <v>1</v>
      </c>
      <c r="U496" s="420" t="s">
        <v>1696</v>
      </c>
      <c r="V496" s="420" t="str">
        <f>IFERROR(IF(VLOOKUP(S496,'Disaggregation Records'!$D$95:$G$183,4,FALSE)=0,"",VLOOKUP(S496,'Disaggregation Records'!$D$95:$G$183,4,FALSE)),"")</f>
        <v/>
      </c>
      <c r="W496" s="161"/>
      <c r="X496" s="164"/>
      <c r="Y496" s="164"/>
      <c r="AD496" s="9"/>
      <c r="AE496" s="9"/>
      <c r="AF496" s="9"/>
      <c r="AG496" s="9"/>
      <c r="AH496" s="9"/>
      <c r="AI496" s="9"/>
      <c r="AJ496" s="9"/>
    </row>
    <row r="497" spans="1:36" s="302" customFormat="1" x14ac:dyDescent="0.25">
      <c r="A497" s="317">
        <v>18</v>
      </c>
      <c r="B497" s="329" t="str">
        <f>IFERROR(VLOOKUP(A497,'Coverage Indicators - Section D'!$A$10:$Y$42,25,FALSE),"")</f>
        <v/>
      </c>
      <c r="C497" s="418" t="str">
        <f>IFERROR(IF(VLOOKUP(S497,'Disaggregation Records'!$D$95:$E$183,2,FALSE)=0,"",VLOOKUP(S497,'Disaggregation Records'!$D$95:$E$183,2,FALSE)),"")</f>
        <v/>
      </c>
      <c r="D497" s="418" t="str">
        <f>IFERROR(IF(VLOOKUP(S497,'Disaggregation Records'!$D$95:$F$183,3,FALSE)=0,"",VLOOKUP(S497,'Disaggregation Records'!$D$95:$F$183,3,FALSE)),"")</f>
        <v/>
      </c>
      <c r="E497" s="331"/>
      <c r="F497" s="332"/>
      <c r="G497" s="397" t="str">
        <f t="shared" si="38"/>
        <v/>
      </c>
      <c r="H497" s="388"/>
      <c r="I497" s="389"/>
      <c r="J497" s="389"/>
      <c r="K497" s="389"/>
      <c r="L497" s="389"/>
      <c r="M497" s="389"/>
      <c r="N497" s="389"/>
      <c r="O497" s="389"/>
      <c r="P497" s="388"/>
      <c r="Q497" s="318"/>
      <c r="R497" s="420">
        <f t="shared" si="39"/>
        <v>0</v>
      </c>
      <c r="S497" s="420" t="str">
        <f t="shared" si="40"/>
        <v/>
      </c>
      <c r="T497" s="420" t="b">
        <f t="shared" si="41"/>
        <v>0</v>
      </c>
      <c r="U497" s="420" t="s">
        <v>1697</v>
      </c>
      <c r="V497" s="420" t="str">
        <f>IFERROR(IF(VLOOKUP(S497,'Disaggregation Records'!$D$95:$G$183,4,FALSE)=0,"",VLOOKUP(S497,'Disaggregation Records'!$D$95:$G$183,4,FALSE)),"")</f>
        <v/>
      </c>
      <c r="W497" s="161"/>
      <c r="X497" s="164"/>
      <c r="Y497" s="164"/>
      <c r="AD497" s="9"/>
      <c r="AE497" s="9"/>
      <c r="AF497" s="9"/>
      <c r="AG497" s="9"/>
      <c r="AH497" s="9"/>
      <c r="AI497" s="9"/>
      <c r="AJ497" s="9"/>
    </row>
    <row r="498" spans="1:36" s="302" customFormat="1" x14ac:dyDescent="0.25">
      <c r="A498" s="317">
        <v>18</v>
      </c>
      <c r="B498" s="329" t="str">
        <f>IFERROR(VLOOKUP(A498,'Coverage Indicators - Section D'!$A$10:$Y$42,25,FALSE),"")</f>
        <v/>
      </c>
      <c r="C498" s="418" t="str">
        <f>IFERROR(IF(VLOOKUP(S498,'Disaggregation Records'!$D$95:$E$183,2,FALSE)=0,"",VLOOKUP(S498,'Disaggregation Records'!$D$95:$E$183,2,FALSE)),"")</f>
        <v/>
      </c>
      <c r="D498" s="418" t="str">
        <f>IFERROR(IF(VLOOKUP(S498,'Disaggregation Records'!$D$95:$F$183,3,FALSE)=0,"",VLOOKUP(S498,'Disaggregation Records'!$D$95:$F$183,3,FALSE)),"")</f>
        <v/>
      </c>
      <c r="E498" s="331"/>
      <c r="F498" s="332"/>
      <c r="G498" s="397" t="str">
        <f t="shared" si="38"/>
        <v/>
      </c>
      <c r="H498" s="388"/>
      <c r="I498" s="389"/>
      <c r="J498" s="389"/>
      <c r="K498" s="389"/>
      <c r="L498" s="389"/>
      <c r="M498" s="389"/>
      <c r="N498" s="389"/>
      <c r="O498" s="389"/>
      <c r="P498" s="388"/>
      <c r="Q498" s="318"/>
      <c r="R498" s="420">
        <f t="shared" si="39"/>
        <v>1</v>
      </c>
      <c r="S498" s="420" t="str">
        <f t="shared" si="40"/>
        <v/>
      </c>
      <c r="T498" s="420" t="b">
        <f t="shared" si="41"/>
        <v>0</v>
      </c>
      <c r="U498" s="420" t="s">
        <v>1698</v>
      </c>
      <c r="V498" s="420" t="str">
        <f>IFERROR(IF(VLOOKUP(S498,'Disaggregation Records'!$D$95:$G$183,4,FALSE)=0,"",VLOOKUP(S498,'Disaggregation Records'!$D$95:$G$183,4,FALSE)),"")</f>
        <v/>
      </c>
      <c r="W498" s="161"/>
      <c r="X498" s="164"/>
      <c r="Y498" s="164"/>
      <c r="AD498" s="9"/>
      <c r="AE498" s="9"/>
      <c r="AF498" s="9"/>
      <c r="AG498" s="9"/>
      <c r="AH498" s="9"/>
      <c r="AI498" s="9"/>
      <c r="AJ498" s="9"/>
    </row>
    <row r="499" spans="1:36" s="302" customFormat="1" x14ac:dyDescent="0.25">
      <c r="A499" s="317">
        <v>18</v>
      </c>
      <c r="B499" s="329" t="str">
        <f>IFERROR(VLOOKUP(A499,'Coverage Indicators - Section D'!$A$10:$Y$42,25,FALSE),"")</f>
        <v/>
      </c>
      <c r="C499" s="418" t="str">
        <f>IFERROR(IF(VLOOKUP(S499,'Disaggregation Records'!$D$95:$E$183,2,FALSE)=0,"",VLOOKUP(S499,'Disaggregation Records'!$D$95:$E$183,2,FALSE)),"")</f>
        <v/>
      </c>
      <c r="D499" s="418" t="str">
        <f>IFERROR(IF(VLOOKUP(S499,'Disaggregation Records'!$D$95:$F$183,3,FALSE)=0,"",VLOOKUP(S499,'Disaggregation Records'!$D$95:$F$183,3,FALSE)),"")</f>
        <v/>
      </c>
      <c r="E499" s="331"/>
      <c r="F499" s="332"/>
      <c r="G499" s="397" t="str">
        <f t="shared" si="38"/>
        <v/>
      </c>
      <c r="H499" s="388"/>
      <c r="I499" s="389"/>
      <c r="J499" s="389"/>
      <c r="K499" s="389"/>
      <c r="L499" s="389"/>
      <c r="M499" s="389"/>
      <c r="N499" s="389"/>
      <c r="O499" s="389"/>
      <c r="P499" s="388"/>
      <c r="Q499" s="318"/>
      <c r="R499" s="420">
        <f t="shared" si="39"/>
        <v>2</v>
      </c>
      <c r="S499" s="420" t="str">
        <f t="shared" si="40"/>
        <v/>
      </c>
      <c r="T499" s="420" t="b">
        <f t="shared" si="41"/>
        <v>0</v>
      </c>
      <c r="U499" s="420" t="s">
        <v>1699</v>
      </c>
      <c r="V499" s="420" t="str">
        <f>IFERROR(IF(VLOOKUP(S499,'Disaggregation Records'!$D$95:$G$183,4,FALSE)=0,"",VLOOKUP(S499,'Disaggregation Records'!$D$95:$G$183,4,FALSE)),"")</f>
        <v/>
      </c>
      <c r="W499" s="161"/>
      <c r="X499" s="164"/>
      <c r="Y499" s="164"/>
      <c r="AD499" s="9"/>
      <c r="AE499" s="9"/>
      <c r="AF499" s="9"/>
      <c r="AG499" s="9"/>
      <c r="AH499" s="9"/>
      <c r="AI499" s="9"/>
      <c r="AJ499" s="9"/>
    </row>
    <row r="500" spans="1:36" s="302" customFormat="1" x14ac:dyDescent="0.25">
      <c r="A500" s="317">
        <v>18</v>
      </c>
      <c r="B500" s="329" t="str">
        <f>IFERROR(VLOOKUP(A500,'Coverage Indicators - Section D'!$A$10:$Y$42,25,FALSE),"")</f>
        <v/>
      </c>
      <c r="C500" s="418" t="str">
        <f>IFERROR(IF(VLOOKUP(S500,'Disaggregation Records'!$D$95:$E$183,2,FALSE)=0,"",VLOOKUP(S500,'Disaggregation Records'!$D$95:$E$183,2,FALSE)),"")</f>
        <v/>
      </c>
      <c r="D500" s="418" t="str">
        <f>IFERROR(IF(VLOOKUP(S500,'Disaggregation Records'!$D$95:$F$183,3,FALSE)=0,"",VLOOKUP(S500,'Disaggregation Records'!$D$95:$F$183,3,FALSE)),"")</f>
        <v/>
      </c>
      <c r="E500" s="331"/>
      <c r="F500" s="332"/>
      <c r="G500" s="397" t="str">
        <f t="shared" si="38"/>
        <v/>
      </c>
      <c r="H500" s="388"/>
      <c r="I500" s="389"/>
      <c r="J500" s="389"/>
      <c r="K500" s="389"/>
      <c r="L500" s="389"/>
      <c r="M500" s="389"/>
      <c r="N500" s="389"/>
      <c r="O500" s="389"/>
      <c r="P500" s="388"/>
      <c r="Q500" s="318"/>
      <c r="R500" s="420">
        <f t="shared" si="39"/>
        <v>3</v>
      </c>
      <c r="S500" s="420" t="str">
        <f t="shared" si="40"/>
        <v/>
      </c>
      <c r="T500" s="420" t="b">
        <f t="shared" si="41"/>
        <v>0</v>
      </c>
      <c r="U500" s="420" t="s">
        <v>1700</v>
      </c>
      <c r="V500" s="420" t="str">
        <f>IFERROR(IF(VLOOKUP(S500,'Disaggregation Records'!$D$95:$G$183,4,FALSE)=0,"",VLOOKUP(S500,'Disaggregation Records'!$D$95:$G$183,4,FALSE)),"")</f>
        <v/>
      </c>
      <c r="W500" s="161"/>
      <c r="X500" s="164"/>
      <c r="Y500" s="164"/>
      <c r="AD500" s="9"/>
      <c r="AE500" s="9"/>
      <c r="AF500" s="9"/>
      <c r="AG500" s="9"/>
      <c r="AH500" s="9"/>
      <c r="AI500" s="9"/>
      <c r="AJ500" s="9"/>
    </row>
    <row r="501" spans="1:36" s="302" customFormat="1" x14ac:dyDescent="0.25">
      <c r="A501" s="317">
        <v>18</v>
      </c>
      <c r="B501" s="329" t="str">
        <f>IFERROR(VLOOKUP(A501,'Coverage Indicators - Section D'!$A$10:$Y$42,25,FALSE),"")</f>
        <v/>
      </c>
      <c r="C501" s="418" t="str">
        <f>IFERROR(IF(VLOOKUP(S501,'Disaggregation Records'!$D$95:$E$183,2,FALSE)=0,"",VLOOKUP(S501,'Disaggregation Records'!$D$95:$E$183,2,FALSE)),"")</f>
        <v/>
      </c>
      <c r="D501" s="418" t="str">
        <f>IFERROR(IF(VLOOKUP(S501,'Disaggregation Records'!$D$95:$F$183,3,FALSE)=0,"",VLOOKUP(S501,'Disaggregation Records'!$D$95:$F$183,3,FALSE)),"")</f>
        <v/>
      </c>
      <c r="E501" s="331"/>
      <c r="F501" s="332"/>
      <c r="G501" s="397" t="str">
        <f t="shared" si="38"/>
        <v/>
      </c>
      <c r="H501" s="388"/>
      <c r="I501" s="389"/>
      <c r="J501" s="389"/>
      <c r="K501" s="389"/>
      <c r="L501" s="389"/>
      <c r="M501" s="389"/>
      <c r="N501" s="389"/>
      <c r="O501" s="389"/>
      <c r="P501" s="388"/>
      <c r="Q501" s="318"/>
      <c r="R501" s="420">
        <f t="shared" si="39"/>
        <v>4</v>
      </c>
      <c r="S501" s="420" t="str">
        <f t="shared" si="40"/>
        <v/>
      </c>
      <c r="T501" s="420" t="b">
        <f t="shared" si="41"/>
        <v>0</v>
      </c>
      <c r="U501" s="420" t="s">
        <v>1701</v>
      </c>
      <c r="V501" s="420" t="str">
        <f>IFERROR(IF(VLOOKUP(S501,'Disaggregation Records'!$D$95:$G$183,4,FALSE)=0,"",VLOOKUP(S501,'Disaggregation Records'!$D$95:$G$183,4,FALSE)),"")</f>
        <v/>
      </c>
      <c r="W501" s="161"/>
      <c r="X501" s="164"/>
      <c r="Y501" s="164"/>
      <c r="AD501" s="9"/>
      <c r="AE501" s="9"/>
      <c r="AF501" s="9"/>
      <c r="AG501" s="9"/>
      <c r="AH501" s="9"/>
      <c r="AI501" s="9"/>
      <c r="AJ501" s="9"/>
    </row>
    <row r="502" spans="1:36" s="302" customFormat="1" x14ac:dyDescent="0.25">
      <c r="A502" s="317">
        <v>18</v>
      </c>
      <c r="B502" s="329" t="str">
        <f>IFERROR(VLOOKUP(A502,'Coverage Indicators - Section D'!$A$10:$Y$42,25,FALSE),"")</f>
        <v/>
      </c>
      <c r="C502" s="418" t="str">
        <f>IFERROR(IF(VLOOKUP(S502,'Disaggregation Records'!$D$95:$E$183,2,FALSE)=0,"",VLOOKUP(S502,'Disaggregation Records'!$D$95:$E$183,2,FALSE)),"")</f>
        <v/>
      </c>
      <c r="D502" s="418" t="str">
        <f>IFERROR(IF(VLOOKUP(S502,'Disaggregation Records'!$D$95:$F$183,3,FALSE)=0,"",VLOOKUP(S502,'Disaggregation Records'!$D$95:$F$183,3,FALSE)),"")</f>
        <v/>
      </c>
      <c r="E502" s="331"/>
      <c r="F502" s="332"/>
      <c r="G502" s="397" t="str">
        <f t="shared" si="38"/>
        <v/>
      </c>
      <c r="H502" s="388"/>
      <c r="I502" s="389"/>
      <c r="J502" s="389"/>
      <c r="K502" s="389"/>
      <c r="L502" s="389"/>
      <c r="M502" s="389"/>
      <c r="N502" s="389"/>
      <c r="O502" s="389"/>
      <c r="P502" s="388"/>
      <c r="Q502" s="318"/>
      <c r="R502" s="420">
        <f t="shared" si="39"/>
        <v>5</v>
      </c>
      <c r="S502" s="420" t="str">
        <f t="shared" si="40"/>
        <v/>
      </c>
      <c r="T502" s="420" t="b">
        <f t="shared" si="41"/>
        <v>0</v>
      </c>
      <c r="U502" s="420" t="s">
        <v>1702</v>
      </c>
      <c r="V502" s="420" t="str">
        <f>IFERROR(IF(VLOOKUP(S502,'Disaggregation Records'!$D$95:$G$183,4,FALSE)=0,"",VLOOKUP(S502,'Disaggregation Records'!$D$95:$G$183,4,FALSE)),"")</f>
        <v/>
      </c>
      <c r="W502" s="161"/>
      <c r="X502" s="164"/>
      <c r="Y502" s="164"/>
      <c r="AD502" s="9"/>
      <c r="AE502" s="9"/>
      <c r="AF502" s="9"/>
      <c r="AG502" s="9"/>
      <c r="AH502" s="9"/>
      <c r="AI502" s="9"/>
      <c r="AJ502" s="9"/>
    </row>
    <row r="503" spans="1:36" s="302" customFormat="1" x14ac:dyDescent="0.25">
      <c r="A503" s="317">
        <v>18</v>
      </c>
      <c r="B503" s="329" t="str">
        <f>IFERROR(VLOOKUP(A503,'Coverage Indicators - Section D'!$A$10:$Y$42,25,FALSE),"")</f>
        <v/>
      </c>
      <c r="C503" s="418" t="str">
        <f>IFERROR(IF(VLOOKUP(S503,'Disaggregation Records'!$D$95:$E$183,2,FALSE)=0,"",VLOOKUP(S503,'Disaggregation Records'!$D$95:$E$183,2,FALSE)),"")</f>
        <v/>
      </c>
      <c r="D503" s="418" t="str">
        <f>IFERROR(IF(VLOOKUP(S503,'Disaggregation Records'!$D$95:$F$183,3,FALSE)=0,"",VLOOKUP(S503,'Disaggregation Records'!$D$95:$F$183,3,FALSE)),"")</f>
        <v/>
      </c>
      <c r="E503" s="331"/>
      <c r="F503" s="332"/>
      <c r="G503" s="397" t="str">
        <f t="shared" si="38"/>
        <v/>
      </c>
      <c r="H503" s="388"/>
      <c r="I503" s="389"/>
      <c r="J503" s="389"/>
      <c r="K503" s="389"/>
      <c r="L503" s="389"/>
      <c r="M503" s="389"/>
      <c r="N503" s="389"/>
      <c r="O503" s="389"/>
      <c r="P503" s="388"/>
      <c r="Q503" s="318"/>
      <c r="R503" s="420">
        <f t="shared" si="39"/>
        <v>6</v>
      </c>
      <c r="S503" s="420" t="str">
        <f t="shared" si="40"/>
        <v/>
      </c>
      <c r="T503" s="420" t="b">
        <f t="shared" si="41"/>
        <v>0</v>
      </c>
      <c r="U503" s="420" t="s">
        <v>1703</v>
      </c>
      <c r="V503" s="420" t="str">
        <f>IFERROR(IF(VLOOKUP(S503,'Disaggregation Records'!$D$95:$G$183,4,FALSE)=0,"",VLOOKUP(S503,'Disaggregation Records'!$D$95:$G$183,4,FALSE)),"")</f>
        <v/>
      </c>
      <c r="W503" s="161"/>
      <c r="X503" s="164"/>
      <c r="Y503" s="164"/>
      <c r="AD503" s="9"/>
      <c r="AE503" s="9"/>
      <c r="AF503" s="9"/>
      <c r="AG503" s="9"/>
      <c r="AH503" s="9"/>
      <c r="AI503" s="9"/>
      <c r="AJ503" s="9"/>
    </row>
    <row r="504" spans="1:36" s="302" customFormat="1" x14ac:dyDescent="0.25">
      <c r="A504" s="317">
        <v>18</v>
      </c>
      <c r="B504" s="329" t="str">
        <f>IFERROR(VLOOKUP(A504,'Coverage Indicators - Section D'!$A$10:$Y$42,25,FALSE),"")</f>
        <v/>
      </c>
      <c r="C504" s="418" t="str">
        <f>IFERROR(IF(VLOOKUP(S504,'Disaggregation Records'!$D$95:$E$183,2,FALSE)=0,"",VLOOKUP(S504,'Disaggregation Records'!$D$95:$E$183,2,FALSE)),"")</f>
        <v/>
      </c>
      <c r="D504" s="418" t="str">
        <f>IFERROR(IF(VLOOKUP(S504,'Disaggregation Records'!$D$95:$F$183,3,FALSE)=0,"",VLOOKUP(S504,'Disaggregation Records'!$D$95:$F$183,3,FALSE)),"")</f>
        <v/>
      </c>
      <c r="E504" s="331"/>
      <c r="F504" s="332"/>
      <c r="G504" s="397" t="str">
        <f t="shared" si="38"/>
        <v/>
      </c>
      <c r="H504" s="388"/>
      <c r="I504" s="389"/>
      <c r="J504" s="389"/>
      <c r="K504" s="389"/>
      <c r="L504" s="389"/>
      <c r="M504" s="389"/>
      <c r="N504" s="389"/>
      <c r="O504" s="389"/>
      <c r="P504" s="388"/>
      <c r="Q504" s="318"/>
      <c r="R504" s="420">
        <f t="shared" si="39"/>
        <v>7</v>
      </c>
      <c r="S504" s="420" t="str">
        <f t="shared" si="40"/>
        <v/>
      </c>
      <c r="T504" s="420" t="b">
        <f t="shared" si="41"/>
        <v>0</v>
      </c>
      <c r="U504" s="420" t="s">
        <v>1704</v>
      </c>
      <c r="V504" s="420" t="str">
        <f>IFERROR(IF(VLOOKUP(S504,'Disaggregation Records'!$D$95:$G$183,4,FALSE)=0,"",VLOOKUP(S504,'Disaggregation Records'!$D$95:$G$183,4,FALSE)),"")</f>
        <v/>
      </c>
      <c r="W504" s="161"/>
      <c r="X504" s="164"/>
      <c r="Y504" s="164"/>
      <c r="AD504" s="9"/>
      <c r="AE504" s="9"/>
      <c r="AF504" s="9"/>
      <c r="AG504" s="9"/>
      <c r="AH504" s="9"/>
      <c r="AI504" s="9"/>
      <c r="AJ504" s="9"/>
    </row>
    <row r="505" spans="1:36" s="302" customFormat="1" x14ac:dyDescent="0.25">
      <c r="A505" s="317">
        <v>18</v>
      </c>
      <c r="B505" s="329" t="str">
        <f>IFERROR(VLOOKUP(A505,'Coverage Indicators - Section D'!$A$10:$Y$42,25,FALSE),"")</f>
        <v/>
      </c>
      <c r="C505" s="418" t="str">
        <f>IFERROR(IF(VLOOKUP(S505,'Disaggregation Records'!$D$95:$E$183,2,FALSE)=0,"",VLOOKUP(S505,'Disaggregation Records'!$D$95:$E$183,2,FALSE)),"")</f>
        <v/>
      </c>
      <c r="D505" s="418" t="str">
        <f>IFERROR(IF(VLOOKUP(S505,'Disaggregation Records'!$D$95:$F$183,3,FALSE)=0,"",VLOOKUP(S505,'Disaggregation Records'!$D$95:$F$183,3,FALSE)),"")</f>
        <v/>
      </c>
      <c r="E505" s="331"/>
      <c r="F505" s="332"/>
      <c r="G505" s="397" t="str">
        <f t="shared" si="38"/>
        <v/>
      </c>
      <c r="H505" s="388"/>
      <c r="I505" s="389"/>
      <c r="J505" s="389"/>
      <c r="K505" s="389"/>
      <c r="L505" s="389"/>
      <c r="M505" s="389"/>
      <c r="N505" s="389"/>
      <c r="O505" s="389"/>
      <c r="P505" s="388"/>
      <c r="Q505" s="318"/>
      <c r="R505" s="420">
        <f t="shared" si="39"/>
        <v>8</v>
      </c>
      <c r="S505" s="420" t="str">
        <f t="shared" si="40"/>
        <v/>
      </c>
      <c r="T505" s="420" t="b">
        <f t="shared" si="41"/>
        <v>0</v>
      </c>
      <c r="U505" s="420" t="s">
        <v>1705</v>
      </c>
      <c r="V505" s="420" t="str">
        <f>IFERROR(IF(VLOOKUP(S505,'Disaggregation Records'!$D$95:$G$183,4,FALSE)=0,"",VLOOKUP(S505,'Disaggregation Records'!$D$95:$G$183,4,FALSE)),"")</f>
        <v/>
      </c>
      <c r="W505" s="161"/>
      <c r="X505" s="164"/>
      <c r="Y505" s="164"/>
      <c r="AD505" s="9"/>
      <c r="AE505" s="9"/>
      <c r="AF505" s="9"/>
      <c r="AG505" s="9"/>
      <c r="AH505" s="9"/>
      <c r="AI505" s="9"/>
      <c r="AJ505" s="9"/>
    </row>
    <row r="506" spans="1:36" s="302" customFormat="1" x14ac:dyDescent="0.25">
      <c r="A506" s="317">
        <v>18</v>
      </c>
      <c r="B506" s="329" t="str">
        <f>IFERROR(VLOOKUP(A506,'Coverage Indicators - Section D'!$A$10:$Y$42,25,FALSE),"")</f>
        <v/>
      </c>
      <c r="C506" s="418" t="str">
        <f>IFERROR(IF(VLOOKUP(S506,'Disaggregation Records'!$D$95:$E$183,2,FALSE)=0,"",VLOOKUP(S506,'Disaggregation Records'!$D$95:$E$183,2,FALSE)),"")</f>
        <v/>
      </c>
      <c r="D506" s="418" t="str">
        <f>IFERROR(IF(VLOOKUP(S506,'Disaggregation Records'!$D$95:$F$183,3,FALSE)=0,"",VLOOKUP(S506,'Disaggregation Records'!$D$95:$F$183,3,FALSE)),"")</f>
        <v/>
      </c>
      <c r="E506" s="331"/>
      <c r="F506" s="332"/>
      <c r="G506" s="397" t="str">
        <f t="shared" si="38"/>
        <v/>
      </c>
      <c r="H506" s="388"/>
      <c r="I506" s="389"/>
      <c r="J506" s="389"/>
      <c r="K506" s="389"/>
      <c r="L506" s="389"/>
      <c r="M506" s="389"/>
      <c r="N506" s="389"/>
      <c r="O506" s="389"/>
      <c r="P506" s="388"/>
      <c r="Q506" s="318"/>
      <c r="R506" s="420">
        <f t="shared" si="39"/>
        <v>9</v>
      </c>
      <c r="S506" s="420" t="str">
        <f t="shared" si="40"/>
        <v/>
      </c>
      <c r="T506" s="420" t="b">
        <f t="shared" si="41"/>
        <v>0</v>
      </c>
      <c r="U506" s="420" t="s">
        <v>1706</v>
      </c>
      <c r="V506" s="420" t="str">
        <f>IFERROR(IF(VLOOKUP(S506,'Disaggregation Records'!$D$95:$G$183,4,FALSE)=0,"",VLOOKUP(S506,'Disaggregation Records'!$D$95:$G$183,4,FALSE)),"")</f>
        <v/>
      </c>
      <c r="W506" s="161"/>
      <c r="X506" s="164"/>
      <c r="Y506" s="164"/>
      <c r="AD506" s="9"/>
      <c r="AE506" s="9"/>
      <c r="AF506" s="9"/>
      <c r="AG506" s="9"/>
      <c r="AH506" s="9"/>
      <c r="AI506" s="9"/>
      <c r="AJ506" s="9"/>
    </row>
    <row r="507" spans="1:36" s="302" customFormat="1" x14ac:dyDescent="0.25">
      <c r="A507" s="317">
        <v>19</v>
      </c>
      <c r="B507" s="329" t="str">
        <f>IFERROR(VLOOKUP(A507,'Coverage Indicators - Section D'!$A$10:$Y$42,25,FALSE),"")</f>
        <v/>
      </c>
      <c r="C507" s="418" t="str">
        <f>IFERROR(IF(VLOOKUP(S507,'Disaggregation Records'!$D$95:$E$183,2,FALSE)=0,"",VLOOKUP(S507,'Disaggregation Records'!$D$95:$E$183,2,FALSE)),"")</f>
        <v/>
      </c>
      <c r="D507" s="418" t="str">
        <f>IFERROR(IF(VLOOKUP(S507,'Disaggregation Records'!$D$95:$F$183,3,FALSE)=0,"",VLOOKUP(S507,'Disaggregation Records'!$D$95:$F$183,3,FALSE)),"")</f>
        <v/>
      </c>
      <c r="E507" s="331"/>
      <c r="F507" s="332"/>
      <c r="G507" s="397" t="str">
        <f t="shared" si="38"/>
        <v/>
      </c>
      <c r="H507" s="388"/>
      <c r="I507" s="389"/>
      <c r="J507" s="389"/>
      <c r="K507" s="389"/>
      <c r="L507" s="389"/>
      <c r="M507" s="389"/>
      <c r="N507" s="389"/>
      <c r="O507" s="389"/>
      <c r="P507" s="388"/>
      <c r="Q507" s="318"/>
      <c r="R507" s="420">
        <f t="shared" si="39"/>
        <v>10</v>
      </c>
      <c r="S507" s="420" t="str">
        <f t="shared" si="40"/>
        <v/>
      </c>
      <c r="T507" s="420" t="b">
        <f t="shared" si="41"/>
        <v>0</v>
      </c>
      <c r="U507" s="420" t="s">
        <v>1707</v>
      </c>
      <c r="V507" s="420" t="str">
        <f>IFERROR(IF(VLOOKUP(S507,'Disaggregation Records'!$D$95:$G$183,4,FALSE)=0,"",VLOOKUP(S507,'Disaggregation Records'!$D$95:$G$183,4,FALSE)),"")</f>
        <v/>
      </c>
      <c r="W507" s="161"/>
      <c r="X507" s="164"/>
      <c r="Y507" s="164"/>
      <c r="AD507" s="9"/>
      <c r="AE507" s="9"/>
      <c r="AF507" s="9"/>
      <c r="AG507" s="9"/>
      <c r="AH507" s="9"/>
      <c r="AI507" s="9"/>
      <c r="AJ507" s="9"/>
    </row>
    <row r="508" spans="1:36" s="302" customFormat="1" x14ac:dyDescent="0.25">
      <c r="A508" s="317">
        <v>19</v>
      </c>
      <c r="B508" s="329" t="str">
        <f>IFERROR(VLOOKUP(A508,'Coverage Indicators - Section D'!$A$10:$Y$42,25,FALSE),"")</f>
        <v/>
      </c>
      <c r="C508" s="418" t="str">
        <f>IFERROR(IF(VLOOKUP(S508,'Disaggregation Records'!$D$95:$E$183,2,FALSE)=0,"",VLOOKUP(S508,'Disaggregation Records'!$D$95:$E$183,2,FALSE)),"")</f>
        <v/>
      </c>
      <c r="D508" s="418" t="str">
        <f>IFERROR(IF(VLOOKUP(S508,'Disaggregation Records'!$D$95:$F$183,3,FALSE)=0,"",VLOOKUP(S508,'Disaggregation Records'!$D$95:$F$183,3,FALSE)),"")</f>
        <v/>
      </c>
      <c r="E508" s="331"/>
      <c r="F508" s="332"/>
      <c r="G508" s="397" t="str">
        <f t="shared" si="38"/>
        <v/>
      </c>
      <c r="H508" s="388"/>
      <c r="I508" s="389"/>
      <c r="J508" s="389"/>
      <c r="K508" s="389"/>
      <c r="L508" s="389"/>
      <c r="M508" s="389"/>
      <c r="N508" s="389"/>
      <c r="O508" s="389"/>
      <c r="P508" s="388"/>
      <c r="Q508" s="318"/>
      <c r="R508" s="420">
        <f t="shared" si="39"/>
        <v>11</v>
      </c>
      <c r="S508" s="420" t="str">
        <f t="shared" si="40"/>
        <v/>
      </c>
      <c r="T508" s="420" t="b">
        <f t="shared" si="41"/>
        <v>0</v>
      </c>
      <c r="U508" s="420" t="s">
        <v>1708</v>
      </c>
      <c r="V508" s="420" t="str">
        <f>IFERROR(IF(VLOOKUP(S508,'Disaggregation Records'!$D$95:$G$183,4,FALSE)=0,"",VLOOKUP(S508,'Disaggregation Records'!$D$95:$G$183,4,FALSE)),"")</f>
        <v/>
      </c>
      <c r="W508" s="161"/>
      <c r="X508" s="164"/>
      <c r="Y508" s="164"/>
      <c r="AD508" s="9"/>
      <c r="AE508" s="9"/>
      <c r="AF508" s="9"/>
      <c r="AG508" s="9"/>
      <c r="AH508" s="9"/>
      <c r="AI508" s="9"/>
      <c r="AJ508" s="9"/>
    </row>
    <row r="509" spans="1:36" s="302" customFormat="1" x14ac:dyDescent="0.25">
      <c r="A509" s="317">
        <v>19</v>
      </c>
      <c r="B509" s="329" t="str">
        <f>IFERROR(VLOOKUP(A509,'Coverage Indicators - Section D'!$A$10:$Y$42,25,FALSE),"")</f>
        <v/>
      </c>
      <c r="C509" s="418" t="str">
        <f>IFERROR(IF(VLOOKUP(S509,'Disaggregation Records'!$D$95:$E$183,2,FALSE)=0,"",VLOOKUP(S509,'Disaggregation Records'!$D$95:$E$183,2,FALSE)),"")</f>
        <v/>
      </c>
      <c r="D509" s="418" t="str">
        <f>IFERROR(IF(VLOOKUP(S509,'Disaggregation Records'!$D$95:$F$183,3,FALSE)=0,"",VLOOKUP(S509,'Disaggregation Records'!$D$95:$F$183,3,FALSE)),"")</f>
        <v/>
      </c>
      <c r="E509" s="331"/>
      <c r="F509" s="332"/>
      <c r="G509" s="397" t="str">
        <f t="shared" si="38"/>
        <v/>
      </c>
      <c r="H509" s="388"/>
      <c r="I509" s="389"/>
      <c r="J509" s="389"/>
      <c r="K509" s="389"/>
      <c r="L509" s="389"/>
      <c r="M509" s="389"/>
      <c r="N509" s="389"/>
      <c r="O509" s="389"/>
      <c r="P509" s="388"/>
      <c r="Q509" s="318"/>
      <c r="R509" s="420">
        <f t="shared" si="39"/>
        <v>12</v>
      </c>
      <c r="S509" s="420" t="str">
        <f t="shared" si="40"/>
        <v/>
      </c>
      <c r="T509" s="420" t="b">
        <f t="shared" si="41"/>
        <v>0</v>
      </c>
      <c r="U509" s="420" t="s">
        <v>1709</v>
      </c>
      <c r="V509" s="420" t="str">
        <f>IFERROR(IF(VLOOKUP(S509,'Disaggregation Records'!$D$95:$G$183,4,FALSE)=0,"",VLOOKUP(S509,'Disaggregation Records'!$D$95:$G$183,4,FALSE)),"")</f>
        <v/>
      </c>
      <c r="W509" s="161"/>
      <c r="X509" s="164"/>
      <c r="Y509" s="164"/>
      <c r="AD509" s="9"/>
      <c r="AE509" s="9"/>
      <c r="AF509" s="9"/>
      <c r="AG509" s="9"/>
      <c r="AH509" s="9"/>
      <c r="AI509" s="9"/>
      <c r="AJ509" s="9"/>
    </row>
    <row r="510" spans="1:36" s="302" customFormat="1" x14ac:dyDescent="0.25">
      <c r="A510" s="317">
        <v>19</v>
      </c>
      <c r="B510" s="329" t="str">
        <f>IFERROR(VLOOKUP(A510,'Coverage Indicators - Section D'!$A$10:$Y$42,25,FALSE),"")</f>
        <v/>
      </c>
      <c r="C510" s="418" t="str">
        <f>IFERROR(IF(VLOOKUP(S510,'Disaggregation Records'!$D$95:$E$183,2,FALSE)=0,"",VLOOKUP(S510,'Disaggregation Records'!$D$95:$E$183,2,FALSE)),"")</f>
        <v/>
      </c>
      <c r="D510" s="418" t="str">
        <f>IFERROR(IF(VLOOKUP(S510,'Disaggregation Records'!$D$95:$F$183,3,FALSE)=0,"",VLOOKUP(S510,'Disaggregation Records'!$D$95:$F$183,3,FALSE)),"")</f>
        <v/>
      </c>
      <c r="E510" s="331"/>
      <c r="F510" s="332"/>
      <c r="G510" s="397" t="str">
        <f t="shared" si="38"/>
        <v/>
      </c>
      <c r="H510" s="388"/>
      <c r="I510" s="389"/>
      <c r="J510" s="389"/>
      <c r="K510" s="389"/>
      <c r="L510" s="389"/>
      <c r="M510" s="389"/>
      <c r="N510" s="389"/>
      <c r="O510" s="389"/>
      <c r="P510" s="388"/>
      <c r="Q510" s="318"/>
      <c r="R510" s="420">
        <f t="shared" si="39"/>
        <v>13</v>
      </c>
      <c r="S510" s="420" t="str">
        <f t="shared" si="40"/>
        <v/>
      </c>
      <c r="T510" s="420" t="b">
        <f t="shared" si="41"/>
        <v>0</v>
      </c>
      <c r="U510" s="420" t="s">
        <v>1710</v>
      </c>
      <c r="V510" s="420" t="str">
        <f>IFERROR(IF(VLOOKUP(S510,'Disaggregation Records'!$D$95:$G$183,4,FALSE)=0,"",VLOOKUP(S510,'Disaggregation Records'!$D$95:$G$183,4,FALSE)),"")</f>
        <v/>
      </c>
      <c r="W510" s="161"/>
      <c r="X510" s="164"/>
      <c r="Y510" s="164"/>
      <c r="AD510" s="9"/>
      <c r="AE510" s="9"/>
      <c r="AF510" s="9"/>
      <c r="AG510" s="9"/>
      <c r="AH510" s="9"/>
      <c r="AI510" s="9"/>
      <c r="AJ510" s="9"/>
    </row>
    <row r="511" spans="1:36" s="302" customFormat="1" x14ac:dyDescent="0.25">
      <c r="A511" s="317">
        <v>19</v>
      </c>
      <c r="B511" s="329" t="str">
        <f>IFERROR(VLOOKUP(A511,'Coverage Indicators - Section D'!$A$10:$Y$42,25,FALSE),"")</f>
        <v/>
      </c>
      <c r="C511" s="418" t="str">
        <f>IFERROR(IF(VLOOKUP(S511,'Disaggregation Records'!$D$95:$E$183,2,FALSE)=0,"",VLOOKUP(S511,'Disaggregation Records'!$D$95:$E$183,2,FALSE)),"")</f>
        <v/>
      </c>
      <c r="D511" s="418" t="str">
        <f>IFERROR(IF(VLOOKUP(S511,'Disaggregation Records'!$D$95:$F$183,3,FALSE)=0,"",VLOOKUP(S511,'Disaggregation Records'!$D$95:$F$183,3,FALSE)),"")</f>
        <v/>
      </c>
      <c r="E511" s="331"/>
      <c r="F511" s="332"/>
      <c r="G511" s="397" t="str">
        <f t="shared" si="38"/>
        <v/>
      </c>
      <c r="H511" s="388"/>
      <c r="I511" s="389"/>
      <c r="J511" s="389"/>
      <c r="K511" s="389"/>
      <c r="L511" s="389"/>
      <c r="M511" s="389"/>
      <c r="N511" s="389"/>
      <c r="O511" s="389"/>
      <c r="P511" s="388"/>
      <c r="Q511" s="318"/>
      <c r="R511" s="420">
        <f t="shared" si="39"/>
        <v>14</v>
      </c>
      <c r="S511" s="420" t="str">
        <f t="shared" si="40"/>
        <v/>
      </c>
      <c r="T511" s="420" t="b">
        <f t="shared" si="41"/>
        <v>0</v>
      </c>
      <c r="U511" s="420" t="s">
        <v>1711</v>
      </c>
      <c r="V511" s="420" t="str">
        <f>IFERROR(IF(VLOOKUP(S511,'Disaggregation Records'!$D$95:$G$183,4,FALSE)=0,"",VLOOKUP(S511,'Disaggregation Records'!$D$95:$G$183,4,FALSE)),"")</f>
        <v/>
      </c>
      <c r="W511" s="161"/>
      <c r="X511" s="164"/>
      <c r="Y511" s="164"/>
      <c r="AD511" s="9"/>
      <c r="AE511" s="9"/>
      <c r="AF511" s="9"/>
      <c r="AG511" s="9"/>
      <c r="AH511" s="9"/>
      <c r="AI511" s="9"/>
      <c r="AJ511" s="9"/>
    </row>
    <row r="512" spans="1:36" s="302" customFormat="1" x14ac:dyDescent="0.25">
      <c r="A512" s="317">
        <v>19</v>
      </c>
      <c r="B512" s="329" t="str">
        <f>IFERROR(VLOOKUP(A512,'Coverage Indicators - Section D'!$A$10:$Y$42,25,FALSE),"")</f>
        <v/>
      </c>
      <c r="C512" s="418" t="str">
        <f>IFERROR(IF(VLOOKUP(S512,'Disaggregation Records'!$D$95:$E$183,2,FALSE)=0,"",VLOOKUP(S512,'Disaggregation Records'!$D$95:$E$183,2,FALSE)),"")</f>
        <v/>
      </c>
      <c r="D512" s="418" t="str">
        <f>IFERROR(IF(VLOOKUP(S512,'Disaggregation Records'!$D$95:$F$183,3,FALSE)=0,"",VLOOKUP(S512,'Disaggregation Records'!$D$95:$F$183,3,FALSE)),"")</f>
        <v/>
      </c>
      <c r="E512" s="331"/>
      <c r="F512" s="332"/>
      <c r="G512" s="397" t="str">
        <f t="shared" si="38"/>
        <v/>
      </c>
      <c r="H512" s="388"/>
      <c r="I512" s="389"/>
      <c r="J512" s="389"/>
      <c r="K512" s="389"/>
      <c r="L512" s="389"/>
      <c r="M512" s="389"/>
      <c r="N512" s="389"/>
      <c r="O512" s="389"/>
      <c r="P512" s="388"/>
      <c r="Q512" s="318"/>
      <c r="R512" s="420">
        <f t="shared" si="39"/>
        <v>15</v>
      </c>
      <c r="S512" s="420" t="str">
        <f t="shared" si="40"/>
        <v/>
      </c>
      <c r="T512" s="420" t="b">
        <f t="shared" si="41"/>
        <v>0</v>
      </c>
      <c r="U512" s="420" t="s">
        <v>1712</v>
      </c>
      <c r="V512" s="420" t="str">
        <f>IFERROR(IF(VLOOKUP(S512,'Disaggregation Records'!$D$95:$G$183,4,FALSE)=0,"",VLOOKUP(S512,'Disaggregation Records'!$D$95:$G$183,4,FALSE)),"")</f>
        <v/>
      </c>
      <c r="W512" s="161"/>
      <c r="X512" s="164"/>
      <c r="Y512" s="164"/>
      <c r="AD512" s="9"/>
      <c r="AE512" s="9"/>
      <c r="AF512" s="9"/>
      <c r="AG512" s="9"/>
      <c r="AH512" s="9"/>
      <c r="AI512" s="9"/>
      <c r="AJ512" s="9"/>
    </row>
    <row r="513" spans="1:36" s="302" customFormat="1" x14ac:dyDescent="0.25">
      <c r="A513" s="317">
        <v>19</v>
      </c>
      <c r="B513" s="329" t="str">
        <f>IFERROR(VLOOKUP(A513,'Coverage Indicators - Section D'!$A$10:$Y$42,25,FALSE),"")</f>
        <v/>
      </c>
      <c r="C513" s="418" t="str">
        <f>IFERROR(IF(VLOOKUP(S513,'Disaggregation Records'!$D$95:$E$183,2,FALSE)=0,"",VLOOKUP(S513,'Disaggregation Records'!$D$95:$E$183,2,FALSE)),"")</f>
        <v/>
      </c>
      <c r="D513" s="418" t="str">
        <f>IFERROR(IF(VLOOKUP(S513,'Disaggregation Records'!$D$95:$F$183,3,FALSE)=0,"",VLOOKUP(S513,'Disaggregation Records'!$D$95:$F$183,3,FALSE)),"")</f>
        <v/>
      </c>
      <c r="E513" s="331"/>
      <c r="F513" s="332"/>
      <c r="G513" s="397" t="str">
        <f t="shared" si="38"/>
        <v/>
      </c>
      <c r="H513" s="388"/>
      <c r="I513" s="389"/>
      <c r="J513" s="389"/>
      <c r="K513" s="389"/>
      <c r="L513" s="389"/>
      <c r="M513" s="389"/>
      <c r="N513" s="389"/>
      <c r="O513" s="389"/>
      <c r="P513" s="388"/>
      <c r="Q513" s="318"/>
      <c r="R513" s="420">
        <f t="shared" si="39"/>
        <v>16</v>
      </c>
      <c r="S513" s="420" t="str">
        <f t="shared" si="40"/>
        <v/>
      </c>
      <c r="T513" s="420" t="b">
        <f t="shared" si="41"/>
        <v>0</v>
      </c>
      <c r="U513" s="420" t="s">
        <v>1713</v>
      </c>
      <c r="V513" s="420" t="str">
        <f>IFERROR(IF(VLOOKUP(S513,'Disaggregation Records'!$D$95:$G$183,4,FALSE)=0,"",VLOOKUP(S513,'Disaggregation Records'!$D$95:$G$183,4,FALSE)),"")</f>
        <v/>
      </c>
      <c r="W513" s="161"/>
      <c r="X513" s="164"/>
      <c r="Y513" s="164"/>
      <c r="AD513" s="9"/>
      <c r="AE513" s="9"/>
      <c r="AF513" s="9"/>
      <c r="AG513" s="9"/>
      <c r="AH513" s="9"/>
      <c r="AI513" s="9"/>
      <c r="AJ513" s="9"/>
    </row>
    <row r="514" spans="1:36" s="302" customFormat="1" x14ac:dyDescent="0.25">
      <c r="A514" s="317">
        <v>19</v>
      </c>
      <c r="B514" s="329" t="str">
        <f>IFERROR(VLOOKUP(A514,'Coverage Indicators - Section D'!$A$10:$Y$42,25,FALSE),"")</f>
        <v/>
      </c>
      <c r="C514" s="418" t="str">
        <f>IFERROR(IF(VLOOKUP(S514,'Disaggregation Records'!$D$95:$E$183,2,FALSE)=0,"",VLOOKUP(S514,'Disaggregation Records'!$D$95:$E$183,2,FALSE)),"")</f>
        <v/>
      </c>
      <c r="D514" s="418" t="str">
        <f>IFERROR(IF(VLOOKUP(S514,'Disaggregation Records'!$D$95:$F$183,3,FALSE)=0,"",VLOOKUP(S514,'Disaggregation Records'!$D$95:$F$183,3,FALSE)),"")</f>
        <v/>
      </c>
      <c r="E514" s="331"/>
      <c r="F514" s="332"/>
      <c r="G514" s="397" t="str">
        <f t="shared" si="38"/>
        <v/>
      </c>
      <c r="H514" s="388"/>
      <c r="I514" s="389"/>
      <c r="J514" s="389"/>
      <c r="K514" s="389"/>
      <c r="L514" s="389"/>
      <c r="M514" s="389"/>
      <c r="N514" s="389"/>
      <c r="O514" s="389"/>
      <c r="P514" s="388"/>
      <c r="Q514" s="318"/>
      <c r="R514" s="420">
        <f t="shared" si="39"/>
        <v>17</v>
      </c>
      <c r="S514" s="420" t="str">
        <f t="shared" si="40"/>
        <v/>
      </c>
      <c r="T514" s="420" t="b">
        <f t="shared" si="41"/>
        <v>0</v>
      </c>
      <c r="U514" s="420" t="s">
        <v>1714</v>
      </c>
      <c r="V514" s="420" t="str">
        <f>IFERROR(IF(VLOOKUP(S514,'Disaggregation Records'!$D$95:$G$183,4,FALSE)=0,"",VLOOKUP(S514,'Disaggregation Records'!$D$95:$G$183,4,FALSE)),"")</f>
        <v/>
      </c>
      <c r="W514" s="161"/>
      <c r="X514" s="164"/>
      <c r="Y514" s="164"/>
      <c r="AD514" s="9"/>
      <c r="AE514" s="9"/>
      <c r="AF514" s="9"/>
      <c r="AG514" s="9"/>
      <c r="AH514" s="9"/>
      <c r="AI514" s="9"/>
      <c r="AJ514" s="9"/>
    </row>
    <row r="515" spans="1:36" s="302" customFormat="1" x14ac:dyDescent="0.25">
      <c r="A515" s="317">
        <v>19</v>
      </c>
      <c r="B515" s="329" t="str">
        <f>IFERROR(VLOOKUP(A515,'Coverage Indicators - Section D'!$A$10:$Y$42,25,FALSE),"")</f>
        <v/>
      </c>
      <c r="C515" s="418" t="str">
        <f>IFERROR(IF(VLOOKUP(S515,'Disaggregation Records'!$D$95:$E$183,2,FALSE)=0,"",VLOOKUP(S515,'Disaggregation Records'!$D$95:$E$183,2,FALSE)),"")</f>
        <v/>
      </c>
      <c r="D515" s="418" t="str">
        <f>IFERROR(IF(VLOOKUP(S515,'Disaggregation Records'!$D$95:$F$183,3,FALSE)=0,"",VLOOKUP(S515,'Disaggregation Records'!$D$95:$F$183,3,FALSE)),"")</f>
        <v/>
      </c>
      <c r="E515" s="331"/>
      <c r="F515" s="332"/>
      <c r="G515" s="397" t="str">
        <f t="shared" si="38"/>
        <v/>
      </c>
      <c r="H515" s="388"/>
      <c r="I515" s="389"/>
      <c r="J515" s="389"/>
      <c r="K515" s="389"/>
      <c r="L515" s="389"/>
      <c r="M515" s="389"/>
      <c r="N515" s="389"/>
      <c r="O515" s="389"/>
      <c r="P515" s="388"/>
      <c r="Q515" s="318"/>
      <c r="R515" s="420">
        <f t="shared" si="39"/>
        <v>18</v>
      </c>
      <c r="S515" s="420" t="str">
        <f t="shared" si="40"/>
        <v/>
      </c>
      <c r="T515" s="420" t="b">
        <f t="shared" si="41"/>
        <v>0</v>
      </c>
      <c r="U515" s="420" t="s">
        <v>1715</v>
      </c>
      <c r="V515" s="420" t="str">
        <f>IFERROR(IF(VLOOKUP(S515,'Disaggregation Records'!$D$95:$G$183,4,FALSE)=0,"",VLOOKUP(S515,'Disaggregation Records'!$D$95:$G$183,4,FALSE)),"")</f>
        <v/>
      </c>
      <c r="W515" s="161"/>
      <c r="X515" s="164"/>
      <c r="Y515" s="164"/>
      <c r="AD515" s="9"/>
      <c r="AE515" s="9"/>
      <c r="AF515" s="9"/>
      <c r="AG515" s="9"/>
      <c r="AH515" s="9"/>
      <c r="AI515" s="9"/>
      <c r="AJ515" s="9"/>
    </row>
    <row r="516" spans="1:36" s="302" customFormat="1" x14ac:dyDescent="0.25">
      <c r="A516" s="317">
        <v>19</v>
      </c>
      <c r="B516" s="329" t="str">
        <f>IFERROR(VLOOKUP(A516,'Coverage Indicators - Section D'!$A$10:$Y$42,25,FALSE),"")</f>
        <v/>
      </c>
      <c r="C516" s="418" t="str">
        <f>IFERROR(IF(VLOOKUP(S516,'Disaggregation Records'!$D$95:$E$183,2,FALSE)=0,"",VLOOKUP(S516,'Disaggregation Records'!$D$95:$E$183,2,FALSE)),"")</f>
        <v/>
      </c>
      <c r="D516" s="418" t="str">
        <f>IFERROR(IF(VLOOKUP(S516,'Disaggregation Records'!$D$95:$F$183,3,FALSE)=0,"",VLOOKUP(S516,'Disaggregation Records'!$D$95:$F$183,3,FALSE)),"")</f>
        <v/>
      </c>
      <c r="E516" s="331"/>
      <c r="F516" s="332"/>
      <c r="G516" s="397" t="str">
        <f t="shared" si="38"/>
        <v/>
      </c>
      <c r="H516" s="388"/>
      <c r="I516" s="389"/>
      <c r="J516" s="389"/>
      <c r="K516" s="389"/>
      <c r="L516" s="389"/>
      <c r="M516" s="389"/>
      <c r="N516" s="389"/>
      <c r="O516" s="389"/>
      <c r="P516" s="388"/>
      <c r="Q516" s="318"/>
      <c r="R516" s="420">
        <f t="shared" si="39"/>
        <v>19</v>
      </c>
      <c r="S516" s="420" t="str">
        <f t="shared" si="40"/>
        <v/>
      </c>
      <c r="T516" s="420" t="b">
        <f t="shared" si="41"/>
        <v>0</v>
      </c>
      <c r="U516" s="420" t="s">
        <v>1716</v>
      </c>
      <c r="V516" s="420" t="str">
        <f>IFERROR(IF(VLOOKUP(S516,'Disaggregation Records'!$D$95:$G$183,4,FALSE)=0,"",VLOOKUP(S516,'Disaggregation Records'!$D$95:$G$183,4,FALSE)),"")</f>
        <v/>
      </c>
      <c r="W516" s="161"/>
      <c r="X516" s="164"/>
      <c r="Y516" s="164"/>
      <c r="AD516" s="9"/>
      <c r="AE516" s="9"/>
      <c r="AF516" s="9"/>
      <c r="AG516" s="9"/>
      <c r="AH516" s="9"/>
      <c r="AI516" s="9"/>
      <c r="AJ516" s="9"/>
    </row>
    <row r="517" spans="1:36" s="302" customFormat="1" x14ac:dyDescent="0.25">
      <c r="A517" s="317">
        <v>20</v>
      </c>
      <c r="B517" s="329" t="str">
        <f>IFERROR(VLOOKUP(A517,'Coverage Indicators - Section D'!$A$10:$Y$42,25,FALSE),"")</f>
        <v/>
      </c>
      <c r="C517" s="418" t="str">
        <f>IFERROR(IF(VLOOKUP(S517,'Disaggregation Records'!$D$95:$E$183,2,FALSE)=0,"",VLOOKUP(S517,'Disaggregation Records'!$D$95:$E$183,2,FALSE)),"")</f>
        <v/>
      </c>
      <c r="D517" s="418" t="str">
        <f>IFERROR(IF(VLOOKUP(S517,'Disaggregation Records'!$D$95:$F$183,3,FALSE)=0,"",VLOOKUP(S517,'Disaggregation Records'!$D$95:$F$183,3,FALSE)),"")</f>
        <v/>
      </c>
      <c r="E517" s="331"/>
      <c r="F517" s="332"/>
      <c r="G517" s="397" t="str">
        <f t="shared" si="38"/>
        <v/>
      </c>
      <c r="H517" s="388"/>
      <c r="I517" s="389"/>
      <c r="J517" s="389"/>
      <c r="K517" s="389"/>
      <c r="L517" s="389"/>
      <c r="M517" s="389"/>
      <c r="N517" s="389"/>
      <c r="O517" s="389"/>
      <c r="P517" s="388"/>
      <c r="Q517" s="318"/>
      <c r="R517" s="420">
        <f t="shared" si="39"/>
        <v>20</v>
      </c>
      <c r="S517" s="420" t="str">
        <f t="shared" si="40"/>
        <v/>
      </c>
      <c r="T517" s="420" t="b">
        <f t="shared" si="41"/>
        <v>0</v>
      </c>
      <c r="U517" s="420" t="s">
        <v>1717</v>
      </c>
      <c r="V517" s="420" t="str">
        <f>IFERROR(IF(VLOOKUP(S517,'Disaggregation Records'!$D$95:$G$183,4,FALSE)=0,"",VLOOKUP(S517,'Disaggregation Records'!$D$95:$G$183,4,FALSE)),"")</f>
        <v/>
      </c>
      <c r="W517" s="161"/>
      <c r="X517" s="164"/>
      <c r="Y517" s="164"/>
      <c r="AD517" s="9"/>
      <c r="AE517" s="9"/>
      <c r="AF517" s="9"/>
      <c r="AG517" s="9"/>
      <c r="AH517" s="9"/>
      <c r="AI517" s="9"/>
      <c r="AJ517" s="9"/>
    </row>
    <row r="518" spans="1:36" s="302" customFormat="1" x14ac:dyDescent="0.25">
      <c r="A518" s="317">
        <v>20</v>
      </c>
      <c r="B518" s="329" t="str">
        <f>IFERROR(VLOOKUP(A518,'Coverage Indicators - Section D'!$A$10:$Y$42,25,FALSE),"")</f>
        <v/>
      </c>
      <c r="C518" s="418" t="str">
        <f>IFERROR(IF(VLOOKUP(S518,'Disaggregation Records'!$D$95:$E$183,2,FALSE)=0,"",VLOOKUP(S518,'Disaggregation Records'!$D$95:$E$183,2,FALSE)),"")</f>
        <v/>
      </c>
      <c r="D518" s="418" t="str">
        <f>IFERROR(IF(VLOOKUP(S518,'Disaggregation Records'!$D$95:$F$183,3,FALSE)=0,"",VLOOKUP(S518,'Disaggregation Records'!$D$95:$F$183,3,FALSE)),"")</f>
        <v/>
      </c>
      <c r="E518" s="331"/>
      <c r="F518" s="332"/>
      <c r="G518" s="397" t="str">
        <f t="shared" si="38"/>
        <v/>
      </c>
      <c r="H518" s="388"/>
      <c r="I518" s="389"/>
      <c r="J518" s="389"/>
      <c r="K518" s="389"/>
      <c r="L518" s="389"/>
      <c r="M518" s="389"/>
      <c r="N518" s="389"/>
      <c r="O518" s="389"/>
      <c r="P518" s="388"/>
      <c r="Q518" s="318"/>
      <c r="R518" s="420">
        <f t="shared" si="39"/>
        <v>21</v>
      </c>
      <c r="S518" s="420" t="str">
        <f t="shared" si="40"/>
        <v/>
      </c>
      <c r="T518" s="420" t="b">
        <f t="shared" si="41"/>
        <v>0</v>
      </c>
      <c r="U518" s="420" t="s">
        <v>1718</v>
      </c>
      <c r="V518" s="420" t="str">
        <f>IFERROR(IF(VLOOKUP(S518,'Disaggregation Records'!$D$95:$G$183,4,FALSE)=0,"",VLOOKUP(S518,'Disaggregation Records'!$D$95:$G$183,4,FALSE)),"")</f>
        <v/>
      </c>
      <c r="W518" s="161"/>
      <c r="X518" s="164"/>
      <c r="Y518" s="164"/>
      <c r="AD518" s="9"/>
      <c r="AE518" s="9"/>
      <c r="AF518" s="9"/>
      <c r="AG518" s="9"/>
      <c r="AH518" s="9"/>
      <c r="AI518" s="9"/>
      <c r="AJ518" s="9"/>
    </row>
    <row r="519" spans="1:36" s="302" customFormat="1" x14ac:dyDescent="0.25">
      <c r="A519" s="317">
        <v>20</v>
      </c>
      <c r="B519" s="329" t="str">
        <f>IFERROR(VLOOKUP(A519,'Coverage Indicators - Section D'!$A$10:$Y$42,25,FALSE),"")</f>
        <v/>
      </c>
      <c r="C519" s="418" t="str">
        <f>IFERROR(IF(VLOOKUP(S519,'Disaggregation Records'!$D$95:$E$183,2,FALSE)=0,"",VLOOKUP(S519,'Disaggregation Records'!$D$95:$E$183,2,FALSE)),"")</f>
        <v/>
      </c>
      <c r="D519" s="418" t="str">
        <f>IFERROR(IF(VLOOKUP(S519,'Disaggregation Records'!$D$95:$F$183,3,FALSE)=0,"",VLOOKUP(S519,'Disaggregation Records'!$D$95:$F$183,3,FALSE)),"")</f>
        <v/>
      </c>
      <c r="E519" s="331"/>
      <c r="F519" s="332"/>
      <c r="G519" s="397" t="str">
        <f t="shared" ref="G519:G582" si="42">IFERROR(IF(F519&lt;&gt;"",(E519/F519)*100,""),"")</f>
        <v/>
      </c>
      <c r="H519" s="388"/>
      <c r="I519" s="389"/>
      <c r="J519" s="389"/>
      <c r="K519" s="389"/>
      <c r="L519" s="389"/>
      <c r="M519" s="389"/>
      <c r="N519" s="389"/>
      <c r="O519" s="389"/>
      <c r="P519" s="388"/>
      <c r="Q519" s="318"/>
      <c r="R519" s="420">
        <f t="shared" ref="R519:R582" si="43">IF(B519=B518,R518+1,0)</f>
        <v>22</v>
      </c>
      <c r="S519" s="420" t="str">
        <f t="shared" ref="S519:S582" si="44">IF(B519&lt;&gt;"",B519&amp;"-"&amp;R519,"")</f>
        <v/>
      </c>
      <c r="T519" s="420" t="b">
        <f t="shared" ref="T519:T582" si="45">IFERROR(IF(B519&lt;&gt;"",TRUE,FALSE),"")</f>
        <v>0</v>
      </c>
      <c r="U519" s="420" t="s">
        <v>1719</v>
      </c>
      <c r="V519" s="420" t="str">
        <f>IFERROR(IF(VLOOKUP(S519,'Disaggregation Records'!$D$95:$G$183,4,FALSE)=0,"",VLOOKUP(S519,'Disaggregation Records'!$D$95:$G$183,4,FALSE)),"")</f>
        <v/>
      </c>
      <c r="W519" s="161"/>
      <c r="X519" s="164"/>
      <c r="Y519" s="164"/>
      <c r="AD519" s="9"/>
      <c r="AE519" s="9"/>
      <c r="AF519" s="9"/>
      <c r="AG519" s="9"/>
      <c r="AH519" s="9"/>
      <c r="AI519" s="9"/>
      <c r="AJ519" s="9"/>
    </row>
    <row r="520" spans="1:36" s="302" customFormat="1" x14ac:dyDescent="0.25">
      <c r="A520" s="317">
        <v>20</v>
      </c>
      <c r="B520" s="329" t="str">
        <f>IFERROR(VLOOKUP(A520,'Coverage Indicators - Section D'!$A$10:$Y$42,25,FALSE),"")</f>
        <v/>
      </c>
      <c r="C520" s="418" t="str">
        <f>IFERROR(IF(VLOOKUP(S520,'Disaggregation Records'!$D$95:$E$183,2,FALSE)=0,"",VLOOKUP(S520,'Disaggregation Records'!$D$95:$E$183,2,FALSE)),"")</f>
        <v/>
      </c>
      <c r="D520" s="418" t="str">
        <f>IFERROR(IF(VLOOKUP(S520,'Disaggregation Records'!$D$95:$F$183,3,FALSE)=0,"",VLOOKUP(S520,'Disaggregation Records'!$D$95:$F$183,3,FALSE)),"")</f>
        <v/>
      </c>
      <c r="E520" s="331"/>
      <c r="F520" s="332"/>
      <c r="G520" s="397" t="str">
        <f t="shared" si="42"/>
        <v/>
      </c>
      <c r="H520" s="388"/>
      <c r="I520" s="389"/>
      <c r="J520" s="389"/>
      <c r="K520" s="389"/>
      <c r="L520" s="389"/>
      <c r="M520" s="389"/>
      <c r="N520" s="389"/>
      <c r="O520" s="389"/>
      <c r="P520" s="388"/>
      <c r="Q520" s="318"/>
      <c r="R520" s="420">
        <f t="shared" si="43"/>
        <v>23</v>
      </c>
      <c r="S520" s="420" t="str">
        <f t="shared" si="44"/>
        <v/>
      </c>
      <c r="T520" s="420" t="b">
        <f t="shared" si="45"/>
        <v>0</v>
      </c>
      <c r="U520" s="420" t="s">
        <v>1720</v>
      </c>
      <c r="V520" s="420" t="str">
        <f>IFERROR(IF(VLOOKUP(S520,'Disaggregation Records'!$D$95:$G$183,4,FALSE)=0,"",VLOOKUP(S520,'Disaggregation Records'!$D$95:$G$183,4,FALSE)),"")</f>
        <v/>
      </c>
      <c r="W520" s="161"/>
      <c r="X520" s="164"/>
      <c r="Y520" s="164"/>
      <c r="AD520" s="9"/>
      <c r="AE520" s="9"/>
      <c r="AF520" s="9"/>
      <c r="AG520" s="9"/>
      <c r="AH520" s="9"/>
      <c r="AI520" s="9"/>
      <c r="AJ520" s="9"/>
    </row>
    <row r="521" spans="1:36" s="302" customFormat="1" x14ac:dyDescent="0.25">
      <c r="A521" s="317">
        <v>20</v>
      </c>
      <c r="B521" s="329" t="str">
        <f>IFERROR(VLOOKUP(A521,'Coverage Indicators - Section D'!$A$10:$Y$42,25,FALSE),"")</f>
        <v/>
      </c>
      <c r="C521" s="418" t="str">
        <f>IFERROR(IF(VLOOKUP(S521,'Disaggregation Records'!$D$95:$E$183,2,FALSE)=0,"",VLOOKUP(S521,'Disaggregation Records'!$D$95:$E$183,2,FALSE)),"")</f>
        <v/>
      </c>
      <c r="D521" s="418" t="str">
        <f>IFERROR(IF(VLOOKUP(S521,'Disaggregation Records'!$D$95:$F$183,3,FALSE)=0,"",VLOOKUP(S521,'Disaggregation Records'!$D$95:$F$183,3,FALSE)),"")</f>
        <v/>
      </c>
      <c r="E521" s="331"/>
      <c r="F521" s="332"/>
      <c r="G521" s="397" t="str">
        <f t="shared" si="42"/>
        <v/>
      </c>
      <c r="H521" s="388"/>
      <c r="I521" s="389"/>
      <c r="J521" s="389"/>
      <c r="K521" s="389"/>
      <c r="L521" s="389"/>
      <c r="M521" s="389"/>
      <c r="N521" s="389"/>
      <c r="O521" s="389"/>
      <c r="P521" s="388"/>
      <c r="Q521" s="318"/>
      <c r="R521" s="420">
        <f t="shared" si="43"/>
        <v>24</v>
      </c>
      <c r="S521" s="420" t="str">
        <f t="shared" si="44"/>
        <v/>
      </c>
      <c r="T521" s="420" t="b">
        <f t="shared" si="45"/>
        <v>0</v>
      </c>
      <c r="U521" s="420" t="s">
        <v>1721</v>
      </c>
      <c r="V521" s="420" t="str">
        <f>IFERROR(IF(VLOOKUP(S521,'Disaggregation Records'!$D$95:$G$183,4,FALSE)=0,"",VLOOKUP(S521,'Disaggregation Records'!$D$95:$G$183,4,FALSE)),"")</f>
        <v/>
      </c>
      <c r="W521" s="161"/>
      <c r="X521" s="164"/>
      <c r="Y521" s="164"/>
      <c r="AD521" s="9"/>
      <c r="AE521" s="9"/>
      <c r="AF521" s="9"/>
      <c r="AG521" s="9"/>
      <c r="AH521" s="9"/>
      <c r="AI521" s="9"/>
      <c r="AJ521" s="9"/>
    </row>
    <row r="522" spans="1:36" s="302" customFormat="1" x14ac:dyDescent="0.25">
      <c r="A522" s="317">
        <v>20</v>
      </c>
      <c r="B522" s="329" t="str">
        <f>IFERROR(VLOOKUP(A522,'Coverage Indicators - Section D'!$A$10:$Y$42,25,FALSE),"")</f>
        <v/>
      </c>
      <c r="C522" s="418" t="str">
        <f>IFERROR(IF(VLOOKUP(S522,'Disaggregation Records'!$D$95:$E$183,2,FALSE)=0,"",VLOOKUP(S522,'Disaggregation Records'!$D$95:$E$183,2,FALSE)),"")</f>
        <v/>
      </c>
      <c r="D522" s="418" t="str">
        <f>IFERROR(IF(VLOOKUP(S522,'Disaggregation Records'!$D$95:$F$183,3,FALSE)=0,"",VLOOKUP(S522,'Disaggregation Records'!$D$95:$F$183,3,FALSE)),"")</f>
        <v/>
      </c>
      <c r="E522" s="331"/>
      <c r="F522" s="332"/>
      <c r="G522" s="397" t="str">
        <f t="shared" si="42"/>
        <v/>
      </c>
      <c r="H522" s="388"/>
      <c r="I522" s="389"/>
      <c r="J522" s="389"/>
      <c r="K522" s="389"/>
      <c r="L522" s="389"/>
      <c r="M522" s="389"/>
      <c r="N522" s="389"/>
      <c r="O522" s="389"/>
      <c r="P522" s="388"/>
      <c r="Q522" s="318"/>
      <c r="R522" s="420">
        <f t="shared" si="43"/>
        <v>25</v>
      </c>
      <c r="S522" s="420" t="str">
        <f t="shared" si="44"/>
        <v/>
      </c>
      <c r="T522" s="420" t="b">
        <f t="shared" si="45"/>
        <v>0</v>
      </c>
      <c r="U522" s="420" t="s">
        <v>1722</v>
      </c>
      <c r="V522" s="420" t="str">
        <f>IFERROR(IF(VLOOKUP(S522,'Disaggregation Records'!$D$95:$G$183,4,FALSE)=0,"",VLOOKUP(S522,'Disaggregation Records'!$D$95:$G$183,4,FALSE)),"")</f>
        <v/>
      </c>
      <c r="W522" s="161"/>
      <c r="X522" s="164"/>
      <c r="Y522" s="164"/>
      <c r="AD522" s="9"/>
      <c r="AE522" s="9"/>
      <c r="AF522" s="9"/>
      <c r="AG522" s="9"/>
      <c r="AH522" s="9"/>
      <c r="AI522" s="9"/>
      <c r="AJ522" s="9"/>
    </row>
    <row r="523" spans="1:36" s="302" customFormat="1" x14ac:dyDescent="0.25">
      <c r="A523" s="317">
        <v>20</v>
      </c>
      <c r="B523" s="329" t="str">
        <f>IFERROR(VLOOKUP(A523,'Coverage Indicators - Section D'!$A$10:$Y$42,25,FALSE),"")</f>
        <v/>
      </c>
      <c r="C523" s="418" t="str">
        <f>IFERROR(IF(VLOOKUP(S523,'Disaggregation Records'!$D$95:$E$183,2,FALSE)=0,"",VLOOKUP(S523,'Disaggregation Records'!$D$95:$E$183,2,FALSE)),"")</f>
        <v/>
      </c>
      <c r="D523" s="418" t="str">
        <f>IFERROR(IF(VLOOKUP(S523,'Disaggregation Records'!$D$95:$F$183,3,FALSE)=0,"",VLOOKUP(S523,'Disaggregation Records'!$D$95:$F$183,3,FALSE)),"")</f>
        <v/>
      </c>
      <c r="E523" s="331"/>
      <c r="F523" s="332"/>
      <c r="G523" s="397" t="str">
        <f t="shared" si="42"/>
        <v/>
      </c>
      <c r="H523" s="388"/>
      <c r="I523" s="389"/>
      <c r="J523" s="389"/>
      <c r="K523" s="389"/>
      <c r="L523" s="389"/>
      <c r="M523" s="389"/>
      <c r="N523" s="389"/>
      <c r="O523" s="389"/>
      <c r="P523" s="388"/>
      <c r="Q523" s="318"/>
      <c r="R523" s="420">
        <f t="shared" si="43"/>
        <v>26</v>
      </c>
      <c r="S523" s="420" t="str">
        <f t="shared" si="44"/>
        <v/>
      </c>
      <c r="T523" s="420" t="b">
        <f t="shared" si="45"/>
        <v>0</v>
      </c>
      <c r="U523" s="420" t="s">
        <v>1723</v>
      </c>
      <c r="V523" s="420" t="str">
        <f>IFERROR(IF(VLOOKUP(S523,'Disaggregation Records'!$D$95:$G$183,4,FALSE)=0,"",VLOOKUP(S523,'Disaggregation Records'!$D$95:$G$183,4,FALSE)),"")</f>
        <v/>
      </c>
      <c r="W523" s="161"/>
      <c r="X523" s="164"/>
      <c r="Y523" s="164"/>
      <c r="AD523" s="9"/>
      <c r="AE523" s="9"/>
      <c r="AF523" s="9"/>
      <c r="AG523" s="9"/>
      <c r="AH523" s="9"/>
      <c r="AI523" s="9"/>
      <c r="AJ523" s="9"/>
    </row>
    <row r="524" spans="1:36" s="302" customFormat="1" x14ac:dyDescent="0.25">
      <c r="A524" s="317">
        <v>20</v>
      </c>
      <c r="B524" s="329" t="str">
        <f>IFERROR(VLOOKUP(A524,'Coverage Indicators - Section D'!$A$10:$Y$42,25,FALSE),"")</f>
        <v/>
      </c>
      <c r="C524" s="418" t="str">
        <f>IFERROR(IF(VLOOKUP(S524,'Disaggregation Records'!$D$95:$E$183,2,FALSE)=0,"",VLOOKUP(S524,'Disaggregation Records'!$D$95:$E$183,2,FALSE)),"")</f>
        <v/>
      </c>
      <c r="D524" s="418" t="str">
        <f>IFERROR(IF(VLOOKUP(S524,'Disaggregation Records'!$D$95:$F$183,3,FALSE)=0,"",VLOOKUP(S524,'Disaggregation Records'!$D$95:$F$183,3,FALSE)),"")</f>
        <v/>
      </c>
      <c r="E524" s="331"/>
      <c r="F524" s="332"/>
      <c r="G524" s="397" t="str">
        <f t="shared" si="42"/>
        <v/>
      </c>
      <c r="H524" s="388"/>
      <c r="I524" s="389"/>
      <c r="J524" s="389"/>
      <c r="K524" s="389"/>
      <c r="L524" s="389"/>
      <c r="M524" s="389"/>
      <c r="N524" s="389"/>
      <c r="O524" s="389"/>
      <c r="P524" s="388"/>
      <c r="Q524" s="318"/>
      <c r="R524" s="420">
        <f t="shared" si="43"/>
        <v>27</v>
      </c>
      <c r="S524" s="420" t="str">
        <f t="shared" si="44"/>
        <v/>
      </c>
      <c r="T524" s="420" t="b">
        <f t="shared" si="45"/>
        <v>0</v>
      </c>
      <c r="U524" s="420" t="s">
        <v>1724</v>
      </c>
      <c r="V524" s="420" t="str">
        <f>IFERROR(IF(VLOOKUP(S524,'Disaggregation Records'!$D$95:$G$183,4,FALSE)=0,"",VLOOKUP(S524,'Disaggregation Records'!$D$95:$G$183,4,FALSE)),"")</f>
        <v/>
      </c>
      <c r="W524" s="161"/>
      <c r="X524" s="164"/>
      <c r="Y524" s="164"/>
      <c r="AD524" s="9"/>
      <c r="AE524" s="9"/>
      <c r="AF524" s="9"/>
      <c r="AG524" s="9"/>
      <c r="AH524" s="9"/>
      <c r="AI524" s="9"/>
      <c r="AJ524" s="9"/>
    </row>
    <row r="525" spans="1:36" s="302" customFormat="1" x14ac:dyDescent="0.25">
      <c r="A525" s="317">
        <v>20</v>
      </c>
      <c r="B525" s="329" t="str">
        <f>IFERROR(VLOOKUP(A525,'Coverage Indicators - Section D'!$A$10:$Y$42,25,FALSE),"")</f>
        <v/>
      </c>
      <c r="C525" s="418" t="str">
        <f>IFERROR(IF(VLOOKUP(S525,'Disaggregation Records'!$D$95:$E$183,2,FALSE)=0,"",VLOOKUP(S525,'Disaggregation Records'!$D$95:$E$183,2,FALSE)),"")</f>
        <v/>
      </c>
      <c r="D525" s="418" t="str">
        <f>IFERROR(IF(VLOOKUP(S525,'Disaggregation Records'!$D$95:$F$183,3,FALSE)=0,"",VLOOKUP(S525,'Disaggregation Records'!$D$95:$F$183,3,FALSE)),"")</f>
        <v/>
      </c>
      <c r="E525" s="331"/>
      <c r="F525" s="332"/>
      <c r="G525" s="397" t="str">
        <f t="shared" si="42"/>
        <v/>
      </c>
      <c r="H525" s="388"/>
      <c r="I525" s="389"/>
      <c r="J525" s="389"/>
      <c r="K525" s="389"/>
      <c r="L525" s="389"/>
      <c r="M525" s="389"/>
      <c r="N525" s="389"/>
      <c r="O525" s="389"/>
      <c r="P525" s="388"/>
      <c r="Q525" s="318"/>
      <c r="R525" s="420">
        <f t="shared" si="43"/>
        <v>28</v>
      </c>
      <c r="S525" s="420" t="str">
        <f t="shared" si="44"/>
        <v/>
      </c>
      <c r="T525" s="420" t="b">
        <f t="shared" si="45"/>
        <v>0</v>
      </c>
      <c r="U525" s="420" t="s">
        <v>1725</v>
      </c>
      <c r="V525" s="420" t="str">
        <f>IFERROR(IF(VLOOKUP(S525,'Disaggregation Records'!$D$95:$G$183,4,FALSE)=0,"",VLOOKUP(S525,'Disaggregation Records'!$D$95:$G$183,4,FALSE)),"")</f>
        <v/>
      </c>
      <c r="W525" s="161"/>
      <c r="X525" s="164"/>
      <c r="Y525" s="164"/>
      <c r="AD525" s="9"/>
      <c r="AE525" s="9"/>
      <c r="AF525" s="9"/>
      <c r="AG525" s="9"/>
      <c r="AH525" s="9"/>
      <c r="AI525" s="9"/>
      <c r="AJ525" s="9"/>
    </row>
    <row r="526" spans="1:36" s="302" customFormat="1" x14ac:dyDescent="0.25">
      <c r="A526" s="317">
        <v>20</v>
      </c>
      <c r="B526" s="329" t="str">
        <f>IFERROR(VLOOKUP(A526,'Coverage Indicators - Section D'!$A$10:$Y$42,25,FALSE),"")</f>
        <v/>
      </c>
      <c r="C526" s="418" t="str">
        <f>IFERROR(IF(VLOOKUP(S526,'Disaggregation Records'!$D$95:$E$183,2,FALSE)=0,"",VLOOKUP(S526,'Disaggregation Records'!$D$95:$E$183,2,FALSE)),"")</f>
        <v/>
      </c>
      <c r="D526" s="418" t="str">
        <f>IFERROR(IF(VLOOKUP(S526,'Disaggregation Records'!$D$95:$F$183,3,FALSE)=0,"",VLOOKUP(S526,'Disaggregation Records'!$D$95:$F$183,3,FALSE)),"")</f>
        <v/>
      </c>
      <c r="E526" s="331"/>
      <c r="F526" s="332"/>
      <c r="G526" s="397" t="str">
        <f t="shared" si="42"/>
        <v/>
      </c>
      <c r="H526" s="388"/>
      <c r="I526" s="389"/>
      <c r="J526" s="389"/>
      <c r="K526" s="389"/>
      <c r="L526" s="389"/>
      <c r="M526" s="389"/>
      <c r="N526" s="389"/>
      <c r="O526" s="389"/>
      <c r="P526" s="388"/>
      <c r="Q526" s="318"/>
      <c r="R526" s="420">
        <f t="shared" si="43"/>
        <v>29</v>
      </c>
      <c r="S526" s="420" t="str">
        <f t="shared" si="44"/>
        <v/>
      </c>
      <c r="T526" s="420" t="b">
        <f t="shared" si="45"/>
        <v>0</v>
      </c>
      <c r="U526" s="420" t="s">
        <v>1726</v>
      </c>
      <c r="V526" s="420" t="str">
        <f>IFERROR(IF(VLOOKUP(S526,'Disaggregation Records'!$D$95:$G$183,4,FALSE)=0,"",VLOOKUP(S526,'Disaggregation Records'!$D$95:$G$183,4,FALSE)),"")</f>
        <v/>
      </c>
      <c r="W526" s="161"/>
      <c r="X526" s="164"/>
      <c r="Y526" s="164"/>
      <c r="AD526" s="9"/>
      <c r="AE526" s="9"/>
      <c r="AF526" s="9"/>
      <c r="AG526" s="9"/>
      <c r="AH526" s="9"/>
      <c r="AI526" s="9"/>
      <c r="AJ526" s="9"/>
    </row>
    <row r="527" spans="1:36" s="302" customFormat="1" x14ac:dyDescent="0.25">
      <c r="A527" s="317">
        <v>21</v>
      </c>
      <c r="B527" s="329" t="str">
        <f>IFERROR(VLOOKUP(A527,'Coverage Indicators - Section D'!$A$10:$Y$42,25,FALSE),"")</f>
        <v/>
      </c>
      <c r="C527" s="418" t="str">
        <f>IFERROR(IF(VLOOKUP(S527,'Disaggregation Records'!$D$95:$E$183,2,FALSE)=0,"",VLOOKUP(S527,'Disaggregation Records'!$D$95:$E$183,2,FALSE)),"")</f>
        <v/>
      </c>
      <c r="D527" s="418" t="str">
        <f>IFERROR(IF(VLOOKUP(S527,'Disaggregation Records'!$D$95:$F$183,3,FALSE)=0,"",VLOOKUP(S527,'Disaggregation Records'!$D$95:$F$183,3,FALSE)),"")</f>
        <v/>
      </c>
      <c r="E527" s="331"/>
      <c r="F527" s="332"/>
      <c r="G527" s="397" t="str">
        <f t="shared" si="42"/>
        <v/>
      </c>
      <c r="H527" s="388"/>
      <c r="I527" s="389"/>
      <c r="J527" s="389"/>
      <c r="K527" s="389"/>
      <c r="L527" s="389"/>
      <c r="M527" s="389"/>
      <c r="N527" s="389"/>
      <c r="O527" s="389"/>
      <c r="P527" s="388"/>
      <c r="Q527" s="318"/>
      <c r="R527" s="420">
        <f t="shared" si="43"/>
        <v>30</v>
      </c>
      <c r="S527" s="420" t="str">
        <f t="shared" si="44"/>
        <v/>
      </c>
      <c r="T527" s="420" t="b">
        <f t="shared" si="45"/>
        <v>0</v>
      </c>
      <c r="U527" s="420" t="s">
        <v>1727</v>
      </c>
      <c r="V527" s="420" t="str">
        <f>IFERROR(IF(VLOOKUP(S527,'Disaggregation Records'!$D$95:$G$183,4,FALSE)=0,"",VLOOKUP(S527,'Disaggregation Records'!$D$95:$G$183,4,FALSE)),"")</f>
        <v/>
      </c>
      <c r="W527" s="161"/>
      <c r="X527" s="164"/>
      <c r="Y527" s="164"/>
      <c r="AD527" s="9"/>
      <c r="AE527" s="9"/>
      <c r="AF527" s="9"/>
      <c r="AG527" s="9"/>
      <c r="AH527" s="9"/>
      <c r="AI527" s="9"/>
      <c r="AJ527" s="9"/>
    </row>
    <row r="528" spans="1:36" s="302" customFormat="1" x14ac:dyDescent="0.25">
      <c r="A528" s="317">
        <v>21</v>
      </c>
      <c r="B528" s="329" t="str">
        <f>IFERROR(VLOOKUP(A528,'Coverage Indicators - Section D'!$A$10:$Y$42,25,FALSE),"")</f>
        <v/>
      </c>
      <c r="C528" s="418" t="str">
        <f>IFERROR(IF(VLOOKUP(S528,'Disaggregation Records'!$D$95:$E$183,2,FALSE)=0,"",VLOOKUP(S528,'Disaggregation Records'!$D$95:$E$183,2,FALSE)),"")</f>
        <v/>
      </c>
      <c r="D528" s="418" t="str">
        <f>IFERROR(IF(VLOOKUP(S528,'Disaggregation Records'!$D$95:$F$183,3,FALSE)=0,"",VLOOKUP(S528,'Disaggregation Records'!$D$95:$F$183,3,FALSE)),"")</f>
        <v/>
      </c>
      <c r="E528" s="331"/>
      <c r="F528" s="332"/>
      <c r="G528" s="397" t="str">
        <f t="shared" si="42"/>
        <v/>
      </c>
      <c r="H528" s="388"/>
      <c r="I528" s="389"/>
      <c r="J528" s="389"/>
      <c r="K528" s="389"/>
      <c r="L528" s="389"/>
      <c r="M528" s="389"/>
      <c r="N528" s="389"/>
      <c r="O528" s="389"/>
      <c r="P528" s="388"/>
      <c r="Q528" s="318"/>
      <c r="R528" s="420">
        <f t="shared" si="43"/>
        <v>31</v>
      </c>
      <c r="S528" s="420" t="str">
        <f t="shared" si="44"/>
        <v/>
      </c>
      <c r="T528" s="420" t="b">
        <f t="shared" si="45"/>
        <v>0</v>
      </c>
      <c r="U528" s="420" t="s">
        <v>1728</v>
      </c>
      <c r="V528" s="420" t="str">
        <f>IFERROR(IF(VLOOKUP(S528,'Disaggregation Records'!$D$95:$G$183,4,FALSE)=0,"",VLOOKUP(S528,'Disaggregation Records'!$D$95:$G$183,4,FALSE)),"")</f>
        <v/>
      </c>
      <c r="W528" s="161"/>
      <c r="X528" s="164"/>
      <c r="Y528" s="164"/>
      <c r="AD528" s="9"/>
      <c r="AE528" s="9"/>
      <c r="AF528" s="9"/>
      <c r="AG528" s="9"/>
      <c r="AH528" s="9"/>
      <c r="AI528" s="9"/>
      <c r="AJ528" s="9"/>
    </row>
    <row r="529" spans="1:36" s="302" customFormat="1" x14ac:dyDescent="0.25">
      <c r="A529" s="317">
        <v>21</v>
      </c>
      <c r="B529" s="329" t="str">
        <f>IFERROR(VLOOKUP(A529,'Coverage Indicators - Section D'!$A$10:$Y$42,25,FALSE),"")</f>
        <v/>
      </c>
      <c r="C529" s="418" t="str">
        <f>IFERROR(IF(VLOOKUP(S529,'Disaggregation Records'!$D$95:$E$183,2,FALSE)=0,"",VLOOKUP(S529,'Disaggregation Records'!$D$95:$E$183,2,FALSE)),"")</f>
        <v/>
      </c>
      <c r="D529" s="418" t="str">
        <f>IFERROR(IF(VLOOKUP(S529,'Disaggregation Records'!$D$95:$F$183,3,FALSE)=0,"",VLOOKUP(S529,'Disaggregation Records'!$D$95:$F$183,3,FALSE)),"")</f>
        <v/>
      </c>
      <c r="E529" s="331"/>
      <c r="F529" s="332"/>
      <c r="G529" s="397" t="str">
        <f t="shared" si="42"/>
        <v/>
      </c>
      <c r="H529" s="388"/>
      <c r="I529" s="389"/>
      <c r="J529" s="389"/>
      <c r="K529" s="389"/>
      <c r="L529" s="389"/>
      <c r="M529" s="389"/>
      <c r="N529" s="389"/>
      <c r="O529" s="389"/>
      <c r="P529" s="388"/>
      <c r="Q529" s="318"/>
      <c r="R529" s="420">
        <f t="shared" si="43"/>
        <v>32</v>
      </c>
      <c r="S529" s="420" t="str">
        <f t="shared" si="44"/>
        <v/>
      </c>
      <c r="T529" s="420" t="b">
        <f t="shared" si="45"/>
        <v>0</v>
      </c>
      <c r="U529" s="420" t="s">
        <v>1729</v>
      </c>
      <c r="V529" s="420" t="str">
        <f>IFERROR(IF(VLOOKUP(S529,'Disaggregation Records'!$D$95:$G$183,4,FALSE)=0,"",VLOOKUP(S529,'Disaggregation Records'!$D$95:$G$183,4,FALSE)),"")</f>
        <v/>
      </c>
      <c r="W529" s="161"/>
      <c r="X529" s="164"/>
      <c r="Y529" s="164"/>
      <c r="AD529" s="9"/>
      <c r="AE529" s="9"/>
      <c r="AF529" s="9"/>
      <c r="AG529" s="9"/>
      <c r="AH529" s="9"/>
      <c r="AI529" s="9"/>
      <c r="AJ529" s="9"/>
    </row>
    <row r="530" spans="1:36" s="302" customFormat="1" x14ac:dyDescent="0.25">
      <c r="A530" s="317">
        <v>21</v>
      </c>
      <c r="B530" s="329" t="str">
        <f>IFERROR(VLOOKUP(A530,'Coverage Indicators - Section D'!$A$10:$Y$42,25,FALSE),"")</f>
        <v/>
      </c>
      <c r="C530" s="418" t="str">
        <f>IFERROR(IF(VLOOKUP(S530,'Disaggregation Records'!$D$95:$E$183,2,FALSE)=0,"",VLOOKUP(S530,'Disaggregation Records'!$D$95:$E$183,2,FALSE)),"")</f>
        <v/>
      </c>
      <c r="D530" s="418" t="str">
        <f>IFERROR(IF(VLOOKUP(S530,'Disaggregation Records'!$D$95:$F$183,3,FALSE)=0,"",VLOOKUP(S530,'Disaggregation Records'!$D$95:$F$183,3,FALSE)),"")</f>
        <v/>
      </c>
      <c r="E530" s="331"/>
      <c r="F530" s="332"/>
      <c r="G530" s="397" t="str">
        <f t="shared" si="42"/>
        <v/>
      </c>
      <c r="H530" s="388"/>
      <c r="I530" s="389"/>
      <c r="J530" s="389"/>
      <c r="K530" s="389"/>
      <c r="L530" s="389"/>
      <c r="M530" s="389"/>
      <c r="N530" s="389"/>
      <c r="O530" s="389"/>
      <c r="P530" s="388"/>
      <c r="Q530" s="318"/>
      <c r="R530" s="420">
        <f t="shared" si="43"/>
        <v>33</v>
      </c>
      <c r="S530" s="420" t="str">
        <f t="shared" si="44"/>
        <v/>
      </c>
      <c r="T530" s="420" t="b">
        <f t="shared" si="45"/>
        <v>0</v>
      </c>
      <c r="U530" s="420" t="s">
        <v>1730</v>
      </c>
      <c r="V530" s="420" t="str">
        <f>IFERROR(IF(VLOOKUP(S530,'Disaggregation Records'!$D$95:$G$183,4,FALSE)=0,"",VLOOKUP(S530,'Disaggregation Records'!$D$95:$G$183,4,FALSE)),"")</f>
        <v/>
      </c>
      <c r="W530" s="161"/>
      <c r="X530" s="164"/>
      <c r="Y530" s="164"/>
      <c r="AD530" s="9"/>
      <c r="AE530" s="9"/>
      <c r="AF530" s="9"/>
      <c r="AG530" s="9"/>
      <c r="AH530" s="9"/>
      <c r="AI530" s="9"/>
      <c r="AJ530" s="9"/>
    </row>
    <row r="531" spans="1:36" s="302" customFormat="1" x14ac:dyDescent="0.25">
      <c r="A531" s="317">
        <v>21</v>
      </c>
      <c r="B531" s="329" t="str">
        <f>IFERROR(VLOOKUP(A531,'Coverage Indicators - Section D'!$A$10:$Y$42,25,FALSE),"")</f>
        <v/>
      </c>
      <c r="C531" s="418" t="str">
        <f>IFERROR(IF(VLOOKUP(S531,'Disaggregation Records'!$D$95:$E$183,2,FALSE)=0,"",VLOOKUP(S531,'Disaggregation Records'!$D$95:$E$183,2,FALSE)),"")</f>
        <v/>
      </c>
      <c r="D531" s="418" t="str">
        <f>IFERROR(IF(VLOOKUP(S531,'Disaggregation Records'!$D$95:$F$183,3,FALSE)=0,"",VLOOKUP(S531,'Disaggregation Records'!$D$95:$F$183,3,FALSE)),"")</f>
        <v/>
      </c>
      <c r="E531" s="331"/>
      <c r="F531" s="332"/>
      <c r="G531" s="397" t="str">
        <f t="shared" si="42"/>
        <v/>
      </c>
      <c r="H531" s="388"/>
      <c r="I531" s="389"/>
      <c r="J531" s="389"/>
      <c r="K531" s="389"/>
      <c r="L531" s="389"/>
      <c r="M531" s="389"/>
      <c r="N531" s="389"/>
      <c r="O531" s="389"/>
      <c r="P531" s="388"/>
      <c r="Q531" s="318"/>
      <c r="R531" s="420">
        <f t="shared" si="43"/>
        <v>34</v>
      </c>
      <c r="S531" s="420" t="str">
        <f t="shared" si="44"/>
        <v/>
      </c>
      <c r="T531" s="420" t="b">
        <f t="shared" si="45"/>
        <v>0</v>
      </c>
      <c r="U531" s="420" t="s">
        <v>1731</v>
      </c>
      <c r="V531" s="420" t="str">
        <f>IFERROR(IF(VLOOKUP(S531,'Disaggregation Records'!$D$95:$G$183,4,FALSE)=0,"",VLOOKUP(S531,'Disaggregation Records'!$D$95:$G$183,4,FALSE)),"")</f>
        <v/>
      </c>
      <c r="W531" s="161"/>
      <c r="X531" s="164"/>
      <c r="Y531" s="164"/>
      <c r="AD531" s="9"/>
      <c r="AE531" s="9"/>
      <c r="AF531" s="9"/>
      <c r="AG531" s="9"/>
      <c r="AH531" s="9"/>
      <c r="AI531" s="9"/>
      <c r="AJ531" s="9"/>
    </row>
    <row r="532" spans="1:36" s="302" customFormat="1" x14ac:dyDescent="0.25">
      <c r="A532" s="317">
        <v>21</v>
      </c>
      <c r="B532" s="329" t="str">
        <f>IFERROR(VLOOKUP(A532,'Coverage Indicators - Section D'!$A$10:$Y$42,25,FALSE),"")</f>
        <v/>
      </c>
      <c r="C532" s="418" t="str">
        <f>IFERROR(IF(VLOOKUP(S532,'Disaggregation Records'!$D$95:$E$183,2,FALSE)=0,"",VLOOKUP(S532,'Disaggregation Records'!$D$95:$E$183,2,FALSE)),"")</f>
        <v/>
      </c>
      <c r="D532" s="418" t="str">
        <f>IFERROR(IF(VLOOKUP(S532,'Disaggregation Records'!$D$95:$F$183,3,FALSE)=0,"",VLOOKUP(S532,'Disaggregation Records'!$D$95:$F$183,3,FALSE)),"")</f>
        <v/>
      </c>
      <c r="E532" s="331"/>
      <c r="F532" s="332"/>
      <c r="G532" s="397" t="str">
        <f t="shared" si="42"/>
        <v/>
      </c>
      <c r="H532" s="388"/>
      <c r="I532" s="389"/>
      <c r="J532" s="389"/>
      <c r="K532" s="389"/>
      <c r="L532" s="389"/>
      <c r="M532" s="389"/>
      <c r="N532" s="389"/>
      <c r="O532" s="389"/>
      <c r="P532" s="388"/>
      <c r="Q532" s="318"/>
      <c r="R532" s="420">
        <f t="shared" si="43"/>
        <v>35</v>
      </c>
      <c r="S532" s="420" t="str">
        <f t="shared" si="44"/>
        <v/>
      </c>
      <c r="T532" s="420" t="b">
        <f t="shared" si="45"/>
        <v>0</v>
      </c>
      <c r="U532" s="420" t="s">
        <v>1732</v>
      </c>
      <c r="V532" s="420" t="str">
        <f>IFERROR(IF(VLOOKUP(S532,'Disaggregation Records'!$D$95:$G$183,4,FALSE)=0,"",VLOOKUP(S532,'Disaggregation Records'!$D$95:$G$183,4,FALSE)),"")</f>
        <v/>
      </c>
      <c r="W532" s="161"/>
      <c r="X532" s="164"/>
      <c r="Y532" s="164"/>
      <c r="AD532" s="9"/>
      <c r="AE532" s="9"/>
      <c r="AF532" s="9"/>
      <c r="AG532" s="9"/>
      <c r="AH532" s="9"/>
      <c r="AI532" s="9"/>
      <c r="AJ532" s="9"/>
    </row>
    <row r="533" spans="1:36" s="302" customFormat="1" x14ac:dyDescent="0.25">
      <c r="A533" s="317">
        <v>21</v>
      </c>
      <c r="B533" s="329" t="str">
        <f>IFERROR(VLOOKUP(A533,'Coverage Indicators - Section D'!$A$10:$Y$42,25,FALSE),"")</f>
        <v/>
      </c>
      <c r="C533" s="418" t="str">
        <f>IFERROR(IF(VLOOKUP(S533,'Disaggregation Records'!$D$95:$E$183,2,FALSE)=0,"",VLOOKUP(S533,'Disaggregation Records'!$D$95:$E$183,2,FALSE)),"")</f>
        <v/>
      </c>
      <c r="D533" s="418" t="str">
        <f>IFERROR(IF(VLOOKUP(S533,'Disaggregation Records'!$D$95:$F$183,3,FALSE)=0,"",VLOOKUP(S533,'Disaggregation Records'!$D$95:$F$183,3,FALSE)),"")</f>
        <v/>
      </c>
      <c r="E533" s="331"/>
      <c r="F533" s="332"/>
      <c r="G533" s="397" t="str">
        <f t="shared" si="42"/>
        <v/>
      </c>
      <c r="H533" s="388"/>
      <c r="I533" s="389"/>
      <c r="J533" s="389"/>
      <c r="K533" s="389"/>
      <c r="L533" s="389"/>
      <c r="M533" s="389"/>
      <c r="N533" s="389"/>
      <c r="O533" s="389"/>
      <c r="P533" s="388"/>
      <c r="Q533" s="318"/>
      <c r="R533" s="420">
        <f t="shared" si="43"/>
        <v>36</v>
      </c>
      <c r="S533" s="420" t="str">
        <f t="shared" si="44"/>
        <v/>
      </c>
      <c r="T533" s="420" t="b">
        <f t="shared" si="45"/>
        <v>0</v>
      </c>
      <c r="U533" s="420" t="s">
        <v>1733</v>
      </c>
      <c r="V533" s="420" t="str">
        <f>IFERROR(IF(VLOOKUP(S533,'Disaggregation Records'!$D$95:$G$183,4,FALSE)=0,"",VLOOKUP(S533,'Disaggregation Records'!$D$95:$G$183,4,FALSE)),"")</f>
        <v/>
      </c>
      <c r="W533" s="161"/>
      <c r="X533" s="164"/>
      <c r="Y533" s="164"/>
      <c r="AD533" s="9"/>
      <c r="AE533" s="9"/>
      <c r="AF533" s="9"/>
      <c r="AG533" s="9"/>
      <c r="AH533" s="9"/>
      <c r="AI533" s="9"/>
      <c r="AJ533" s="9"/>
    </row>
    <row r="534" spans="1:36" s="302" customFormat="1" x14ac:dyDescent="0.25">
      <c r="A534" s="317">
        <v>21</v>
      </c>
      <c r="B534" s="329" t="str">
        <f>IFERROR(VLOOKUP(A534,'Coverage Indicators - Section D'!$A$10:$Y$42,25,FALSE),"")</f>
        <v/>
      </c>
      <c r="C534" s="418" t="str">
        <f>IFERROR(IF(VLOOKUP(S534,'Disaggregation Records'!$D$95:$E$183,2,FALSE)=0,"",VLOOKUP(S534,'Disaggregation Records'!$D$95:$E$183,2,FALSE)),"")</f>
        <v/>
      </c>
      <c r="D534" s="418" t="str">
        <f>IFERROR(IF(VLOOKUP(S534,'Disaggregation Records'!$D$95:$F$183,3,FALSE)=0,"",VLOOKUP(S534,'Disaggregation Records'!$D$95:$F$183,3,FALSE)),"")</f>
        <v/>
      </c>
      <c r="E534" s="331"/>
      <c r="F534" s="332"/>
      <c r="G534" s="397" t="str">
        <f t="shared" si="42"/>
        <v/>
      </c>
      <c r="H534" s="388"/>
      <c r="I534" s="389"/>
      <c r="J534" s="389"/>
      <c r="K534" s="389"/>
      <c r="L534" s="389"/>
      <c r="M534" s="389"/>
      <c r="N534" s="389"/>
      <c r="O534" s="389"/>
      <c r="P534" s="388"/>
      <c r="Q534" s="318"/>
      <c r="R534" s="420">
        <f t="shared" si="43"/>
        <v>37</v>
      </c>
      <c r="S534" s="420" t="str">
        <f t="shared" si="44"/>
        <v/>
      </c>
      <c r="T534" s="420" t="b">
        <f t="shared" si="45"/>
        <v>0</v>
      </c>
      <c r="U534" s="420" t="s">
        <v>1734</v>
      </c>
      <c r="V534" s="420" t="str">
        <f>IFERROR(IF(VLOOKUP(S534,'Disaggregation Records'!$D$95:$G$183,4,FALSE)=0,"",VLOOKUP(S534,'Disaggregation Records'!$D$95:$G$183,4,FALSE)),"")</f>
        <v/>
      </c>
      <c r="W534" s="161"/>
      <c r="X534" s="164"/>
      <c r="Y534" s="164"/>
      <c r="AD534" s="9"/>
      <c r="AE534" s="9"/>
      <c r="AF534" s="9"/>
      <c r="AG534" s="9"/>
      <c r="AH534" s="9"/>
      <c r="AI534" s="9"/>
      <c r="AJ534" s="9"/>
    </row>
    <row r="535" spans="1:36" s="302" customFormat="1" x14ac:dyDescent="0.25">
      <c r="A535" s="317">
        <v>21</v>
      </c>
      <c r="B535" s="329" t="str">
        <f>IFERROR(VLOOKUP(A535,'Coverage Indicators - Section D'!$A$10:$Y$42,25,FALSE),"")</f>
        <v/>
      </c>
      <c r="C535" s="418" t="str">
        <f>IFERROR(IF(VLOOKUP(S535,'Disaggregation Records'!$D$95:$E$183,2,FALSE)=0,"",VLOOKUP(S535,'Disaggregation Records'!$D$95:$E$183,2,FALSE)),"")</f>
        <v/>
      </c>
      <c r="D535" s="418" t="str">
        <f>IFERROR(IF(VLOOKUP(S535,'Disaggregation Records'!$D$95:$F$183,3,FALSE)=0,"",VLOOKUP(S535,'Disaggregation Records'!$D$95:$F$183,3,FALSE)),"")</f>
        <v/>
      </c>
      <c r="E535" s="331"/>
      <c r="F535" s="332"/>
      <c r="G535" s="397" t="str">
        <f t="shared" si="42"/>
        <v/>
      </c>
      <c r="H535" s="388"/>
      <c r="I535" s="389"/>
      <c r="J535" s="389"/>
      <c r="K535" s="389"/>
      <c r="L535" s="389"/>
      <c r="M535" s="389"/>
      <c r="N535" s="389"/>
      <c r="O535" s="389"/>
      <c r="P535" s="388"/>
      <c r="Q535" s="318"/>
      <c r="R535" s="420">
        <f t="shared" si="43"/>
        <v>38</v>
      </c>
      <c r="S535" s="420" t="str">
        <f t="shared" si="44"/>
        <v/>
      </c>
      <c r="T535" s="420" t="b">
        <f t="shared" si="45"/>
        <v>0</v>
      </c>
      <c r="U535" s="420" t="s">
        <v>1735</v>
      </c>
      <c r="V535" s="420" t="str">
        <f>IFERROR(IF(VLOOKUP(S535,'Disaggregation Records'!$D$95:$G$183,4,FALSE)=0,"",VLOOKUP(S535,'Disaggregation Records'!$D$95:$G$183,4,FALSE)),"")</f>
        <v/>
      </c>
      <c r="W535" s="161"/>
      <c r="X535" s="164"/>
      <c r="Y535" s="164"/>
      <c r="AD535" s="9"/>
      <c r="AE535" s="9"/>
      <c r="AF535" s="9"/>
      <c r="AG535" s="9"/>
      <c r="AH535" s="9"/>
      <c r="AI535" s="9"/>
      <c r="AJ535" s="9"/>
    </row>
    <row r="536" spans="1:36" s="302" customFormat="1" x14ac:dyDescent="0.25">
      <c r="A536" s="317">
        <v>21</v>
      </c>
      <c r="B536" s="329" t="str">
        <f>IFERROR(VLOOKUP(A536,'Coverage Indicators - Section D'!$A$10:$Y$42,25,FALSE),"")</f>
        <v/>
      </c>
      <c r="C536" s="418" t="str">
        <f>IFERROR(IF(VLOOKUP(S536,'Disaggregation Records'!$D$95:$E$183,2,FALSE)=0,"",VLOOKUP(S536,'Disaggregation Records'!$D$95:$E$183,2,FALSE)),"")</f>
        <v/>
      </c>
      <c r="D536" s="418" t="str">
        <f>IFERROR(IF(VLOOKUP(S536,'Disaggregation Records'!$D$95:$F$183,3,FALSE)=0,"",VLOOKUP(S536,'Disaggregation Records'!$D$95:$F$183,3,FALSE)),"")</f>
        <v/>
      </c>
      <c r="E536" s="331"/>
      <c r="F536" s="332"/>
      <c r="G536" s="397" t="str">
        <f t="shared" si="42"/>
        <v/>
      </c>
      <c r="H536" s="388"/>
      <c r="I536" s="389"/>
      <c r="J536" s="389"/>
      <c r="K536" s="389"/>
      <c r="L536" s="389"/>
      <c r="M536" s="389"/>
      <c r="N536" s="389"/>
      <c r="O536" s="389"/>
      <c r="P536" s="388"/>
      <c r="Q536" s="318"/>
      <c r="R536" s="420">
        <f t="shared" si="43"/>
        <v>39</v>
      </c>
      <c r="S536" s="420" t="str">
        <f t="shared" si="44"/>
        <v/>
      </c>
      <c r="T536" s="420" t="b">
        <f t="shared" si="45"/>
        <v>0</v>
      </c>
      <c r="U536" s="420" t="s">
        <v>1736</v>
      </c>
      <c r="V536" s="420" t="str">
        <f>IFERROR(IF(VLOOKUP(S536,'Disaggregation Records'!$D$95:$G$183,4,FALSE)=0,"",VLOOKUP(S536,'Disaggregation Records'!$D$95:$G$183,4,FALSE)),"")</f>
        <v/>
      </c>
      <c r="W536" s="161"/>
      <c r="X536" s="164"/>
      <c r="Y536" s="164"/>
      <c r="AD536" s="9"/>
      <c r="AE536" s="9"/>
      <c r="AF536" s="9"/>
      <c r="AG536" s="9"/>
      <c r="AH536" s="9"/>
      <c r="AI536" s="9"/>
      <c r="AJ536" s="9"/>
    </row>
    <row r="537" spans="1:36" s="302" customFormat="1" x14ac:dyDescent="0.25">
      <c r="A537" s="317">
        <v>22</v>
      </c>
      <c r="B537" s="329" t="str">
        <f>IFERROR(VLOOKUP(A537,'Coverage Indicators - Section D'!$A$10:$Y$42,25,FALSE),"")</f>
        <v/>
      </c>
      <c r="C537" s="418" t="str">
        <f>IFERROR(IF(VLOOKUP(S537,'Disaggregation Records'!$D$95:$E$183,2,FALSE)=0,"",VLOOKUP(S537,'Disaggregation Records'!$D$95:$E$183,2,FALSE)),"")</f>
        <v/>
      </c>
      <c r="D537" s="418" t="str">
        <f>IFERROR(IF(VLOOKUP(S537,'Disaggregation Records'!$D$95:$F$183,3,FALSE)=0,"",VLOOKUP(S537,'Disaggregation Records'!$D$95:$F$183,3,FALSE)),"")</f>
        <v/>
      </c>
      <c r="E537" s="331"/>
      <c r="F537" s="332"/>
      <c r="G537" s="397" t="str">
        <f t="shared" si="42"/>
        <v/>
      </c>
      <c r="H537" s="388"/>
      <c r="I537" s="389"/>
      <c r="J537" s="389"/>
      <c r="K537" s="389"/>
      <c r="L537" s="389"/>
      <c r="M537" s="389"/>
      <c r="N537" s="389"/>
      <c r="O537" s="389"/>
      <c r="P537" s="388"/>
      <c r="Q537" s="318"/>
      <c r="R537" s="420">
        <f t="shared" si="43"/>
        <v>40</v>
      </c>
      <c r="S537" s="420" t="str">
        <f t="shared" si="44"/>
        <v/>
      </c>
      <c r="T537" s="420" t="b">
        <f t="shared" si="45"/>
        <v>0</v>
      </c>
      <c r="U537" s="420" t="s">
        <v>1737</v>
      </c>
      <c r="V537" s="420" t="str">
        <f>IFERROR(IF(VLOOKUP(S537,'Disaggregation Records'!$D$95:$G$183,4,FALSE)=0,"",VLOOKUP(S537,'Disaggregation Records'!$D$95:$G$183,4,FALSE)),"")</f>
        <v/>
      </c>
      <c r="W537" s="161"/>
      <c r="X537" s="164"/>
      <c r="Y537" s="164"/>
      <c r="AD537" s="9"/>
      <c r="AE537" s="9"/>
      <c r="AF537" s="9"/>
      <c r="AG537" s="9"/>
      <c r="AH537" s="9"/>
      <c r="AI537" s="9"/>
      <c r="AJ537" s="9"/>
    </row>
    <row r="538" spans="1:36" s="302" customFormat="1" x14ac:dyDescent="0.25">
      <c r="A538" s="317">
        <v>22</v>
      </c>
      <c r="B538" s="329" t="str">
        <f>IFERROR(VLOOKUP(A538,'Coverage Indicators - Section D'!$A$10:$Y$42,25,FALSE),"")</f>
        <v/>
      </c>
      <c r="C538" s="418" t="str">
        <f>IFERROR(IF(VLOOKUP(S538,'Disaggregation Records'!$D$95:$E$183,2,FALSE)=0,"",VLOOKUP(S538,'Disaggregation Records'!$D$95:$E$183,2,FALSE)),"")</f>
        <v/>
      </c>
      <c r="D538" s="418" t="str">
        <f>IFERROR(IF(VLOOKUP(S538,'Disaggregation Records'!$D$95:$F$183,3,FALSE)=0,"",VLOOKUP(S538,'Disaggregation Records'!$D$95:$F$183,3,FALSE)),"")</f>
        <v/>
      </c>
      <c r="E538" s="331"/>
      <c r="F538" s="332"/>
      <c r="G538" s="397" t="str">
        <f t="shared" si="42"/>
        <v/>
      </c>
      <c r="H538" s="388"/>
      <c r="I538" s="389"/>
      <c r="J538" s="389"/>
      <c r="K538" s="389"/>
      <c r="L538" s="389"/>
      <c r="M538" s="389"/>
      <c r="N538" s="389"/>
      <c r="O538" s="389"/>
      <c r="P538" s="388"/>
      <c r="Q538" s="318"/>
      <c r="R538" s="420">
        <f t="shared" si="43"/>
        <v>41</v>
      </c>
      <c r="S538" s="420" t="str">
        <f t="shared" si="44"/>
        <v/>
      </c>
      <c r="T538" s="420" t="b">
        <f t="shared" si="45"/>
        <v>0</v>
      </c>
      <c r="U538" s="420" t="s">
        <v>1738</v>
      </c>
      <c r="V538" s="420" t="str">
        <f>IFERROR(IF(VLOOKUP(S538,'Disaggregation Records'!$D$95:$G$183,4,FALSE)=0,"",VLOOKUP(S538,'Disaggregation Records'!$D$95:$G$183,4,FALSE)),"")</f>
        <v/>
      </c>
      <c r="W538" s="161"/>
      <c r="X538" s="164"/>
      <c r="Y538" s="164"/>
      <c r="AD538" s="9"/>
      <c r="AE538" s="9"/>
      <c r="AF538" s="9"/>
      <c r="AG538" s="9"/>
      <c r="AH538" s="9"/>
      <c r="AI538" s="9"/>
      <c r="AJ538" s="9"/>
    </row>
    <row r="539" spans="1:36" s="302" customFormat="1" x14ac:dyDescent="0.25">
      <c r="A539" s="317">
        <v>22</v>
      </c>
      <c r="B539" s="329" t="str">
        <f>IFERROR(VLOOKUP(A539,'Coverage Indicators - Section D'!$A$10:$Y$42,25,FALSE),"")</f>
        <v/>
      </c>
      <c r="C539" s="418" t="str">
        <f>IFERROR(IF(VLOOKUP(S539,'Disaggregation Records'!$D$95:$E$183,2,FALSE)=0,"",VLOOKUP(S539,'Disaggregation Records'!$D$95:$E$183,2,FALSE)),"")</f>
        <v/>
      </c>
      <c r="D539" s="418" t="str">
        <f>IFERROR(IF(VLOOKUP(S539,'Disaggregation Records'!$D$95:$F$183,3,FALSE)=0,"",VLOOKUP(S539,'Disaggregation Records'!$D$95:$F$183,3,FALSE)),"")</f>
        <v/>
      </c>
      <c r="E539" s="331"/>
      <c r="F539" s="332"/>
      <c r="G539" s="397" t="str">
        <f t="shared" si="42"/>
        <v/>
      </c>
      <c r="H539" s="388"/>
      <c r="I539" s="389"/>
      <c r="J539" s="389"/>
      <c r="K539" s="389"/>
      <c r="L539" s="389"/>
      <c r="M539" s="389"/>
      <c r="N539" s="389"/>
      <c r="O539" s="389"/>
      <c r="P539" s="388"/>
      <c r="Q539" s="318"/>
      <c r="R539" s="420">
        <f t="shared" si="43"/>
        <v>42</v>
      </c>
      <c r="S539" s="420" t="str">
        <f t="shared" si="44"/>
        <v/>
      </c>
      <c r="T539" s="420" t="b">
        <f t="shared" si="45"/>
        <v>0</v>
      </c>
      <c r="U539" s="420" t="s">
        <v>1739</v>
      </c>
      <c r="V539" s="420" t="str">
        <f>IFERROR(IF(VLOOKUP(S539,'Disaggregation Records'!$D$95:$G$183,4,FALSE)=0,"",VLOOKUP(S539,'Disaggregation Records'!$D$95:$G$183,4,FALSE)),"")</f>
        <v/>
      </c>
      <c r="W539" s="161"/>
      <c r="X539" s="164"/>
      <c r="Y539" s="164"/>
      <c r="AD539" s="9"/>
      <c r="AE539" s="9"/>
      <c r="AF539" s="9"/>
      <c r="AG539" s="9"/>
      <c r="AH539" s="9"/>
      <c r="AI539" s="9"/>
      <c r="AJ539" s="9"/>
    </row>
    <row r="540" spans="1:36" s="302" customFormat="1" x14ac:dyDescent="0.25">
      <c r="A540" s="317">
        <v>22</v>
      </c>
      <c r="B540" s="329" t="str">
        <f>IFERROR(VLOOKUP(A540,'Coverage Indicators - Section D'!$A$10:$Y$42,25,FALSE),"")</f>
        <v/>
      </c>
      <c r="C540" s="418" t="str">
        <f>IFERROR(IF(VLOOKUP(S540,'Disaggregation Records'!$D$95:$E$183,2,FALSE)=0,"",VLOOKUP(S540,'Disaggregation Records'!$D$95:$E$183,2,FALSE)),"")</f>
        <v/>
      </c>
      <c r="D540" s="418" t="str">
        <f>IFERROR(IF(VLOOKUP(S540,'Disaggregation Records'!$D$95:$F$183,3,FALSE)=0,"",VLOOKUP(S540,'Disaggregation Records'!$D$95:$F$183,3,FALSE)),"")</f>
        <v/>
      </c>
      <c r="E540" s="331"/>
      <c r="F540" s="332"/>
      <c r="G540" s="397" t="str">
        <f t="shared" si="42"/>
        <v/>
      </c>
      <c r="H540" s="388"/>
      <c r="I540" s="389"/>
      <c r="J540" s="389"/>
      <c r="K540" s="389"/>
      <c r="L540" s="389"/>
      <c r="M540" s="389"/>
      <c r="N540" s="389"/>
      <c r="O540" s="389"/>
      <c r="P540" s="388"/>
      <c r="Q540" s="318"/>
      <c r="R540" s="420">
        <f t="shared" si="43"/>
        <v>43</v>
      </c>
      <c r="S540" s="420" t="str">
        <f t="shared" si="44"/>
        <v/>
      </c>
      <c r="T540" s="420" t="b">
        <f t="shared" si="45"/>
        <v>0</v>
      </c>
      <c r="U540" s="420" t="s">
        <v>1740</v>
      </c>
      <c r="V540" s="420" t="str">
        <f>IFERROR(IF(VLOOKUP(S540,'Disaggregation Records'!$D$95:$G$183,4,FALSE)=0,"",VLOOKUP(S540,'Disaggregation Records'!$D$95:$G$183,4,FALSE)),"")</f>
        <v/>
      </c>
      <c r="W540" s="161"/>
      <c r="X540" s="164"/>
      <c r="Y540" s="164"/>
      <c r="AD540" s="9"/>
      <c r="AE540" s="9"/>
      <c r="AF540" s="9"/>
      <c r="AG540" s="9"/>
      <c r="AH540" s="9"/>
      <c r="AI540" s="9"/>
      <c r="AJ540" s="9"/>
    </row>
    <row r="541" spans="1:36" s="302" customFormat="1" x14ac:dyDescent="0.25">
      <c r="A541" s="317">
        <v>22</v>
      </c>
      <c r="B541" s="329" t="str">
        <f>IFERROR(VLOOKUP(A541,'Coverage Indicators - Section D'!$A$10:$Y$42,25,FALSE),"")</f>
        <v/>
      </c>
      <c r="C541" s="418" t="str">
        <f>IFERROR(IF(VLOOKUP(S541,'Disaggregation Records'!$D$95:$E$183,2,FALSE)=0,"",VLOOKUP(S541,'Disaggregation Records'!$D$95:$E$183,2,FALSE)),"")</f>
        <v/>
      </c>
      <c r="D541" s="418" t="str">
        <f>IFERROR(IF(VLOOKUP(S541,'Disaggregation Records'!$D$95:$F$183,3,FALSE)=0,"",VLOOKUP(S541,'Disaggregation Records'!$D$95:$F$183,3,FALSE)),"")</f>
        <v/>
      </c>
      <c r="E541" s="331"/>
      <c r="F541" s="332"/>
      <c r="G541" s="397" t="str">
        <f t="shared" si="42"/>
        <v/>
      </c>
      <c r="H541" s="388"/>
      <c r="I541" s="389"/>
      <c r="J541" s="389"/>
      <c r="K541" s="389"/>
      <c r="L541" s="389"/>
      <c r="M541" s="389"/>
      <c r="N541" s="389"/>
      <c r="O541" s="389"/>
      <c r="P541" s="388"/>
      <c r="Q541" s="318"/>
      <c r="R541" s="420">
        <f t="shared" si="43"/>
        <v>44</v>
      </c>
      <c r="S541" s="420" t="str">
        <f t="shared" si="44"/>
        <v/>
      </c>
      <c r="T541" s="420" t="b">
        <f t="shared" si="45"/>
        <v>0</v>
      </c>
      <c r="U541" s="420" t="s">
        <v>1741</v>
      </c>
      <c r="V541" s="420" t="str">
        <f>IFERROR(IF(VLOOKUP(S541,'Disaggregation Records'!$D$95:$G$183,4,FALSE)=0,"",VLOOKUP(S541,'Disaggregation Records'!$D$95:$G$183,4,FALSE)),"")</f>
        <v/>
      </c>
      <c r="W541" s="161"/>
      <c r="X541" s="164"/>
      <c r="Y541" s="164"/>
      <c r="AD541" s="9"/>
      <c r="AE541" s="9"/>
      <c r="AF541" s="9"/>
      <c r="AG541" s="9"/>
      <c r="AH541" s="9"/>
      <c r="AI541" s="9"/>
      <c r="AJ541" s="9"/>
    </row>
    <row r="542" spans="1:36" s="302" customFormat="1" x14ac:dyDescent="0.25">
      <c r="A542" s="317">
        <v>22</v>
      </c>
      <c r="B542" s="329" t="str">
        <f>IFERROR(VLOOKUP(A542,'Coverage Indicators - Section D'!$A$10:$Y$42,25,FALSE),"")</f>
        <v/>
      </c>
      <c r="C542" s="418" t="str">
        <f>IFERROR(IF(VLOOKUP(S542,'Disaggregation Records'!$D$95:$E$183,2,FALSE)=0,"",VLOOKUP(S542,'Disaggregation Records'!$D$95:$E$183,2,FALSE)),"")</f>
        <v/>
      </c>
      <c r="D542" s="418" t="str">
        <f>IFERROR(IF(VLOOKUP(S542,'Disaggregation Records'!$D$95:$F$183,3,FALSE)=0,"",VLOOKUP(S542,'Disaggregation Records'!$D$95:$F$183,3,FALSE)),"")</f>
        <v/>
      </c>
      <c r="E542" s="331"/>
      <c r="F542" s="332"/>
      <c r="G542" s="397" t="str">
        <f t="shared" si="42"/>
        <v/>
      </c>
      <c r="H542" s="388"/>
      <c r="I542" s="389"/>
      <c r="J542" s="389"/>
      <c r="K542" s="389"/>
      <c r="L542" s="389"/>
      <c r="M542" s="389"/>
      <c r="N542" s="389"/>
      <c r="O542" s="389"/>
      <c r="P542" s="388"/>
      <c r="Q542" s="318"/>
      <c r="R542" s="420">
        <f t="shared" si="43"/>
        <v>45</v>
      </c>
      <c r="S542" s="420" t="str">
        <f t="shared" si="44"/>
        <v/>
      </c>
      <c r="T542" s="420" t="b">
        <f t="shared" si="45"/>
        <v>0</v>
      </c>
      <c r="U542" s="420" t="s">
        <v>1742</v>
      </c>
      <c r="V542" s="420" t="str">
        <f>IFERROR(IF(VLOOKUP(S542,'Disaggregation Records'!$D$95:$G$183,4,FALSE)=0,"",VLOOKUP(S542,'Disaggregation Records'!$D$95:$G$183,4,FALSE)),"")</f>
        <v/>
      </c>
      <c r="W542" s="161"/>
      <c r="X542" s="164"/>
      <c r="Y542" s="164"/>
      <c r="AD542" s="9"/>
      <c r="AE542" s="9"/>
      <c r="AF542" s="9"/>
      <c r="AG542" s="9"/>
      <c r="AH542" s="9"/>
      <c r="AI542" s="9"/>
      <c r="AJ542" s="9"/>
    </row>
    <row r="543" spans="1:36" s="302" customFormat="1" x14ac:dyDescent="0.25">
      <c r="A543" s="317">
        <v>22</v>
      </c>
      <c r="B543" s="329" t="str">
        <f>IFERROR(VLOOKUP(A543,'Coverage Indicators - Section D'!$A$10:$Y$42,25,FALSE),"")</f>
        <v/>
      </c>
      <c r="C543" s="418" t="str">
        <f>IFERROR(IF(VLOOKUP(S543,'Disaggregation Records'!$D$95:$E$183,2,FALSE)=0,"",VLOOKUP(S543,'Disaggregation Records'!$D$95:$E$183,2,FALSE)),"")</f>
        <v/>
      </c>
      <c r="D543" s="418" t="str">
        <f>IFERROR(IF(VLOOKUP(S543,'Disaggregation Records'!$D$95:$F$183,3,FALSE)=0,"",VLOOKUP(S543,'Disaggregation Records'!$D$95:$F$183,3,FALSE)),"")</f>
        <v/>
      </c>
      <c r="E543" s="331"/>
      <c r="F543" s="332"/>
      <c r="G543" s="397" t="str">
        <f t="shared" si="42"/>
        <v/>
      </c>
      <c r="H543" s="388"/>
      <c r="I543" s="389"/>
      <c r="J543" s="389"/>
      <c r="K543" s="389"/>
      <c r="L543" s="389"/>
      <c r="M543" s="389"/>
      <c r="N543" s="389"/>
      <c r="O543" s="389"/>
      <c r="P543" s="388"/>
      <c r="Q543" s="318"/>
      <c r="R543" s="420">
        <f t="shared" si="43"/>
        <v>46</v>
      </c>
      <c r="S543" s="420" t="str">
        <f t="shared" si="44"/>
        <v/>
      </c>
      <c r="T543" s="420" t="b">
        <f t="shared" si="45"/>
        <v>0</v>
      </c>
      <c r="U543" s="420" t="s">
        <v>1743</v>
      </c>
      <c r="V543" s="420" t="str">
        <f>IFERROR(IF(VLOOKUP(S543,'Disaggregation Records'!$D$95:$G$183,4,FALSE)=0,"",VLOOKUP(S543,'Disaggregation Records'!$D$95:$G$183,4,FALSE)),"")</f>
        <v/>
      </c>
      <c r="W543" s="161"/>
      <c r="X543" s="164"/>
      <c r="Y543" s="164"/>
      <c r="AD543" s="9"/>
      <c r="AE543" s="9"/>
      <c r="AF543" s="9"/>
      <c r="AG543" s="9"/>
      <c r="AH543" s="9"/>
      <c r="AI543" s="9"/>
      <c r="AJ543" s="9"/>
    </row>
    <row r="544" spans="1:36" s="302" customFormat="1" x14ac:dyDescent="0.25">
      <c r="A544" s="317">
        <v>22</v>
      </c>
      <c r="B544" s="329" t="str">
        <f>IFERROR(VLOOKUP(A544,'Coverage Indicators - Section D'!$A$10:$Y$42,25,FALSE),"")</f>
        <v/>
      </c>
      <c r="C544" s="418" t="str">
        <f>IFERROR(IF(VLOOKUP(S544,'Disaggregation Records'!$D$95:$E$183,2,FALSE)=0,"",VLOOKUP(S544,'Disaggregation Records'!$D$95:$E$183,2,FALSE)),"")</f>
        <v/>
      </c>
      <c r="D544" s="418" t="str">
        <f>IFERROR(IF(VLOOKUP(S544,'Disaggregation Records'!$D$95:$F$183,3,FALSE)=0,"",VLOOKUP(S544,'Disaggregation Records'!$D$95:$F$183,3,FALSE)),"")</f>
        <v/>
      </c>
      <c r="E544" s="331"/>
      <c r="F544" s="332"/>
      <c r="G544" s="397" t="str">
        <f t="shared" si="42"/>
        <v/>
      </c>
      <c r="H544" s="388"/>
      <c r="I544" s="389"/>
      <c r="J544" s="389"/>
      <c r="K544" s="389"/>
      <c r="L544" s="389"/>
      <c r="M544" s="389"/>
      <c r="N544" s="389"/>
      <c r="O544" s="389"/>
      <c r="P544" s="388"/>
      <c r="Q544" s="318"/>
      <c r="R544" s="420">
        <f t="shared" si="43"/>
        <v>47</v>
      </c>
      <c r="S544" s="420" t="str">
        <f t="shared" si="44"/>
        <v/>
      </c>
      <c r="T544" s="420" t="b">
        <f t="shared" si="45"/>
        <v>0</v>
      </c>
      <c r="U544" s="420" t="s">
        <v>1744</v>
      </c>
      <c r="V544" s="420" t="str">
        <f>IFERROR(IF(VLOOKUP(S544,'Disaggregation Records'!$D$95:$G$183,4,FALSE)=0,"",VLOOKUP(S544,'Disaggregation Records'!$D$95:$G$183,4,FALSE)),"")</f>
        <v/>
      </c>
      <c r="W544" s="161"/>
      <c r="X544" s="164"/>
      <c r="Y544" s="164"/>
      <c r="AD544" s="9"/>
      <c r="AE544" s="9"/>
      <c r="AF544" s="9"/>
      <c r="AG544" s="9"/>
      <c r="AH544" s="9"/>
      <c r="AI544" s="9"/>
      <c r="AJ544" s="9"/>
    </row>
    <row r="545" spans="1:36" s="302" customFormat="1" x14ac:dyDescent="0.25">
      <c r="A545" s="317">
        <v>22</v>
      </c>
      <c r="B545" s="329" t="str">
        <f>IFERROR(VLOOKUP(A545,'Coverage Indicators - Section D'!$A$10:$Y$42,25,FALSE),"")</f>
        <v/>
      </c>
      <c r="C545" s="418" t="str">
        <f>IFERROR(IF(VLOOKUP(S545,'Disaggregation Records'!$D$95:$E$183,2,FALSE)=0,"",VLOOKUP(S545,'Disaggregation Records'!$D$95:$E$183,2,FALSE)),"")</f>
        <v/>
      </c>
      <c r="D545" s="418" t="str">
        <f>IFERROR(IF(VLOOKUP(S545,'Disaggregation Records'!$D$95:$F$183,3,FALSE)=0,"",VLOOKUP(S545,'Disaggregation Records'!$D$95:$F$183,3,FALSE)),"")</f>
        <v/>
      </c>
      <c r="E545" s="331"/>
      <c r="F545" s="332"/>
      <c r="G545" s="397" t="str">
        <f t="shared" si="42"/>
        <v/>
      </c>
      <c r="H545" s="388"/>
      <c r="I545" s="389"/>
      <c r="J545" s="389"/>
      <c r="K545" s="389"/>
      <c r="L545" s="389"/>
      <c r="M545" s="389"/>
      <c r="N545" s="389"/>
      <c r="O545" s="389"/>
      <c r="P545" s="388"/>
      <c r="Q545" s="318"/>
      <c r="R545" s="420">
        <f t="shared" si="43"/>
        <v>48</v>
      </c>
      <c r="S545" s="420" t="str">
        <f t="shared" si="44"/>
        <v/>
      </c>
      <c r="T545" s="420" t="b">
        <f t="shared" si="45"/>
        <v>0</v>
      </c>
      <c r="U545" s="420" t="s">
        <v>1745</v>
      </c>
      <c r="V545" s="420" t="str">
        <f>IFERROR(IF(VLOOKUP(S545,'Disaggregation Records'!$D$95:$G$183,4,FALSE)=0,"",VLOOKUP(S545,'Disaggregation Records'!$D$95:$G$183,4,FALSE)),"")</f>
        <v/>
      </c>
      <c r="W545" s="161"/>
      <c r="X545" s="164"/>
      <c r="Y545" s="164"/>
      <c r="AD545" s="9"/>
      <c r="AE545" s="9"/>
      <c r="AF545" s="9"/>
      <c r="AG545" s="9"/>
      <c r="AH545" s="9"/>
      <c r="AI545" s="9"/>
      <c r="AJ545" s="9"/>
    </row>
    <row r="546" spans="1:36" s="302" customFormat="1" x14ac:dyDescent="0.25">
      <c r="A546" s="317">
        <v>22</v>
      </c>
      <c r="B546" s="329" t="str">
        <f>IFERROR(VLOOKUP(A546,'Coverage Indicators - Section D'!$A$10:$Y$42,25,FALSE),"")</f>
        <v/>
      </c>
      <c r="C546" s="418" t="str">
        <f>IFERROR(IF(VLOOKUP(S546,'Disaggregation Records'!$D$95:$E$183,2,FALSE)=0,"",VLOOKUP(S546,'Disaggregation Records'!$D$95:$E$183,2,FALSE)),"")</f>
        <v/>
      </c>
      <c r="D546" s="418" t="str">
        <f>IFERROR(IF(VLOOKUP(S546,'Disaggregation Records'!$D$95:$F$183,3,FALSE)=0,"",VLOOKUP(S546,'Disaggregation Records'!$D$95:$F$183,3,FALSE)),"")</f>
        <v/>
      </c>
      <c r="E546" s="331"/>
      <c r="F546" s="332"/>
      <c r="G546" s="397" t="str">
        <f t="shared" si="42"/>
        <v/>
      </c>
      <c r="H546" s="388"/>
      <c r="I546" s="389"/>
      <c r="J546" s="389"/>
      <c r="K546" s="389"/>
      <c r="L546" s="389"/>
      <c r="M546" s="389"/>
      <c r="N546" s="389"/>
      <c r="O546" s="389"/>
      <c r="P546" s="388"/>
      <c r="Q546" s="318"/>
      <c r="R546" s="420">
        <f t="shared" si="43"/>
        <v>49</v>
      </c>
      <c r="S546" s="420" t="str">
        <f t="shared" si="44"/>
        <v/>
      </c>
      <c r="T546" s="420" t="b">
        <f t="shared" si="45"/>
        <v>0</v>
      </c>
      <c r="U546" s="420" t="s">
        <v>1746</v>
      </c>
      <c r="V546" s="420" t="str">
        <f>IFERROR(IF(VLOOKUP(S546,'Disaggregation Records'!$D$95:$G$183,4,FALSE)=0,"",VLOOKUP(S546,'Disaggregation Records'!$D$95:$G$183,4,FALSE)),"")</f>
        <v/>
      </c>
      <c r="W546" s="161"/>
      <c r="X546" s="164"/>
      <c r="Y546" s="164"/>
      <c r="AD546" s="9"/>
      <c r="AE546" s="9"/>
      <c r="AF546" s="9"/>
      <c r="AG546" s="9"/>
      <c r="AH546" s="9"/>
      <c r="AI546" s="9"/>
      <c r="AJ546" s="9"/>
    </row>
    <row r="547" spans="1:36" s="302" customFormat="1" x14ac:dyDescent="0.25">
      <c r="A547" s="317">
        <v>23</v>
      </c>
      <c r="B547" s="329" t="str">
        <f>IFERROR(VLOOKUP(A547,'Coverage Indicators - Section D'!$A$10:$Y$42,25,FALSE),"")</f>
        <v/>
      </c>
      <c r="C547" s="418" t="str">
        <f>IFERROR(IF(VLOOKUP(S547,'Disaggregation Records'!$D$95:$E$183,2,FALSE)=0,"",VLOOKUP(S547,'Disaggregation Records'!$D$95:$E$183,2,FALSE)),"")</f>
        <v/>
      </c>
      <c r="D547" s="418" t="str">
        <f>IFERROR(IF(VLOOKUP(S547,'Disaggregation Records'!$D$95:$F$183,3,FALSE)=0,"",VLOOKUP(S547,'Disaggregation Records'!$D$95:$F$183,3,FALSE)),"")</f>
        <v/>
      </c>
      <c r="E547" s="331"/>
      <c r="F547" s="332"/>
      <c r="G547" s="397" t="str">
        <f t="shared" si="42"/>
        <v/>
      </c>
      <c r="H547" s="388"/>
      <c r="I547" s="389"/>
      <c r="J547" s="389"/>
      <c r="K547" s="389"/>
      <c r="L547" s="389"/>
      <c r="M547" s="389"/>
      <c r="N547" s="389"/>
      <c r="O547" s="389"/>
      <c r="P547" s="388"/>
      <c r="Q547" s="318"/>
      <c r="R547" s="420">
        <f t="shared" si="43"/>
        <v>50</v>
      </c>
      <c r="S547" s="420" t="str">
        <f t="shared" si="44"/>
        <v/>
      </c>
      <c r="T547" s="420" t="b">
        <f t="shared" si="45"/>
        <v>0</v>
      </c>
      <c r="U547" s="420" t="s">
        <v>1747</v>
      </c>
      <c r="V547" s="420" t="str">
        <f>IFERROR(IF(VLOOKUP(S547,'Disaggregation Records'!$D$95:$G$183,4,FALSE)=0,"",VLOOKUP(S547,'Disaggregation Records'!$D$95:$G$183,4,FALSE)),"")</f>
        <v/>
      </c>
      <c r="W547" s="161"/>
      <c r="X547" s="164"/>
      <c r="Y547" s="164"/>
      <c r="AD547" s="9"/>
      <c r="AE547" s="9"/>
      <c r="AF547" s="9"/>
      <c r="AG547" s="9"/>
      <c r="AH547" s="9"/>
      <c r="AI547" s="9"/>
      <c r="AJ547" s="9"/>
    </row>
    <row r="548" spans="1:36" s="302" customFormat="1" x14ac:dyDescent="0.25">
      <c r="A548" s="317">
        <v>23</v>
      </c>
      <c r="B548" s="329" t="str">
        <f>IFERROR(VLOOKUP(A548,'Coverage Indicators - Section D'!$A$10:$Y$42,25,FALSE),"")</f>
        <v/>
      </c>
      <c r="C548" s="418" t="str">
        <f>IFERROR(IF(VLOOKUP(S548,'Disaggregation Records'!$D$95:$E$183,2,FALSE)=0,"",VLOOKUP(S548,'Disaggregation Records'!$D$95:$E$183,2,FALSE)),"")</f>
        <v/>
      </c>
      <c r="D548" s="418" t="str">
        <f>IFERROR(IF(VLOOKUP(S548,'Disaggregation Records'!$D$95:$F$183,3,FALSE)=0,"",VLOOKUP(S548,'Disaggregation Records'!$D$95:$F$183,3,FALSE)),"")</f>
        <v/>
      </c>
      <c r="E548" s="331"/>
      <c r="F548" s="332"/>
      <c r="G548" s="397" t="str">
        <f t="shared" si="42"/>
        <v/>
      </c>
      <c r="H548" s="388"/>
      <c r="I548" s="389"/>
      <c r="J548" s="389"/>
      <c r="K548" s="389"/>
      <c r="L548" s="389"/>
      <c r="M548" s="389"/>
      <c r="N548" s="389"/>
      <c r="O548" s="389"/>
      <c r="P548" s="388"/>
      <c r="Q548" s="318"/>
      <c r="R548" s="420">
        <f t="shared" si="43"/>
        <v>51</v>
      </c>
      <c r="S548" s="420" t="str">
        <f t="shared" si="44"/>
        <v/>
      </c>
      <c r="T548" s="420" t="b">
        <f t="shared" si="45"/>
        <v>0</v>
      </c>
      <c r="U548" s="420" t="s">
        <v>1748</v>
      </c>
      <c r="V548" s="420" t="str">
        <f>IFERROR(IF(VLOOKUP(S548,'Disaggregation Records'!$D$95:$G$183,4,FALSE)=0,"",VLOOKUP(S548,'Disaggregation Records'!$D$95:$G$183,4,FALSE)),"")</f>
        <v/>
      </c>
      <c r="W548" s="161"/>
      <c r="X548" s="164"/>
      <c r="Y548" s="164"/>
      <c r="AD548" s="9"/>
      <c r="AE548" s="9"/>
      <c r="AF548" s="9"/>
      <c r="AG548" s="9"/>
      <c r="AH548" s="9"/>
      <c r="AI548" s="9"/>
      <c r="AJ548" s="9"/>
    </row>
    <row r="549" spans="1:36" s="302" customFormat="1" x14ac:dyDescent="0.25">
      <c r="A549" s="317">
        <v>23</v>
      </c>
      <c r="B549" s="329" t="str">
        <f>IFERROR(VLOOKUP(A549,'Coverage Indicators - Section D'!$A$10:$Y$42,25,FALSE),"")</f>
        <v/>
      </c>
      <c r="C549" s="418" t="str">
        <f>IFERROR(IF(VLOOKUP(S549,'Disaggregation Records'!$D$95:$E$183,2,FALSE)=0,"",VLOOKUP(S549,'Disaggregation Records'!$D$95:$E$183,2,FALSE)),"")</f>
        <v/>
      </c>
      <c r="D549" s="418" t="str">
        <f>IFERROR(IF(VLOOKUP(S549,'Disaggregation Records'!$D$95:$F$183,3,FALSE)=0,"",VLOOKUP(S549,'Disaggregation Records'!$D$95:$F$183,3,FALSE)),"")</f>
        <v/>
      </c>
      <c r="E549" s="331"/>
      <c r="F549" s="332"/>
      <c r="G549" s="397" t="str">
        <f t="shared" si="42"/>
        <v/>
      </c>
      <c r="H549" s="388"/>
      <c r="I549" s="389"/>
      <c r="J549" s="389"/>
      <c r="K549" s="389"/>
      <c r="L549" s="389"/>
      <c r="M549" s="389"/>
      <c r="N549" s="389"/>
      <c r="O549" s="389"/>
      <c r="P549" s="388"/>
      <c r="Q549" s="318"/>
      <c r="R549" s="420">
        <f t="shared" si="43"/>
        <v>52</v>
      </c>
      <c r="S549" s="420" t="str">
        <f t="shared" si="44"/>
        <v/>
      </c>
      <c r="T549" s="420" t="b">
        <f t="shared" si="45"/>
        <v>0</v>
      </c>
      <c r="U549" s="420" t="s">
        <v>1749</v>
      </c>
      <c r="V549" s="420" t="str">
        <f>IFERROR(IF(VLOOKUP(S549,'Disaggregation Records'!$D$95:$G$183,4,FALSE)=0,"",VLOOKUP(S549,'Disaggregation Records'!$D$95:$G$183,4,FALSE)),"")</f>
        <v/>
      </c>
      <c r="W549" s="161"/>
      <c r="X549" s="164"/>
      <c r="Y549" s="164"/>
      <c r="AD549" s="9"/>
      <c r="AE549" s="9"/>
      <c r="AF549" s="9"/>
      <c r="AG549" s="9"/>
      <c r="AH549" s="9"/>
      <c r="AI549" s="9"/>
      <c r="AJ549" s="9"/>
    </row>
    <row r="550" spans="1:36" s="302" customFormat="1" x14ac:dyDescent="0.25">
      <c r="A550" s="317">
        <v>23</v>
      </c>
      <c r="B550" s="329" t="str">
        <f>IFERROR(VLOOKUP(A550,'Coverage Indicators - Section D'!$A$10:$Y$42,25,FALSE),"")</f>
        <v/>
      </c>
      <c r="C550" s="418" t="str">
        <f>IFERROR(IF(VLOOKUP(S550,'Disaggregation Records'!$D$95:$E$183,2,FALSE)=0,"",VLOOKUP(S550,'Disaggregation Records'!$D$95:$E$183,2,FALSE)),"")</f>
        <v/>
      </c>
      <c r="D550" s="418" t="str">
        <f>IFERROR(IF(VLOOKUP(S550,'Disaggregation Records'!$D$95:$F$183,3,FALSE)=0,"",VLOOKUP(S550,'Disaggregation Records'!$D$95:$F$183,3,FALSE)),"")</f>
        <v/>
      </c>
      <c r="E550" s="331"/>
      <c r="F550" s="332"/>
      <c r="G550" s="397" t="str">
        <f t="shared" si="42"/>
        <v/>
      </c>
      <c r="H550" s="388"/>
      <c r="I550" s="389"/>
      <c r="J550" s="389"/>
      <c r="K550" s="389"/>
      <c r="L550" s="389"/>
      <c r="M550" s="389"/>
      <c r="N550" s="389"/>
      <c r="O550" s="389"/>
      <c r="P550" s="388"/>
      <c r="Q550" s="318"/>
      <c r="R550" s="420">
        <f t="shared" si="43"/>
        <v>53</v>
      </c>
      <c r="S550" s="420" t="str">
        <f t="shared" si="44"/>
        <v/>
      </c>
      <c r="T550" s="420" t="b">
        <f t="shared" si="45"/>
        <v>0</v>
      </c>
      <c r="U550" s="420" t="s">
        <v>1750</v>
      </c>
      <c r="V550" s="420" t="str">
        <f>IFERROR(IF(VLOOKUP(S550,'Disaggregation Records'!$D$95:$G$183,4,FALSE)=0,"",VLOOKUP(S550,'Disaggregation Records'!$D$95:$G$183,4,FALSE)),"")</f>
        <v/>
      </c>
      <c r="W550" s="161"/>
      <c r="X550" s="164"/>
      <c r="Y550" s="164"/>
      <c r="AD550" s="9"/>
      <c r="AE550" s="9"/>
      <c r="AF550" s="9"/>
      <c r="AG550" s="9"/>
      <c r="AH550" s="9"/>
      <c r="AI550" s="9"/>
      <c r="AJ550" s="9"/>
    </row>
    <row r="551" spans="1:36" s="302" customFormat="1" x14ac:dyDescent="0.25">
      <c r="A551" s="317">
        <v>23</v>
      </c>
      <c r="B551" s="329" t="str">
        <f>IFERROR(VLOOKUP(A551,'Coverage Indicators - Section D'!$A$10:$Y$42,25,FALSE),"")</f>
        <v/>
      </c>
      <c r="C551" s="418" t="str">
        <f>IFERROR(IF(VLOOKUP(S551,'Disaggregation Records'!$D$95:$E$183,2,FALSE)=0,"",VLOOKUP(S551,'Disaggregation Records'!$D$95:$E$183,2,FALSE)),"")</f>
        <v/>
      </c>
      <c r="D551" s="418" t="str">
        <f>IFERROR(IF(VLOOKUP(S551,'Disaggregation Records'!$D$95:$F$183,3,FALSE)=0,"",VLOOKUP(S551,'Disaggregation Records'!$D$95:$F$183,3,FALSE)),"")</f>
        <v/>
      </c>
      <c r="E551" s="331"/>
      <c r="F551" s="332"/>
      <c r="G551" s="397" t="str">
        <f t="shared" si="42"/>
        <v/>
      </c>
      <c r="H551" s="388"/>
      <c r="I551" s="389"/>
      <c r="J551" s="389"/>
      <c r="K551" s="389"/>
      <c r="L551" s="389"/>
      <c r="M551" s="389"/>
      <c r="N551" s="389"/>
      <c r="O551" s="389"/>
      <c r="P551" s="388"/>
      <c r="Q551" s="318"/>
      <c r="R551" s="420">
        <f t="shared" si="43"/>
        <v>54</v>
      </c>
      <c r="S551" s="420" t="str">
        <f t="shared" si="44"/>
        <v/>
      </c>
      <c r="T551" s="420" t="b">
        <f t="shared" si="45"/>
        <v>0</v>
      </c>
      <c r="U551" s="420" t="s">
        <v>1751</v>
      </c>
      <c r="V551" s="420" t="str">
        <f>IFERROR(IF(VLOOKUP(S551,'Disaggregation Records'!$D$95:$G$183,4,FALSE)=0,"",VLOOKUP(S551,'Disaggregation Records'!$D$95:$G$183,4,FALSE)),"")</f>
        <v/>
      </c>
      <c r="W551" s="161"/>
      <c r="X551" s="164"/>
      <c r="Y551" s="164"/>
      <c r="AD551" s="9"/>
      <c r="AE551" s="9"/>
      <c r="AF551" s="9"/>
      <c r="AG551" s="9"/>
      <c r="AH551" s="9"/>
      <c r="AI551" s="9"/>
      <c r="AJ551" s="9"/>
    </row>
    <row r="552" spans="1:36" s="302" customFormat="1" x14ac:dyDescent="0.25">
      <c r="A552" s="317">
        <v>23</v>
      </c>
      <c r="B552" s="329" t="str">
        <f>IFERROR(VLOOKUP(A552,'Coverage Indicators - Section D'!$A$10:$Y$42,25,FALSE),"")</f>
        <v/>
      </c>
      <c r="C552" s="418" t="str">
        <f>IFERROR(IF(VLOOKUP(S552,'Disaggregation Records'!$D$95:$E$183,2,FALSE)=0,"",VLOOKUP(S552,'Disaggregation Records'!$D$95:$E$183,2,FALSE)),"")</f>
        <v/>
      </c>
      <c r="D552" s="418" t="str">
        <f>IFERROR(IF(VLOOKUP(S552,'Disaggregation Records'!$D$95:$F$183,3,FALSE)=0,"",VLOOKUP(S552,'Disaggregation Records'!$D$95:$F$183,3,FALSE)),"")</f>
        <v/>
      </c>
      <c r="E552" s="331"/>
      <c r="F552" s="332"/>
      <c r="G552" s="397" t="str">
        <f t="shared" si="42"/>
        <v/>
      </c>
      <c r="H552" s="388"/>
      <c r="I552" s="389"/>
      <c r="J552" s="389"/>
      <c r="K552" s="389"/>
      <c r="L552" s="389"/>
      <c r="M552" s="389"/>
      <c r="N552" s="389"/>
      <c r="O552" s="389"/>
      <c r="P552" s="388"/>
      <c r="Q552" s="318"/>
      <c r="R552" s="420">
        <f t="shared" si="43"/>
        <v>55</v>
      </c>
      <c r="S552" s="420" t="str">
        <f t="shared" si="44"/>
        <v/>
      </c>
      <c r="T552" s="420" t="b">
        <f t="shared" si="45"/>
        <v>0</v>
      </c>
      <c r="U552" s="420" t="s">
        <v>1752</v>
      </c>
      <c r="V552" s="420" t="str">
        <f>IFERROR(IF(VLOOKUP(S552,'Disaggregation Records'!$D$95:$G$183,4,FALSE)=0,"",VLOOKUP(S552,'Disaggregation Records'!$D$95:$G$183,4,FALSE)),"")</f>
        <v/>
      </c>
      <c r="W552" s="161"/>
      <c r="X552" s="164"/>
      <c r="Y552" s="164"/>
      <c r="AD552" s="9"/>
      <c r="AE552" s="9"/>
      <c r="AF552" s="9"/>
      <c r="AG552" s="9"/>
      <c r="AH552" s="9"/>
      <c r="AI552" s="9"/>
      <c r="AJ552" s="9"/>
    </row>
    <row r="553" spans="1:36" s="302" customFormat="1" x14ac:dyDescent="0.25">
      <c r="A553" s="317">
        <v>23</v>
      </c>
      <c r="B553" s="329" t="str">
        <f>IFERROR(VLOOKUP(A553,'Coverage Indicators - Section D'!$A$10:$Y$42,25,FALSE),"")</f>
        <v/>
      </c>
      <c r="C553" s="418" t="str">
        <f>IFERROR(IF(VLOOKUP(S553,'Disaggregation Records'!$D$95:$E$183,2,FALSE)=0,"",VLOOKUP(S553,'Disaggregation Records'!$D$95:$E$183,2,FALSE)),"")</f>
        <v/>
      </c>
      <c r="D553" s="418" t="str">
        <f>IFERROR(IF(VLOOKUP(S553,'Disaggregation Records'!$D$95:$F$183,3,FALSE)=0,"",VLOOKUP(S553,'Disaggregation Records'!$D$95:$F$183,3,FALSE)),"")</f>
        <v/>
      </c>
      <c r="E553" s="331"/>
      <c r="F553" s="332"/>
      <c r="G553" s="397" t="str">
        <f t="shared" si="42"/>
        <v/>
      </c>
      <c r="H553" s="388"/>
      <c r="I553" s="389"/>
      <c r="J553" s="389"/>
      <c r="K553" s="389"/>
      <c r="L553" s="389"/>
      <c r="M553" s="389"/>
      <c r="N553" s="389"/>
      <c r="O553" s="389"/>
      <c r="P553" s="388"/>
      <c r="Q553" s="318"/>
      <c r="R553" s="420">
        <f t="shared" si="43"/>
        <v>56</v>
      </c>
      <c r="S553" s="420" t="str">
        <f t="shared" si="44"/>
        <v/>
      </c>
      <c r="T553" s="420" t="b">
        <f t="shared" si="45"/>
        <v>0</v>
      </c>
      <c r="U553" s="420" t="s">
        <v>1753</v>
      </c>
      <c r="V553" s="420" t="str">
        <f>IFERROR(IF(VLOOKUP(S553,'Disaggregation Records'!$D$95:$G$183,4,FALSE)=0,"",VLOOKUP(S553,'Disaggregation Records'!$D$95:$G$183,4,FALSE)),"")</f>
        <v/>
      </c>
      <c r="W553" s="161"/>
      <c r="X553" s="164"/>
      <c r="Y553" s="164"/>
      <c r="AD553" s="9"/>
      <c r="AE553" s="9"/>
      <c r="AF553" s="9"/>
      <c r="AG553" s="9"/>
      <c r="AH553" s="9"/>
      <c r="AI553" s="9"/>
      <c r="AJ553" s="9"/>
    </row>
    <row r="554" spans="1:36" s="302" customFormat="1" x14ac:dyDescent="0.25">
      <c r="A554" s="317">
        <v>23</v>
      </c>
      <c r="B554" s="329" t="str">
        <f>IFERROR(VLOOKUP(A554,'Coverage Indicators - Section D'!$A$10:$Y$42,25,FALSE),"")</f>
        <v/>
      </c>
      <c r="C554" s="418" t="str">
        <f>IFERROR(IF(VLOOKUP(S554,'Disaggregation Records'!$D$95:$E$183,2,FALSE)=0,"",VLOOKUP(S554,'Disaggregation Records'!$D$95:$E$183,2,FALSE)),"")</f>
        <v/>
      </c>
      <c r="D554" s="418" t="str">
        <f>IFERROR(IF(VLOOKUP(S554,'Disaggregation Records'!$D$95:$F$183,3,FALSE)=0,"",VLOOKUP(S554,'Disaggregation Records'!$D$95:$F$183,3,FALSE)),"")</f>
        <v/>
      </c>
      <c r="E554" s="331"/>
      <c r="F554" s="332"/>
      <c r="G554" s="397" t="str">
        <f t="shared" si="42"/>
        <v/>
      </c>
      <c r="H554" s="388"/>
      <c r="I554" s="389"/>
      <c r="J554" s="389"/>
      <c r="K554" s="389"/>
      <c r="L554" s="389"/>
      <c r="M554" s="389"/>
      <c r="N554" s="389"/>
      <c r="O554" s="389"/>
      <c r="P554" s="388"/>
      <c r="Q554" s="318"/>
      <c r="R554" s="420">
        <f t="shared" si="43"/>
        <v>57</v>
      </c>
      <c r="S554" s="420" t="str">
        <f t="shared" si="44"/>
        <v/>
      </c>
      <c r="T554" s="420" t="b">
        <f t="shared" si="45"/>
        <v>0</v>
      </c>
      <c r="U554" s="420" t="s">
        <v>1754</v>
      </c>
      <c r="V554" s="420" t="str">
        <f>IFERROR(IF(VLOOKUP(S554,'Disaggregation Records'!$D$95:$G$183,4,FALSE)=0,"",VLOOKUP(S554,'Disaggregation Records'!$D$95:$G$183,4,FALSE)),"")</f>
        <v/>
      </c>
      <c r="W554" s="161"/>
      <c r="X554" s="164"/>
      <c r="Y554" s="164"/>
      <c r="AD554" s="9"/>
      <c r="AE554" s="9"/>
      <c r="AF554" s="9"/>
      <c r="AG554" s="9"/>
      <c r="AH554" s="9"/>
      <c r="AI554" s="9"/>
      <c r="AJ554" s="9"/>
    </row>
    <row r="555" spans="1:36" s="302" customFormat="1" x14ac:dyDescent="0.25">
      <c r="A555" s="317">
        <v>23</v>
      </c>
      <c r="B555" s="329" t="str">
        <f>IFERROR(VLOOKUP(A555,'Coverage Indicators - Section D'!$A$10:$Y$42,25,FALSE),"")</f>
        <v/>
      </c>
      <c r="C555" s="418" t="str">
        <f>IFERROR(IF(VLOOKUP(S555,'Disaggregation Records'!$D$95:$E$183,2,FALSE)=0,"",VLOOKUP(S555,'Disaggregation Records'!$D$95:$E$183,2,FALSE)),"")</f>
        <v/>
      </c>
      <c r="D555" s="418" t="str">
        <f>IFERROR(IF(VLOOKUP(S555,'Disaggregation Records'!$D$95:$F$183,3,FALSE)=0,"",VLOOKUP(S555,'Disaggregation Records'!$D$95:$F$183,3,FALSE)),"")</f>
        <v/>
      </c>
      <c r="E555" s="331"/>
      <c r="F555" s="332"/>
      <c r="G555" s="397" t="str">
        <f t="shared" si="42"/>
        <v/>
      </c>
      <c r="H555" s="388"/>
      <c r="I555" s="389"/>
      <c r="J555" s="389"/>
      <c r="K555" s="389"/>
      <c r="L555" s="389"/>
      <c r="M555" s="389"/>
      <c r="N555" s="389"/>
      <c r="O555" s="389"/>
      <c r="P555" s="388"/>
      <c r="Q555" s="318"/>
      <c r="R555" s="420">
        <f t="shared" si="43"/>
        <v>58</v>
      </c>
      <c r="S555" s="420" t="str">
        <f t="shared" si="44"/>
        <v/>
      </c>
      <c r="T555" s="420" t="b">
        <f t="shared" si="45"/>
        <v>0</v>
      </c>
      <c r="U555" s="420" t="s">
        <v>1755</v>
      </c>
      <c r="V555" s="420" t="str">
        <f>IFERROR(IF(VLOOKUP(S555,'Disaggregation Records'!$D$95:$G$183,4,FALSE)=0,"",VLOOKUP(S555,'Disaggregation Records'!$D$95:$G$183,4,FALSE)),"")</f>
        <v/>
      </c>
      <c r="W555" s="161"/>
      <c r="X555" s="164"/>
      <c r="Y555" s="164"/>
      <c r="AD555" s="9"/>
      <c r="AE555" s="9"/>
      <c r="AF555" s="9"/>
      <c r="AG555" s="9"/>
      <c r="AH555" s="9"/>
      <c r="AI555" s="9"/>
      <c r="AJ555" s="9"/>
    </row>
    <row r="556" spans="1:36" s="302" customFormat="1" x14ac:dyDescent="0.25">
      <c r="A556" s="317">
        <v>23</v>
      </c>
      <c r="B556" s="329" t="str">
        <f>IFERROR(VLOOKUP(A556,'Coverage Indicators - Section D'!$A$10:$Y$42,25,FALSE),"")</f>
        <v/>
      </c>
      <c r="C556" s="418" t="str">
        <f>IFERROR(IF(VLOOKUP(S556,'Disaggregation Records'!$D$95:$E$183,2,FALSE)=0,"",VLOOKUP(S556,'Disaggregation Records'!$D$95:$E$183,2,FALSE)),"")</f>
        <v/>
      </c>
      <c r="D556" s="418" t="str">
        <f>IFERROR(IF(VLOOKUP(S556,'Disaggregation Records'!$D$95:$F$183,3,FALSE)=0,"",VLOOKUP(S556,'Disaggregation Records'!$D$95:$F$183,3,FALSE)),"")</f>
        <v/>
      </c>
      <c r="E556" s="331"/>
      <c r="F556" s="332"/>
      <c r="G556" s="397" t="str">
        <f t="shared" si="42"/>
        <v/>
      </c>
      <c r="H556" s="388"/>
      <c r="I556" s="389"/>
      <c r="J556" s="389"/>
      <c r="K556" s="389"/>
      <c r="L556" s="389"/>
      <c r="M556" s="389"/>
      <c r="N556" s="389"/>
      <c r="O556" s="389"/>
      <c r="P556" s="388"/>
      <c r="Q556" s="318"/>
      <c r="R556" s="420">
        <f t="shared" si="43"/>
        <v>59</v>
      </c>
      <c r="S556" s="420" t="str">
        <f t="shared" si="44"/>
        <v/>
      </c>
      <c r="T556" s="420" t="b">
        <f t="shared" si="45"/>
        <v>0</v>
      </c>
      <c r="U556" s="420" t="s">
        <v>1756</v>
      </c>
      <c r="V556" s="420" t="str">
        <f>IFERROR(IF(VLOOKUP(S556,'Disaggregation Records'!$D$95:$G$183,4,FALSE)=0,"",VLOOKUP(S556,'Disaggregation Records'!$D$95:$G$183,4,FALSE)),"")</f>
        <v/>
      </c>
      <c r="W556" s="161"/>
      <c r="X556" s="164"/>
      <c r="Y556" s="164"/>
      <c r="AD556" s="9"/>
      <c r="AE556" s="9"/>
      <c r="AF556" s="9"/>
      <c r="AG556" s="9"/>
      <c r="AH556" s="9"/>
      <c r="AI556" s="9"/>
      <c r="AJ556" s="9"/>
    </row>
    <row r="557" spans="1:36" s="302" customFormat="1" ht="78.75" x14ac:dyDescent="0.25">
      <c r="A557" s="317">
        <v>24</v>
      </c>
      <c r="B557" s="329" t="str">
        <f>IFERROR(VLOOKUP(A557,'Coverage Indicators - Section D'!$A$10:$Y$42,25,FALSE),"")</f>
        <v>TCP-1(M): Number of notified cases of all forms of TB-(i.e. bacteriologically confirmed + clinically diagnosed), includes new and relapse cases</v>
      </c>
      <c r="C557" s="418" t="str">
        <f>IFERROR(IF(VLOOKUP(S557,'Disaggregation Records'!$D$95:$E$183,2,FALSE)=0,"",VLOOKUP(S557,'Disaggregation Records'!$D$95:$E$183,2,FALSE)),"")</f>
        <v>Age</v>
      </c>
      <c r="D557" s="418" t="str">
        <f>IFERROR(IF(VLOOKUP(S557,'Disaggregation Records'!$D$95:$F$183,3,FALSE)=0,"",VLOOKUP(S557,'Disaggregation Records'!$D$95:$F$183,3,FALSE)),"")</f>
        <v>U15</v>
      </c>
      <c r="E557" s="331">
        <v>9286</v>
      </c>
      <c r="F557" s="332"/>
      <c r="G557" s="397" t="str">
        <f t="shared" si="42"/>
        <v/>
      </c>
      <c r="H557" s="388" t="s">
        <v>259</v>
      </c>
      <c r="I557" s="389"/>
      <c r="J557" s="389"/>
      <c r="K557" s="389"/>
      <c r="L557" s="389"/>
      <c r="M557" s="389"/>
      <c r="N557" s="389"/>
      <c r="O557" s="389"/>
      <c r="P557" s="388" t="s">
        <v>4331</v>
      </c>
      <c r="Q557" s="318"/>
      <c r="R557" s="420">
        <f t="shared" si="43"/>
        <v>0</v>
      </c>
      <c r="S557" s="420" t="str">
        <f t="shared" si="44"/>
        <v>TCP-1(M): Number of notified cases of all forms of TB-(i.e. bacteriologically confirmed + clinically diagnosed), includes new and relapse cases-0</v>
      </c>
      <c r="T557" s="420" t="b">
        <f t="shared" si="45"/>
        <v>1</v>
      </c>
      <c r="U557" s="420" t="s">
        <v>1757</v>
      </c>
      <c r="V557" s="420" t="str">
        <f>IFERROR(IF(VLOOKUP(S557,'Disaggregation Records'!$D$95:$G$183,4,FALSE)=0,"",VLOOKUP(S557,'Disaggregation Records'!$D$95:$G$183,4,FALSE)),"")</f>
        <v>a1L36000000zoN2EAI</v>
      </c>
      <c r="W557" s="161"/>
      <c r="X557" s="164"/>
      <c r="Y557" s="164"/>
      <c r="AD557" s="9"/>
      <c r="AE557" s="9"/>
      <c r="AF557" s="9"/>
      <c r="AG557" s="9"/>
      <c r="AH557" s="9"/>
      <c r="AI557" s="9"/>
      <c r="AJ557" s="9"/>
    </row>
    <row r="558" spans="1:36" s="302" customFormat="1" ht="78.75" x14ac:dyDescent="0.25">
      <c r="A558" s="317">
        <v>24</v>
      </c>
      <c r="B558" s="329" t="str">
        <f>IFERROR(VLOOKUP(A558,'Coverage Indicators - Section D'!$A$10:$Y$42,25,FALSE),"")</f>
        <v>TCP-1(M): Number of notified cases of all forms of TB-(i.e. bacteriologically confirmed + clinically diagnosed), includes new and relapse cases</v>
      </c>
      <c r="C558" s="418" t="str">
        <f>IFERROR(IF(VLOOKUP(S558,'Disaggregation Records'!$D$95:$E$183,2,FALSE)=0,"",VLOOKUP(S558,'Disaggregation Records'!$D$95:$E$183,2,FALSE)),"")</f>
        <v>Age</v>
      </c>
      <c r="D558" s="418" t="str">
        <f>IFERROR(IF(VLOOKUP(S558,'Disaggregation Records'!$D$95:$F$183,3,FALSE)=0,"",VLOOKUP(S558,'Disaggregation Records'!$D$95:$F$183,3,FALSE)),"")</f>
        <v>15+</v>
      </c>
      <c r="E558" s="331">
        <v>64184</v>
      </c>
      <c r="F558" s="332"/>
      <c r="G558" s="397" t="str">
        <f t="shared" si="42"/>
        <v/>
      </c>
      <c r="H558" s="388" t="s">
        <v>259</v>
      </c>
      <c r="I558" s="389"/>
      <c r="J558" s="389"/>
      <c r="K558" s="389"/>
      <c r="L558" s="389"/>
      <c r="M558" s="389"/>
      <c r="N558" s="389"/>
      <c r="O558" s="389"/>
      <c r="P558" s="388" t="s">
        <v>4331</v>
      </c>
      <c r="Q558" s="318"/>
      <c r="R558" s="420">
        <f t="shared" si="43"/>
        <v>1</v>
      </c>
      <c r="S558" s="420" t="str">
        <f t="shared" si="44"/>
        <v>TCP-1(M): Number of notified cases of all forms of TB-(i.e. bacteriologically confirmed + clinically diagnosed), includes new and relapse cases-1</v>
      </c>
      <c r="T558" s="420" t="b">
        <f t="shared" si="45"/>
        <v>1</v>
      </c>
      <c r="U558" s="420" t="s">
        <v>1758</v>
      </c>
      <c r="V558" s="420" t="str">
        <f>IFERROR(IF(VLOOKUP(S558,'Disaggregation Records'!$D$95:$G$183,4,FALSE)=0,"",VLOOKUP(S558,'Disaggregation Records'!$D$95:$G$183,4,FALSE)),"")</f>
        <v>a1L36000000zoO8EAI</v>
      </c>
      <c r="W558" s="161"/>
      <c r="X558" s="164"/>
      <c r="Y558" s="164"/>
      <c r="AD558" s="9"/>
      <c r="AE558" s="9"/>
      <c r="AF558" s="9"/>
      <c r="AG558" s="9"/>
      <c r="AH558" s="9"/>
      <c r="AI558" s="9"/>
      <c r="AJ558" s="9"/>
    </row>
    <row r="559" spans="1:36" s="302" customFormat="1" ht="78.75" x14ac:dyDescent="0.25">
      <c r="A559" s="317">
        <v>24</v>
      </c>
      <c r="B559" s="329" t="str">
        <f>IFERROR(VLOOKUP(A559,'Coverage Indicators - Section D'!$A$10:$Y$42,25,FALSE),"")</f>
        <v>TCP-1(M): Number of notified cases of all forms of TB-(i.e. bacteriologically confirmed + clinically diagnosed), includes new and relapse cases</v>
      </c>
      <c r="C559" s="418" t="str">
        <f>IFERROR(IF(VLOOKUP(S559,'Disaggregation Records'!$D$95:$E$183,2,FALSE)=0,"",VLOOKUP(S559,'Disaggregation Records'!$D$95:$E$183,2,FALSE)),"")</f>
        <v>Gender</v>
      </c>
      <c r="D559" s="418" t="str">
        <f>IFERROR(IF(VLOOKUP(S559,'Disaggregation Records'!$D$95:$F$183,3,FALSE)=0,"",VLOOKUP(S559,'Disaggregation Records'!$D$95:$F$183,3,FALSE)),"")</f>
        <v>Male</v>
      </c>
      <c r="E559" s="331">
        <v>39654</v>
      </c>
      <c r="F559" s="332"/>
      <c r="G559" s="397" t="str">
        <f t="shared" si="42"/>
        <v/>
      </c>
      <c r="H559" s="388" t="s">
        <v>259</v>
      </c>
      <c r="I559" s="389"/>
      <c r="J559" s="389"/>
      <c r="K559" s="389"/>
      <c r="L559" s="389"/>
      <c r="M559" s="389"/>
      <c r="N559" s="389"/>
      <c r="O559" s="389"/>
      <c r="P559" s="388" t="s">
        <v>4331</v>
      </c>
      <c r="Q559" s="318"/>
      <c r="R559" s="420">
        <f t="shared" si="43"/>
        <v>2</v>
      </c>
      <c r="S559" s="420" t="str">
        <f t="shared" si="44"/>
        <v>TCP-1(M): Number of notified cases of all forms of TB-(i.e. bacteriologically confirmed + clinically diagnosed), includes new and relapse cases-2</v>
      </c>
      <c r="T559" s="420" t="b">
        <f t="shared" si="45"/>
        <v>1</v>
      </c>
      <c r="U559" s="420" t="s">
        <v>1759</v>
      </c>
      <c r="V559" s="420" t="str">
        <f>IFERROR(IF(VLOOKUP(S559,'Disaggregation Records'!$D$95:$G$183,4,FALSE)=0,"",VLOOKUP(S559,'Disaggregation Records'!$D$95:$G$183,4,FALSE)),"")</f>
        <v>a1L36000000zoMxEAI</v>
      </c>
      <c r="W559" s="161"/>
      <c r="X559" s="164"/>
      <c r="Y559" s="164"/>
      <c r="AD559" s="9"/>
      <c r="AE559" s="9"/>
      <c r="AF559" s="9"/>
      <c r="AG559" s="9"/>
      <c r="AH559" s="9"/>
      <c r="AI559" s="9"/>
      <c r="AJ559" s="9"/>
    </row>
    <row r="560" spans="1:36" s="302" customFormat="1" ht="78.75" x14ac:dyDescent="0.25">
      <c r="A560" s="317">
        <v>24</v>
      </c>
      <c r="B560" s="329" t="str">
        <f>IFERROR(VLOOKUP(A560,'Coverage Indicators - Section D'!$A$10:$Y$42,25,FALSE),"")</f>
        <v>TCP-1(M): Number of notified cases of all forms of TB-(i.e. bacteriologically confirmed + clinically diagnosed), includes new and relapse cases</v>
      </c>
      <c r="C560" s="418" t="str">
        <f>IFERROR(IF(VLOOKUP(S560,'Disaggregation Records'!$D$95:$E$183,2,FALSE)=0,"",VLOOKUP(S560,'Disaggregation Records'!$D$95:$E$183,2,FALSE)),"")</f>
        <v>Gender</v>
      </c>
      <c r="D560" s="418" t="str">
        <f>IFERROR(IF(VLOOKUP(S560,'Disaggregation Records'!$D$95:$F$183,3,FALSE)=0,"",VLOOKUP(S560,'Disaggregation Records'!$D$95:$F$183,3,FALSE)),"")</f>
        <v>Female</v>
      </c>
      <c r="E560" s="331">
        <v>33816</v>
      </c>
      <c r="F560" s="332"/>
      <c r="G560" s="397" t="str">
        <f t="shared" si="42"/>
        <v/>
      </c>
      <c r="H560" s="388" t="s">
        <v>259</v>
      </c>
      <c r="I560" s="389"/>
      <c r="J560" s="389"/>
      <c r="K560" s="389"/>
      <c r="L560" s="389"/>
      <c r="M560" s="389"/>
      <c r="N560" s="389"/>
      <c r="O560" s="389"/>
      <c r="P560" s="388" t="s">
        <v>4331</v>
      </c>
      <c r="Q560" s="318"/>
      <c r="R560" s="420">
        <f t="shared" si="43"/>
        <v>3</v>
      </c>
      <c r="S560" s="420" t="str">
        <f t="shared" si="44"/>
        <v>TCP-1(M): Number of notified cases of all forms of TB-(i.e. bacteriologically confirmed + clinically diagnosed), includes new and relapse cases-3</v>
      </c>
      <c r="T560" s="420" t="b">
        <f t="shared" si="45"/>
        <v>1</v>
      </c>
      <c r="U560" s="420" t="s">
        <v>1760</v>
      </c>
      <c r="V560" s="420" t="str">
        <f>IFERROR(IF(VLOOKUP(S560,'Disaggregation Records'!$D$95:$G$183,4,FALSE)=0,"",VLOOKUP(S560,'Disaggregation Records'!$D$95:$G$183,4,FALSE)),"")</f>
        <v>a1L36000000zoMyEAI</v>
      </c>
      <c r="W560" s="161"/>
      <c r="X560" s="164"/>
      <c r="Y560" s="164"/>
      <c r="AD560" s="9"/>
      <c r="AE560" s="9"/>
      <c r="AF560" s="9"/>
      <c r="AG560" s="9"/>
      <c r="AH560" s="9"/>
      <c r="AI560" s="9"/>
      <c r="AJ560" s="9"/>
    </row>
    <row r="561" spans="1:36" s="302" customFormat="1" ht="78.75" x14ac:dyDescent="0.25">
      <c r="A561" s="317">
        <v>24</v>
      </c>
      <c r="B561" s="329" t="str">
        <f>IFERROR(VLOOKUP(A561,'Coverage Indicators - Section D'!$A$10:$Y$42,25,FALSE),"")</f>
        <v>TCP-1(M): Number of notified cases of all forms of TB-(i.e. bacteriologically confirmed + clinically diagnosed), includes new and relapse cases</v>
      </c>
      <c r="C561" s="418" t="str">
        <f>IFERROR(IF(VLOOKUP(S561,'Disaggregation Records'!$D$95:$E$183,2,FALSE)=0,"",VLOOKUP(S561,'Disaggregation Records'!$D$95:$E$183,2,FALSE)),"")</f>
        <v>HIV test status</v>
      </c>
      <c r="D561" s="418" t="str">
        <f>IFERROR(IF(VLOOKUP(S561,'Disaggregation Records'!$D$95:$F$183,3,FALSE)=0,"",VLOOKUP(S561,'Disaggregation Records'!$D$95:$F$183,3,FALSE)),"")</f>
        <v>Positive</v>
      </c>
      <c r="E561" s="331">
        <v>31126</v>
      </c>
      <c r="F561" s="332"/>
      <c r="G561" s="397" t="str">
        <f t="shared" si="42"/>
        <v/>
      </c>
      <c r="H561" s="388" t="s">
        <v>259</v>
      </c>
      <c r="I561" s="389"/>
      <c r="J561" s="389"/>
      <c r="K561" s="389"/>
      <c r="L561" s="389"/>
      <c r="M561" s="389"/>
      <c r="N561" s="389"/>
      <c r="O561" s="389"/>
      <c r="P561" s="388" t="s">
        <v>4331</v>
      </c>
      <c r="Q561" s="318"/>
      <c r="R561" s="420">
        <f t="shared" si="43"/>
        <v>4</v>
      </c>
      <c r="S561" s="420" t="str">
        <f t="shared" si="44"/>
        <v>TCP-1(M): Number of notified cases of all forms of TB-(i.e. bacteriologically confirmed + clinically diagnosed), includes new and relapse cases-4</v>
      </c>
      <c r="T561" s="420" t="b">
        <f t="shared" si="45"/>
        <v>1</v>
      </c>
      <c r="U561" s="420" t="s">
        <v>1761</v>
      </c>
      <c r="V561" s="420" t="str">
        <f>IFERROR(IF(VLOOKUP(S561,'Disaggregation Records'!$D$95:$G$183,4,FALSE)=0,"",VLOOKUP(S561,'Disaggregation Records'!$D$95:$G$183,4,FALSE)),"")</f>
        <v>a1L36000000zoMzEAI</v>
      </c>
      <c r="W561" s="161"/>
      <c r="X561" s="164"/>
      <c r="Y561" s="164"/>
      <c r="AD561" s="9"/>
      <c r="AE561" s="9"/>
      <c r="AF561" s="9"/>
      <c r="AG561" s="9"/>
      <c r="AH561" s="9"/>
      <c r="AI561" s="9"/>
      <c r="AJ561" s="9"/>
    </row>
    <row r="562" spans="1:36" s="302" customFormat="1" ht="78.75" x14ac:dyDescent="0.25">
      <c r="A562" s="317">
        <v>24</v>
      </c>
      <c r="B562" s="329" t="str">
        <f>IFERROR(VLOOKUP(A562,'Coverage Indicators - Section D'!$A$10:$Y$42,25,FALSE),"")</f>
        <v>TCP-1(M): Number of notified cases of all forms of TB-(i.e. bacteriologically confirmed + clinically diagnosed), includes new and relapse cases</v>
      </c>
      <c r="C562" s="418" t="str">
        <f>IFERROR(IF(VLOOKUP(S562,'Disaggregation Records'!$D$95:$E$183,2,FALSE)=0,"",VLOOKUP(S562,'Disaggregation Records'!$D$95:$E$183,2,FALSE)),"")</f>
        <v>HIV test status</v>
      </c>
      <c r="D562" s="418" t="str">
        <f>IFERROR(IF(VLOOKUP(S562,'Disaggregation Records'!$D$95:$F$183,3,FALSE)=0,"",VLOOKUP(S562,'Disaggregation Records'!$D$95:$F$183,3,FALSE)),"")</f>
        <v>Negative</v>
      </c>
      <c r="E562" s="331">
        <v>39050</v>
      </c>
      <c r="F562" s="332"/>
      <c r="G562" s="397" t="str">
        <f t="shared" si="42"/>
        <v/>
      </c>
      <c r="H562" s="388" t="s">
        <v>259</v>
      </c>
      <c r="I562" s="389"/>
      <c r="J562" s="389"/>
      <c r="K562" s="389"/>
      <c r="L562" s="389"/>
      <c r="M562" s="389"/>
      <c r="N562" s="389"/>
      <c r="O562" s="389"/>
      <c r="P562" s="388" t="s">
        <v>4331</v>
      </c>
      <c r="Q562" s="318"/>
      <c r="R562" s="420">
        <f t="shared" si="43"/>
        <v>5</v>
      </c>
      <c r="S562" s="420" t="str">
        <f t="shared" si="44"/>
        <v>TCP-1(M): Number of notified cases of all forms of TB-(i.e. bacteriologically confirmed + clinically diagnosed), includes new and relapse cases-5</v>
      </c>
      <c r="T562" s="420" t="b">
        <f t="shared" si="45"/>
        <v>1</v>
      </c>
      <c r="U562" s="420" t="s">
        <v>1762</v>
      </c>
      <c r="V562" s="420" t="str">
        <f>IFERROR(IF(VLOOKUP(S562,'Disaggregation Records'!$D$95:$G$183,4,FALSE)=0,"",VLOOKUP(S562,'Disaggregation Records'!$D$95:$G$183,4,FALSE)),"")</f>
        <v>a1L36000000zoN0EAI</v>
      </c>
      <c r="W562" s="161"/>
      <c r="X562" s="164"/>
      <c r="Y562" s="164"/>
      <c r="AD562" s="9"/>
      <c r="AE562" s="9"/>
      <c r="AF562" s="9"/>
      <c r="AG562" s="9"/>
      <c r="AH562" s="9"/>
      <c r="AI562" s="9"/>
      <c r="AJ562" s="9"/>
    </row>
    <row r="563" spans="1:36" s="302" customFormat="1" ht="78.75" x14ac:dyDescent="0.25">
      <c r="A563" s="317">
        <v>24</v>
      </c>
      <c r="B563" s="329" t="str">
        <f>IFERROR(VLOOKUP(A563,'Coverage Indicators - Section D'!$A$10:$Y$42,25,FALSE),"")</f>
        <v>TCP-1(M): Number of notified cases of all forms of TB-(i.e. bacteriologically confirmed + clinically diagnosed), includes new and relapse cases</v>
      </c>
      <c r="C563" s="418" t="str">
        <f>IFERROR(IF(VLOOKUP(S563,'Disaggregation Records'!$D$95:$E$183,2,FALSE)=0,"",VLOOKUP(S563,'Disaggregation Records'!$D$95:$E$183,2,FALSE)),"")</f>
        <v>HIV test status</v>
      </c>
      <c r="D563" s="418" t="str">
        <f>IFERROR(IF(VLOOKUP(S563,'Disaggregation Records'!$D$95:$F$183,3,FALSE)=0,"",VLOOKUP(S563,'Disaggregation Records'!$D$95:$F$183,3,FALSE)),"")</f>
        <v>Not documented</v>
      </c>
      <c r="E563" s="331">
        <v>3294</v>
      </c>
      <c r="F563" s="332"/>
      <c r="G563" s="397" t="str">
        <f t="shared" si="42"/>
        <v/>
      </c>
      <c r="H563" s="388" t="s">
        <v>259</v>
      </c>
      <c r="I563" s="389"/>
      <c r="J563" s="389"/>
      <c r="K563" s="389"/>
      <c r="L563" s="389"/>
      <c r="M563" s="389"/>
      <c r="N563" s="389"/>
      <c r="O563" s="389"/>
      <c r="P563" s="388" t="s">
        <v>4331</v>
      </c>
      <c r="Q563" s="318"/>
      <c r="R563" s="420">
        <f t="shared" si="43"/>
        <v>6</v>
      </c>
      <c r="S563" s="420" t="str">
        <f t="shared" si="44"/>
        <v>TCP-1(M): Number of notified cases of all forms of TB-(i.e. bacteriologically confirmed + clinically diagnosed), includes new and relapse cases-6</v>
      </c>
      <c r="T563" s="420" t="b">
        <f t="shared" si="45"/>
        <v>1</v>
      </c>
      <c r="U563" s="420" t="s">
        <v>1763</v>
      </c>
      <c r="V563" s="420" t="str">
        <f>IFERROR(IF(VLOOKUP(S563,'Disaggregation Records'!$D$95:$G$183,4,FALSE)=0,"",VLOOKUP(S563,'Disaggregation Records'!$D$95:$G$183,4,FALSE)),"")</f>
        <v>a1L36000000zoN1EAI</v>
      </c>
      <c r="W563" s="161"/>
      <c r="X563" s="164"/>
      <c r="Y563" s="164"/>
      <c r="AD563" s="9"/>
      <c r="AE563" s="9"/>
      <c r="AF563" s="9"/>
      <c r="AG563" s="9"/>
      <c r="AH563" s="9"/>
      <c r="AI563" s="9"/>
      <c r="AJ563" s="9"/>
    </row>
    <row r="564" spans="1:36" s="302" customFormat="1" ht="78.75" x14ac:dyDescent="0.25">
      <c r="A564" s="317">
        <v>24</v>
      </c>
      <c r="B564" s="329" t="str">
        <f>IFERROR(VLOOKUP(A564,'Coverage Indicators - Section D'!$A$10:$Y$42,25,FALSE),"")</f>
        <v>TCP-1(M): Number of notified cases of all forms of TB-(i.e. bacteriologically confirmed + clinically diagnosed), includes new and relapse cases</v>
      </c>
      <c r="C564" s="418" t="str">
        <f>IFERROR(IF(VLOOKUP(S564,'Disaggregation Records'!$D$95:$E$183,2,FALSE)=0,"",VLOOKUP(S564,'Disaggregation Records'!$D$95:$E$183,2,FALSE)),"")</f>
        <v>TB case definition</v>
      </c>
      <c r="D564" s="418" t="str">
        <f>IFERROR(IF(VLOOKUP(S564,'Disaggregation Records'!$D$95:$F$183,3,FALSE)=0,"",VLOOKUP(S564,'Disaggregation Records'!$D$95:$F$183,3,FALSE)),"")</f>
        <v>Bacteriologically confirmed</v>
      </c>
      <c r="E564" s="331"/>
      <c r="F564" s="332"/>
      <c r="G564" s="397" t="str">
        <f t="shared" si="42"/>
        <v/>
      </c>
      <c r="H564" s="388"/>
      <c r="I564" s="389"/>
      <c r="J564" s="389"/>
      <c r="K564" s="389"/>
      <c r="L564" s="389"/>
      <c r="M564" s="389"/>
      <c r="N564" s="389"/>
      <c r="O564" s="389"/>
      <c r="P564" s="388"/>
      <c r="Q564" s="318"/>
      <c r="R564" s="420">
        <f t="shared" si="43"/>
        <v>7</v>
      </c>
      <c r="S564" s="420" t="str">
        <f t="shared" si="44"/>
        <v>TCP-1(M): Number of notified cases of all forms of TB-(i.e. bacteriologically confirmed + clinically diagnosed), includes new and relapse cases-7</v>
      </c>
      <c r="T564" s="420" t="b">
        <f t="shared" si="45"/>
        <v>1</v>
      </c>
      <c r="U564" s="420" t="s">
        <v>1764</v>
      </c>
      <c r="V564" s="420" t="str">
        <f>IFERROR(IF(VLOOKUP(S564,'Disaggregation Records'!$D$95:$G$183,4,FALSE)=0,"",VLOOKUP(S564,'Disaggregation Records'!$D$95:$G$183,4,FALSE)),"")</f>
        <v>a1L36000002NzjwEAC</v>
      </c>
      <c r="W564" s="161"/>
      <c r="X564" s="164"/>
      <c r="Y564" s="164"/>
      <c r="AD564" s="9"/>
      <c r="AE564" s="9"/>
      <c r="AF564" s="9"/>
      <c r="AG564" s="9"/>
      <c r="AH564" s="9"/>
      <c r="AI564" s="9"/>
      <c r="AJ564" s="9"/>
    </row>
    <row r="565" spans="1:36" s="302" customFormat="1" ht="78.75" x14ac:dyDescent="0.25">
      <c r="A565" s="317">
        <v>24</v>
      </c>
      <c r="B565" s="329" t="str">
        <f>IFERROR(VLOOKUP(A565,'Coverage Indicators - Section D'!$A$10:$Y$42,25,FALSE),"")</f>
        <v>TCP-1(M): Number of notified cases of all forms of TB-(i.e. bacteriologically confirmed + clinically diagnosed), includes new and relapse cases</v>
      </c>
      <c r="C565" s="418" t="str">
        <f>IFERROR(IF(VLOOKUP(S565,'Disaggregation Records'!$D$95:$E$183,2,FALSE)=0,"",VLOOKUP(S565,'Disaggregation Records'!$D$95:$E$183,2,FALSE)),"")</f>
        <v/>
      </c>
      <c r="D565" s="418" t="str">
        <f>IFERROR(IF(VLOOKUP(S565,'Disaggregation Records'!$D$95:$F$183,3,FALSE)=0,"",VLOOKUP(S565,'Disaggregation Records'!$D$95:$F$183,3,FALSE)),"")</f>
        <v/>
      </c>
      <c r="E565" s="331"/>
      <c r="F565" s="332"/>
      <c r="G565" s="397" t="str">
        <f t="shared" si="42"/>
        <v/>
      </c>
      <c r="H565" s="388"/>
      <c r="I565" s="389"/>
      <c r="J565" s="389"/>
      <c r="K565" s="389"/>
      <c r="L565" s="389"/>
      <c r="M565" s="389"/>
      <c r="N565" s="389"/>
      <c r="O565" s="389"/>
      <c r="P565" s="388"/>
      <c r="Q565" s="318"/>
      <c r="R565" s="420">
        <f t="shared" si="43"/>
        <v>8</v>
      </c>
      <c r="S565" s="420" t="str">
        <f t="shared" si="44"/>
        <v>TCP-1(M): Number of notified cases of all forms of TB-(i.e. bacteriologically confirmed + clinically diagnosed), includes new and relapse cases-8</v>
      </c>
      <c r="T565" s="420" t="b">
        <f t="shared" si="45"/>
        <v>1</v>
      </c>
      <c r="U565" s="420" t="s">
        <v>1765</v>
      </c>
      <c r="V565" s="420" t="str">
        <f>IFERROR(IF(VLOOKUP(S565,'Disaggregation Records'!$D$95:$G$183,4,FALSE)=0,"",VLOOKUP(S565,'Disaggregation Records'!$D$95:$G$183,4,FALSE)),"")</f>
        <v/>
      </c>
      <c r="W565" s="161"/>
      <c r="X565" s="164"/>
      <c r="Y565" s="164"/>
      <c r="AD565" s="9"/>
      <c r="AE565" s="9"/>
      <c r="AF565" s="9"/>
      <c r="AG565" s="9"/>
      <c r="AH565" s="9"/>
      <c r="AI565" s="9"/>
      <c r="AJ565" s="9"/>
    </row>
    <row r="566" spans="1:36" s="302" customFormat="1" ht="78.75" x14ac:dyDescent="0.25">
      <c r="A566" s="317">
        <v>24</v>
      </c>
      <c r="B566" s="329" t="str">
        <f>IFERROR(VLOOKUP(A566,'Coverage Indicators - Section D'!$A$10:$Y$42,25,FALSE),"")</f>
        <v>TCP-1(M): Number of notified cases of all forms of TB-(i.e. bacteriologically confirmed + clinically diagnosed), includes new and relapse cases</v>
      </c>
      <c r="C566" s="418" t="str">
        <f>IFERROR(IF(VLOOKUP(S566,'Disaggregation Records'!$D$95:$E$183,2,FALSE)=0,"",VLOOKUP(S566,'Disaggregation Records'!$D$95:$E$183,2,FALSE)),"")</f>
        <v/>
      </c>
      <c r="D566" s="418" t="str">
        <f>IFERROR(IF(VLOOKUP(S566,'Disaggregation Records'!$D$95:$F$183,3,FALSE)=0,"",VLOOKUP(S566,'Disaggregation Records'!$D$95:$F$183,3,FALSE)),"")</f>
        <v/>
      </c>
      <c r="E566" s="331"/>
      <c r="F566" s="332"/>
      <c r="G566" s="397" t="str">
        <f t="shared" si="42"/>
        <v/>
      </c>
      <c r="H566" s="388"/>
      <c r="I566" s="389"/>
      <c r="J566" s="389"/>
      <c r="K566" s="389"/>
      <c r="L566" s="389"/>
      <c r="M566" s="389"/>
      <c r="N566" s="389"/>
      <c r="O566" s="389"/>
      <c r="P566" s="388"/>
      <c r="Q566" s="318"/>
      <c r="R566" s="420">
        <f t="shared" si="43"/>
        <v>9</v>
      </c>
      <c r="S566" s="420" t="str">
        <f t="shared" si="44"/>
        <v>TCP-1(M): Number of notified cases of all forms of TB-(i.e. bacteriologically confirmed + clinically diagnosed), includes new and relapse cases-9</v>
      </c>
      <c r="T566" s="420" t="b">
        <f t="shared" si="45"/>
        <v>1</v>
      </c>
      <c r="U566" s="420" t="s">
        <v>1766</v>
      </c>
      <c r="V566" s="420" t="str">
        <f>IFERROR(IF(VLOOKUP(S566,'Disaggregation Records'!$D$95:$G$183,4,FALSE)=0,"",VLOOKUP(S566,'Disaggregation Records'!$D$95:$G$183,4,FALSE)),"")</f>
        <v/>
      </c>
      <c r="W566" s="161"/>
      <c r="X566" s="164"/>
      <c r="Y566" s="164"/>
      <c r="AD566" s="9"/>
      <c r="AE566" s="9"/>
      <c r="AF566" s="9"/>
      <c r="AG566" s="9"/>
      <c r="AH566" s="9"/>
      <c r="AI566" s="9"/>
      <c r="AJ566" s="9"/>
    </row>
    <row r="567" spans="1:36" s="302" customFormat="1" x14ac:dyDescent="0.25">
      <c r="A567" s="317">
        <v>25</v>
      </c>
      <c r="B567" s="329" t="str">
        <f>IFERROR(VLOOKUP(A567,'Coverage Indicators - Section D'!$A$10:$Y$42,25,FALSE),"")</f>
        <v/>
      </c>
      <c r="C567" s="418" t="str">
        <f>IFERROR(IF(VLOOKUP(S567,'Disaggregation Records'!$D$95:$E$183,2,FALSE)=0,"",VLOOKUP(S567,'Disaggregation Records'!$D$95:$E$183,2,FALSE)),"")</f>
        <v/>
      </c>
      <c r="D567" s="418" t="str">
        <f>IFERROR(IF(VLOOKUP(S567,'Disaggregation Records'!$D$95:$F$183,3,FALSE)=0,"",VLOOKUP(S567,'Disaggregation Records'!$D$95:$F$183,3,FALSE)),"")</f>
        <v/>
      </c>
      <c r="E567" s="331"/>
      <c r="F567" s="332"/>
      <c r="G567" s="397" t="str">
        <f t="shared" si="42"/>
        <v/>
      </c>
      <c r="H567" s="388"/>
      <c r="I567" s="389"/>
      <c r="J567" s="389"/>
      <c r="K567" s="389"/>
      <c r="L567" s="389"/>
      <c r="M567" s="389"/>
      <c r="N567" s="389"/>
      <c r="O567" s="389"/>
      <c r="P567" s="388"/>
      <c r="Q567" s="318"/>
      <c r="R567" s="420">
        <f t="shared" si="43"/>
        <v>0</v>
      </c>
      <c r="S567" s="420" t="str">
        <f t="shared" si="44"/>
        <v/>
      </c>
      <c r="T567" s="420" t="b">
        <f t="shared" si="45"/>
        <v>0</v>
      </c>
      <c r="U567" s="420" t="s">
        <v>1767</v>
      </c>
      <c r="V567" s="420" t="str">
        <f>IFERROR(IF(VLOOKUP(S567,'Disaggregation Records'!$D$95:$G$183,4,FALSE)=0,"",VLOOKUP(S567,'Disaggregation Records'!$D$95:$G$183,4,FALSE)),"")</f>
        <v/>
      </c>
      <c r="W567" s="161"/>
      <c r="X567" s="164"/>
      <c r="Y567" s="164"/>
      <c r="AD567" s="9"/>
      <c r="AE567" s="9"/>
      <c r="AF567" s="9"/>
      <c r="AG567" s="9"/>
      <c r="AH567" s="9"/>
      <c r="AI567" s="9"/>
      <c r="AJ567" s="9"/>
    </row>
    <row r="568" spans="1:36" s="302" customFormat="1" x14ac:dyDescent="0.25">
      <c r="A568" s="317">
        <v>25</v>
      </c>
      <c r="B568" s="329" t="str">
        <f>IFERROR(VLOOKUP(A568,'Coverage Indicators - Section D'!$A$10:$Y$42,25,FALSE),"")</f>
        <v/>
      </c>
      <c r="C568" s="418" t="str">
        <f>IFERROR(IF(VLOOKUP(S568,'Disaggregation Records'!$D$95:$E$183,2,FALSE)=0,"",VLOOKUP(S568,'Disaggregation Records'!$D$95:$E$183,2,FALSE)),"")</f>
        <v/>
      </c>
      <c r="D568" s="418" t="str">
        <f>IFERROR(IF(VLOOKUP(S568,'Disaggregation Records'!$D$95:$F$183,3,FALSE)=0,"",VLOOKUP(S568,'Disaggregation Records'!$D$95:$F$183,3,FALSE)),"")</f>
        <v/>
      </c>
      <c r="E568" s="331"/>
      <c r="F568" s="332"/>
      <c r="G568" s="397" t="str">
        <f t="shared" si="42"/>
        <v/>
      </c>
      <c r="H568" s="388"/>
      <c r="I568" s="389"/>
      <c r="J568" s="389"/>
      <c r="K568" s="389"/>
      <c r="L568" s="389"/>
      <c r="M568" s="389"/>
      <c r="N568" s="389"/>
      <c r="O568" s="389"/>
      <c r="P568" s="388"/>
      <c r="Q568" s="318"/>
      <c r="R568" s="420">
        <f t="shared" si="43"/>
        <v>1</v>
      </c>
      <c r="S568" s="420" t="str">
        <f t="shared" si="44"/>
        <v/>
      </c>
      <c r="T568" s="420" t="b">
        <f t="shared" si="45"/>
        <v>0</v>
      </c>
      <c r="U568" s="420" t="s">
        <v>1768</v>
      </c>
      <c r="V568" s="420" t="str">
        <f>IFERROR(IF(VLOOKUP(S568,'Disaggregation Records'!$D$95:$G$183,4,FALSE)=0,"",VLOOKUP(S568,'Disaggregation Records'!$D$95:$G$183,4,FALSE)),"")</f>
        <v/>
      </c>
      <c r="W568" s="161"/>
      <c r="X568" s="164"/>
      <c r="Y568" s="164"/>
      <c r="AD568" s="9"/>
      <c r="AE568" s="9"/>
      <c r="AF568" s="9"/>
      <c r="AG568" s="9"/>
      <c r="AH568" s="9"/>
      <c r="AI568" s="9"/>
      <c r="AJ568" s="9"/>
    </row>
    <row r="569" spans="1:36" s="302" customFormat="1" x14ac:dyDescent="0.25">
      <c r="A569" s="317">
        <v>25</v>
      </c>
      <c r="B569" s="329" t="str">
        <f>IFERROR(VLOOKUP(A569,'Coverage Indicators - Section D'!$A$10:$Y$42,25,FALSE),"")</f>
        <v/>
      </c>
      <c r="C569" s="418" t="str">
        <f>IFERROR(IF(VLOOKUP(S569,'Disaggregation Records'!$D$95:$E$183,2,FALSE)=0,"",VLOOKUP(S569,'Disaggregation Records'!$D$95:$E$183,2,FALSE)),"")</f>
        <v/>
      </c>
      <c r="D569" s="418" t="str">
        <f>IFERROR(IF(VLOOKUP(S569,'Disaggregation Records'!$D$95:$F$183,3,FALSE)=0,"",VLOOKUP(S569,'Disaggregation Records'!$D$95:$F$183,3,FALSE)),"")</f>
        <v/>
      </c>
      <c r="E569" s="331"/>
      <c r="F569" s="332"/>
      <c r="G569" s="397" t="str">
        <f t="shared" si="42"/>
        <v/>
      </c>
      <c r="H569" s="388"/>
      <c r="I569" s="389"/>
      <c r="J569" s="389"/>
      <c r="K569" s="389"/>
      <c r="L569" s="389"/>
      <c r="M569" s="389"/>
      <c r="N569" s="389"/>
      <c r="O569" s="389"/>
      <c r="P569" s="388"/>
      <c r="Q569" s="318"/>
      <c r="R569" s="420">
        <f t="shared" si="43"/>
        <v>2</v>
      </c>
      <c r="S569" s="420" t="str">
        <f t="shared" si="44"/>
        <v/>
      </c>
      <c r="T569" s="420" t="b">
        <f t="shared" si="45"/>
        <v>0</v>
      </c>
      <c r="U569" s="420" t="s">
        <v>1769</v>
      </c>
      <c r="V569" s="420" t="str">
        <f>IFERROR(IF(VLOOKUP(S569,'Disaggregation Records'!$D$95:$G$183,4,FALSE)=0,"",VLOOKUP(S569,'Disaggregation Records'!$D$95:$G$183,4,FALSE)),"")</f>
        <v/>
      </c>
      <c r="W569" s="161"/>
      <c r="X569" s="164"/>
      <c r="Y569" s="164"/>
      <c r="AD569" s="9"/>
      <c r="AE569" s="9"/>
      <c r="AF569" s="9"/>
      <c r="AG569" s="9"/>
      <c r="AH569" s="9"/>
      <c r="AI569" s="9"/>
      <c r="AJ569" s="9"/>
    </row>
    <row r="570" spans="1:36" s="302" customFormat="1" x14ac:dyDescent="0.25">
      <c r="A570" s="317">
        <v>25</v>
      </c>
      <c r="B570" s="329" t="str">
        <f>IFERROR(VLOOKUP(A570,'Coverage Indicators - Section D'!$A$10:$Y$42,25,FALSE),"")</f>
        <v/>
      </c>
      <c r="C570" s="418" t="str">
        <f>IFERROR(IF(VLOOKUP(S570,'Disaggregation Records'!$D$95:$E$183,2,FALSE)=0,"",VLOOKUP(S570,'Disaggregation Records'!$D$95:$E$183,2,FALSE)),"")</f>
        <v/>
      </c>
      <c r="D570" s="418" t="str">
        <f>IFERROR(IF(VLOOKUP(S570,'Disaggregation Records'!$D$95:$F$183,3,FALSE)=0,"",VLOOKUP(S570,'Disaggregation Records'!$D$95:$F$183,3,FALSE)),"")</f>
        <v/>
      </c>
      <c r="E570" s="331"/>
      <c r="F570" s="332"/>
      <c r="G570" s="397" t="str">
        <f t="shared" si="42"/>
        <v/>
      </c>
      <c r="H570" s="388"/>
      <c r="I570" s="389"/>
      <c r="J570" s="389"/>
      <c r="K570" s="389"/>
      <c r="L570" s="389"/>
      <c r="M570" s="389"/>
      <c r="N570" s="389"/>
      <c r="O570" s="389"/>
      <c r="P570" s="388"/>
      <c r="Q570" s="318"/>
      <c r="R570" s="420">
        <f t="shared" si="43"/>
        <v>3</v>
      </c>
      <c r="S570" s="420" t="str">
        <f t="shared" si="44"/>
        <v/>
      </c>
      <c r="T570" s="420" t="b">
        <f t="shared" si="45"/>
        <v>0</v>
      </c>
      <c r="U570" s="420" t="s">
        <v>1770</v>
      </c>
      <c r="V570" s="420" t="str">
        <f>IFERROR(IF(VLOOKUP(S570,'Disaggregation Records'!$D$95:$G$183,4,FALSE)=0,"",VLOOKUP(S570,'Disaggregation Records'!$D$95:$G$183,4,FALSE)),"")</f>
        <v/>
      </c>
      <c r="W570" s="161"/>
      <c r="X570" s="164"/>
      <c r="Y570" s="164"/>
      <c r="AD570" s="9"/>
      <c r="AE570" s="9"/>
      <c r="AF570" s="9"/>
      <c r="AG570" s="9"/>
      <c r="AH570" s="9"/>
      <c r="AI570" s="9"/>
      <c r="AJ570" s="9"/>
    </row>
    <row r="571" spans="1:36" s="302" customFormat="1" x14ac:dyDescent="0.25">
      <c r="A571" s="317">
        <v>25</v>
      </c>
      <c r="B571" s="329" t="str">
        <f>IFERROR(VLOOKUP(A571,'Coverage Indicators - Section D'!$A$10:$Y$42,25,FALSE),"")</f>
        <v/>
      </c>
      <c r="C571" s="418" t="str">
        <f>IFERROR(IF(VLOOKUP(S571,'Disaggregation Records'!$D$95:$E$183,2,FALSE)=0,"",VLOOKUP(S571,'Disaggregation Records'!$D$95:$E$183,2,FALSE)),"")</f>
        <v/>
      </c>
      <c r="D571" s="418" t="str">
        <f>IFERROR(IF(VLOOKUP(S571,'Disaggregation Records'!$D$95:$F$183,3,FALSE)=0,"",VLOOKUP(S571,'Disaggregation Records'!$D$95:$F$183,3,FALSE)),"")</f>
        <v/>
      </c>
      <c r="E571" s="331"/>
      <c r="F571" s="332"/>
      <c r="G571" s="397" t="str">
        <f t="shared" si="42"/>
        <v/>
      </c>
      <c r="H571" s="388"/>
      <c r="I571" s="389"/>
      <c r="J571" s="389"/>
      <c r="K571" s="389"/>
      <c r="L571" s="389"/>
      <c r="M571" s="389"/>
      <c r="N571" s="389"/>
      <c r="O571" s="389"/>
      <c r="P571" s="388"/>
      <c r="Q571" s="318"/>
      <c r="R571" s="420">
        <f t="shared" si="43"/>
        <v>4</v>
      </c>
      <c r="S571" s="420" t="str">
        <f t="shared" si="44"/>
        <v/>
      </c>
      <c r="T571" s="420" t="b">
        <f t="shared" si="45"/>
        <v>0</v>
      </c>
      <c r="U571" s="420" t="s">
        <v>1771</v>
      </c>
      <c r="V571" s="420" t="str">
        <f>IFERROR(IF(VLOOKUP(S571,'Disaggregation Records'!$D$95:$G$183,4,FALSE)=0,"",VLOOKUP(S571,'Disaggregation Records'!$D$95:$G$183,4,FALSE)),"")</f>
        <v/>
      </c>
      <c r="W571" s="161"/>
      <c r="X571" s="164"/>
      <c r="Y571" s="164"/>
      <c r="AD571" s="9"/>
      <c r="AE571" s="9"/>
      <c r="AF571" s="9"/>
      <c r="AG571" s="9"/>
      <c r="AH571" s="9"/>
      <c r="AI571" s="9"/>
      <c r="AJ571" s="9"/>
    </row>
    <row r="572" spans="1:36" s="302" customFormat="1" x14ac:dyDescent="0.25">
      <c r="A572" s="317">
        <v>25</v>
      </c>
      <c r="B572" s="329" t="str">
        <f>IFERROR(VLOOKUP(A572,'Coverage Indicators - Section D'!$A$10:$Y$42,25,FALSE),"")</f>
        <v/>
      </c>
      <c r="C572" s="418" t="str">
        <f>IFERROR(IF(VLOOKUP(S572,'Disaggregation Records'!$D$95:$E$183,2,FALSE)=0,"",VLOOKUP(S572,'Disaggregation Records'!$D$95:$E$183,2,FALSE)),"")</f>
        <v/>
      </c>
      <c r="D572" s="418" t="str">
        <f>IFERROR(IF(VLOOKUP(S572,'Disaggregation Records'!$D$95:$F$183,3,FALSE)=0,"",VLOOKUP(S572,'Disaggregation Records'!$D$95:$F$183,3,FALSE)),"")</f>
        <v/>
      </c>
      <c r="E572" s="331"/>
      <c r="F572" s="332"/>
      <c r="G572" s="397" t="str">
        <f t="shared" si="42"/>
        <v/>
      </c>
      <c r="H572" s="388"/>
      <c r="I572" s="389"/>
      <c r="J572" s="389"/>
      <c r="K572" s="389"/>
      <c r="L572" s="389"/>
      <c r="M572" s="389"/>
      <c r="N572" s="389"/>
      <c r="O572" s="389"/>
      <c r="P572" s="388"/>
      <c r="Q572" s="318"/>
      <c r="R572" s="420">
        <f t="shared" si="43"/>
        <v>5</v>
      </c>
      <c r="S572" s="420" t="str">
        <f t="shared" si="44"/>
        <v/>
      </c>
      <c r="T572" s="420" t="b">
        <f t="shared" si="45"/>
        <v>0</v>
      </c>
      <c r="U572" s="420" t="s">
        <v>1772</v>
      </c>
      <c r="V572" s="420" t="str">
        <f>IFERROR(IF(VLOOKUP(S572,'Disaggregation Records'!$D$95:$G$183,4,FALSE)=0,"",VLOOKUP(S572,'Disaggregation Records'!$D$95:$G$183,4,FALSE)),"")</f>
        <v/>
      </c>
      <c r="W572" s="161"/>
      <c r="X572" s="164"/>
      <c r="Y572" s="164"/>
      <c r="AD572" s="9"/>
      <c r="AE572" s="9"/>
      <c r="AF572" s="9"/>
      <c r="AG572" s="9"/>
      <c r="AH572" s="9"/>
      <c r="AI572" s="9"/>
      <c r="AJ572" s="9"/>
    </row>
    <row r="573" spans="1:36" s="302" customFormat="1" x14ac:dyDescent="0.25">
      <c r="A573" s="317">
        <v>25</v>
      </c>
      <c r="B573" s="329" t="str">
        <f>IFERROR(VLOOKUP(A573,'Coverage Indicators - Section D'!$A$10:$Y$42,25,FALSE),"")</f>
        <v/>
      </c>
      <c r="C573" s="418" t="str">
        <f>IFERROR(IF(VLOOKUP(S573,'Disaggregation Records'!$D$95:$E$183,2,FALSE)=0,"",VLOOKUP(S573,'Disaggregation Records'!$D$95:$E$183,2,FALSE)),"")</f>
        <v/>
      </c>
      <c r="D573" s="418" t="str">
        <f>IFERROR(IF(VLOOKUP(S573,'Disaggregation Records'!$D$95:$F$183,3,FALSE)=0,"",VLOOKUP(S573,'Disaggregation Records'!$D$95:$F$183,3,FALSE)),"")</f>
        <v/>
      </c>
      <c r="E573" s="331"/>
      <c r="F573" s="332"/>
      <c r="G573" s="397" t="str">
        <f t="shared" si="42"/>
        <v/>
      </c>
      <c r="H573" s="388"/>
      <c r="I573" s="389"/>
      <c r="J573" s="389"/>
      <c r="K573" s="389"/>
      <c r="L573" s="389"/>
      <c r="M573" s="389"/>
      <c r="N573" s="389"/>
      <c r="O573" s="389"/>
      <c r="P573" s="388"/>
      <c r="Q573" s="318"/>
      <c r="R573" s="420">
        <f t="shared" si="43"/>
        <v>6</v>
      </c>
      <c r="S573" s="420" t="str">
        <f t="shared" si="44"/>
        <v/>
      </c>
      <c r="T573" s="420" t="b">
        <f t="shared" si="45"/>
        <v>0</v>
      </c>
      <c r="U573" s="420" t="s">
        <v>1773</v>
      </c>
      <c r="V573" s="420" t="str">
        <f>IFERROR(IF(VLOOKUP(S573,'Disaggregation Records'!$D$95:$G$183,4,FALSE)=0,"",VLOOKUP(S573,'Disaggregation Records'!$D$95:$G$183,4,FALSE)),"")</f>
        <v/>
      </c>
      <c r="W573" s="161"/>
      <c r="X573" s="164"/>
      <c r="Y573" s="164"/>
      <c r="AD573" s="9"/>
      <c r="AE573" s="9"/>
      <c r="AF573" s="9"/>
      <c r="AG573" s="9"/>
      <c r="AH573" s="9"/>
      <c r="AI573" s="9"/>
      <c r="AJ573" s="9"/>
    </row>
    <row r="574" spans="1:36" s="302" customFormat="1" x14ac:dyDescent="0.25">
      <c r="A574" s="317">
        <v>25</v>
      </c>
      <c r="B574" s="329" t="str">
        <f>IFERROR(VLOOKUP(A574,'Coverage Indicators - Section D'!$A$10:$Y$42,25,FALSE),"")</f>
        <v/>
      </c>
      <c r="C574" s="418" t="str">
        <f>IFERROR(IF(VLOOKUP(S574,'Disaggregation Records'!$D$95:$E$183,2,FALSE)=0,"",VLOOKUP(S574,'Disaggregation Records'!$D$95:$E$183,2,FALSE)),"")</f>
        <v/>
      </c>
      <c r="D574" s="418" t="str">
        <f>IFERROR(IF(VLOOKUP(S574,'Disaggregation Records'!$D$95:$F$183,3,FALSE)=0,"",VLOOKUP(S574,'Disaggregation Records'!$D$95:$F$183,3,FALSE)),"")</f>
        <v/>
      </c>
      <c r="E574" s="331"/>
      <c r="F574" s="332"/>
      <c r="G574" s="397" t="str">
        <f t="shared" si="42"/>
        <v/>
      </c>
      <c r="H574" s="388"/>
      <c r="I574" s="389"/>
      <c r="J574" s="389"/>
      <c r="K574" s="389"/>
      <c r="L574" s="389"/>
      <c r="M574" s="389"/>
      <c r="N574" s="389"/>
      <c r="O574" s="389"/>
      <c r="P574" s="388"/>
      <c r="Q574" s="318"/>
      <c r="R574" s="420">
        <f t="shared" si="43"/>
        <v>7</v>
      </c>
      <c r="S574" s="420" t="str">
        <f t="shared" si="44"/>
        <v/>
      </c>
      <c r="T574" s="420" t="b">
        <f t="shared" si="45"/>
        <v>0</v>
      </c>
      <c r="U574" s="420" t="s">
        <v>1774</v>
      </c>
      <c r="V574" s="420" t="str">
        <f>IFERROR(IF(VLOOKUP(S574,'Disaggregation Records'!$D$95:$G$183,4,FALSE)=0,"",VLOOKUP(S574,'Disaggregation Records'!$D$95:$G$183,4,FALSE)),"")</f>
        <v/>
      </c>
      <c r="W574" s="161"/>
      <c r="X574" s="164"/>
      <c r="Y574" s="164"/>
      <c r="AD574" s="9"/>
      <c r="AE574" s="9"/>
      <c r="AF574" s="9"/>
      <c r="AG574" s="9"/>
      <c r="AH574" s="9"/>
      <c r="AI574" s="9"/>
      <c r="AJ574" s="9"/>
    </row>
    <row r="575" spans="1:36" s="302" customFormat="1" x14ac:dyDescent="0.25">
      <c r="A575" s="317">
        <v>25</v>
      </c>
      <c r="B575" s="329" t="str">
        <f>IFERROR(VLOOKUP(A575,'Coverage Indicators - Section D'!$A$10:$Y$42,25,FALSE),"")</f>
        <v/>
      </c>
      <c r="C575" s="418" t="str">
        <f>IFERROR(IF(VLOOKUP(S575,'Disaggregation Records'!$D$95:$E$183,2,FALSE)=0,"",VLOOKUP(S575,'Disaggregation Records'!$D$95:$E$183,2,FALSE)),"")</f>
        <v/>
      </c>
      <c r="D575" s="418" t="str">
        <f>IFERROR(IF(VLOOKUP(S575,'Disaggregation Records'!$D$95:$F$183,3,FALSE)=0,"",VLOOKUP(S575,'Disaggregation Records'!$D$95:$F$183,3,FALSE)),"")</f>
        <v/>
      </c>
      <c r="E575" s="331"/>
      <c r="F575" s="332"/>
      <c r="G575" s="397" t="str">
        <f t="shared" si="42"/>
        <v/>
      </c>
      <c r="H575" s="388"/>
      <c r="I575" s="389"/>
      <c r="J575" s="389"/>
      <c r="K575" s="389"/>
      <c r="L575" s="389"/>
      <c r="M575" s="389"/>
      <c r="N575" s="389"/>
      <c r="O575" s="389"/>
      <c r="P575" s="388"/>
      <c r="Q575" s="318"/>
      <c r="R575" s="420">
        <f t="shared" si="43"/>
        <v>8</v>
      </c>
      <c r="S575" s="420" t="str">
        <f t="shared" si="44"/>
        <v/>
      </c>
      <c r="T575" s="420" t="b">
        <f t="shared" si="45"/>
        <v>0</v>
      </c>
      <c r="U575" s="420" t="s">
        <v>1775</v>
      </c>
      <c r="V575" s="420" t="str">
        <f>IFERROR(IF(VLOOKUP(S575,'Disaggregation Records'!$D$95:$G$183,4,FALSE)=0,"",VLOOKUP(S575,'Disaggregation Records'!$D$95:$G$183,4,FALSE)),"")</f>
        <v/>
      </c>
      <c r="W575" s="161"/>
      <c r="X575" s="164"/>
      <c r="Y575" s="164"/>
      <c r="AD575" s="9"/>
      <c r="AE575" s="9"/>
      <c r="AF575" s="9"/>
      <c r="AG575" s="9"/>
      <c r="AH575" s="9"/>
      <c r="AI575" s="9"/>
      <c r="AJ575" s="9"/>
    </row>
    <row r="576" spans="1:36" s="302" customFormat="1" x14ac:dyDescent="0.25">
      <c r="A576" s="317">
        <v>25</v>
      </c>
      <c r="B576" s="329" t="str">
        <f>IFERROR(VLOOKUP(A576,'Coverage Indicators - Section D'!$A$10:$Y$42,25,FALSE),"")</f>
        <v/>
      </c>
      <c r="C576" s="418" t="str">
        <f>IFERROR(IF(VLOOKUP(S576,'Disaggregation Records'!$D$95:$E$183,2,FALSE)=0,"",VLOOKUP(S576,'Disaggregation Records'!$D$95:$E$183,2,FALSE)),"")</f>
        <v/>
      </c>
      <c r="D576" s="418" t="str">
        <f>IFERROR(IF(VLOOKUP(S576,'Disaggregation Records'!$D$95:$F$183,3,FALSE)=0,"",VLOOKUP(S576,'Disaggregation Records'!$D$95:$F$183,3,FALSE)),"")</f>
        <v/>
      </c>
      <c r="E576" s="331"/>
      <c r="F576" s="332"/>
      <c r="G576" s="397" t="str">
        <f t="shared" si="42"/>
        <v/>
      </c>
      <c r="H576" s="388"/>
      <c r="I576" s="389"/>
      <c r="J576" s="389"/>
      <c r="K576" s="389"/>
      <c r="L576" s="389"/>
      <c r="M576" s="389"/>
      <c r="N576" s="389"/>
      <c r="O576" s="389"/>
      <c r="P576" s="388"/>
      <c r="Q576" s="318"/>
      <c r="R576" s="420">
        <f t="shared" si="43"/>
        <v>9</v>
      </c>
      <c r="S576" s="420" t="str">
        <f t="shared" si="44"/>
        <v/>
      </c>
      <c r="T576" s="420" t="b">
        <f t="shared" si="45"/>
        <v>0</v>
      </c>
      <c r="U576" s="420" t="s">
        <v>1776</v>
      </c>
      <c r="V576" s="420" t="str">
        <f>IFERROR(IF(VLOOKUP(S576,'Disaggregation Records'!$D$95:$G$183,4,FALSE)=0,"",VLOOKUP(S576,'Disaggregation Records'!$D$95:$G$183,4,FALSE)),"")</f>
        <v/>
      </c>
      <c r="W576" s="161"/>
      <c r="X576" s="164"/>
      <c r="Y576" s="164"/>
      <c r="AD576" s="9"/>
      <c r="AE576" s="9"/>
      <c r="AF576" s="9"/>
      <c r="AG576" s="9"/>
      <c r="AH576" s="9"/>
      <c r="AI576" s="9"/>
      <c r="AJ576" s="9"/>
    </row>
    <row r="577" spans="1:36" s="302" customFormat="1" x14ac:dyDescent="0.25">
      <c r="A577" s="317">
        <v>26</v>
      </c>
      <c r="B577" s="329" t="str">
        <f>IFERROR(VLOOKUP(A577,'Coverage Indicators - Section D'!$A$10:$Y$42,25,FALSE),"")</f>
        <v/>
      </c>
      <c r="C577" s="418" t="str">
        <f>IFERROR(IF(VLOOKUP(S577,'Disaggregation Records'!$D$95:$E$183,2,FALSE)=0,"",VLOOKUP(S577,'Disaggregation Records'!$D$95:$E$183,2,FALSE)),"")</f>
        <v/>
      </c>
      <c r="D577" s="418" t="str">
        <f>IFERROR(IF(VLOOKUP(S577,'Disaggregation Records'!$D$95:$F$183,3,FALSE)=0,"",VLOOKUP(S577,'Disaggregation Records'!$D$95:$F$183,3,FALSE)),"")</f>
        <v/>
      </c>
      <c r="E577" s="331"/>
      <c r="F577" s="332"/>
      <c r="G577" s="397" t="str">
        <f t="shared" si="42"/>
        <v/>
      </c>
      <c r="H577" s="388"/>
      <c r="I577" s="389"/>
      <c r="J577" s="389"/>
      <c r="K577" s="389"/>
      <c r="L577" s="389"/>
      <c r="M577" s="389"/>
      <c r="N577" s="389"/>
      <c r="O577" s="389"/>
      <c r="P577" s="388"/>
      <c r="Q577" s="318"/>
      <c r="R577" s="420">
        <f t="shared" si="43"/>
        <v>10</v>
      </c>
      <c r="S577" s="420" t="str">
        <f t="shared" si="44"/>
        <v/>
      </c>
      <c r="T577" s="420" t="b">
        <f t="shared" si="45"/>
        <v>0</v>
      </c>
      <c r="U577" s="420" t="s">
        <v>1777</v>
      </c>
      <c r="V577" s="420" t="str">
        <f>IFERROR(IF(VLOOKUP(S577,'Disaggregation Records'!$D$95:$G$183,4,FALSE)=0,"",VLOOKUP(S577,'Disaggregation Records'!$D$95:$G$183,4,FALSE)),"")</f>
        <v/>
      </c>
      <c r="W577" s="161"/>
      <c r="X577" s="164"/>
      <c r="Y577" s="164"/>
      <c r="AD577" s="9"/>
      <c r="AE577" s="9"/>
      <c r="AF577" s="9"/>
      <c r="AG577" s="9"/>
      <c r="AH577" s="9"/>
      <c r="AI577" s="9"/>
      <c r="AJ577" s="9"/>
    </row>
    <row r="578" spans="1:36" s="302" customFormat="1" x14ac:dyDescent="0.25">
      <c r="A578" s="317">
        <v>26</v>
      </c>
      <c r="B578" s="329" t="str">
        <f>IFERROR(VLOOKUP(A578,'Coverage Indicators - Section D'!$A$10:$Y$42,25,FALSE),"")</f>
        <v/>
      </c>
      <c r="C578" s="418" t="str">
        <f>IFERROR(IF(VLOOKUP(S578,'Disaggregation Records'!$D$95:$E$183,2,FALSE)=0,"",VLOOKUP(S578,'Disaggregation Records'!$D$95:$E$183,2,FALSE)),"")</f>
        <v/>
      </c>
      <c r="D578" s="418" t="str">
        <f>IFERROR(IF(VLOOKUP(S578,'Disaggregation Records'!$D$95:$F$183,3,FALSE)=0,"",VLOOKUP(S578,'Disaggregation Records'!$D$95:$F$183,3,FALSE)),"")</f>
        <v/>
      </c>
      <c r="E578" s="331"/>
      <c r="F578" s="332"/>
      <c r="G578" s="397" t="str">
        <f t="shared" si="42"/>
        <v/>
      </c>
      <c r="H578" s="388"/>
      <c r="I578" s="389"/>
      <c r="J578" s="389"/>
      <c r="K578" s="389"/>
      <c r="L578" s="389"/>
      <c r="M578" s="389"/>
      <c r="N578" s="389"/>
      <c r="O578" s="389"/>
      <c r="P578" s="388"/>
      <c r="Q578" s="318"/>
      <c r="R578" s="420">
        <f t="shared" si="43"/>
        <v>11</v>
      </c>
      <c r="S578" s="420" t="str">
        <f t="shared" si="44"/>
        <v/>
      </c>
      <c r="T578" s="420" t="b">
        <f t="shared" si="45"/>
        <v>0</v>
      </c>
      <c r="U578" s="420" t="s">
        <v>1778</v>
      </c>
      <c r="V578" s="420" t="str">
        <f>IFERROR(IF(VLOOKUP(S578,'Disaggregation Records'!$D$95:$G$183,4,FALSE)=0,"",VLOOKUP(S578,'Disaggregation Records'!$D$95:$G$183,4,FALSE)),"")</f>
        <v/>
      </c>
      <c r="W578" s="161"/>
      <c r="X578" s="164"/>
      <c r="Y578" s="164"/>
      <c r="AD578" s="9"/>
      <c r="AE578" s="9"/>
      <c r="AF578" s="9"/>
      <c r="AG578" s="9"/>
      <c r="AH578" s="9"/>
      <c r="AI578" s="9"/>
      <c r="AJ578" s="9"/>
    </row>
    <row r="579" spans="1:36" s="302" customFormat="1" x14ac:dyDescent="0.25">
      <c r="A579" s="317">
        <v>26</v>
      </c>
      <c r="B579" s="329" t="str">
        <f>IFERROR(VLOOKUP(A579,'Coverage Indicators - Section D'!$A$10:$Y$42,25,FALSE),"")</f>
        <v/>
      </c>
      <c r="C579" s="418" t="str">
        <f>IFERROR(IF(VLOOKUP(S579,'Disaggregation Records'!$D$95:$E$183,2,FALSE)=0,"",VLOOKUP(S579,'Disaggregation Records'!$D$95:$E$183,2,FALSE)),"")</f>
        <v/>
      </c>
      <c r="D579" s="418" t="str">
        <f>IFERROR(IF(VLOOKUP(S579,'Disaggregation Records'!$D$95:$F$183,3,FALSE)=0,"",VLOOKUP(S579,'Disaggregation Records'!$D$95:$F$183,3,FALSE)),"")</f>
        <v/>
      </c>
      <c r="E579" s="331"/>
      <c r="F579" s="332"/>
      <c r="G579" s="397" t="str">
        <f t="shared" si="42"/>
        <v/>
      </c>
      <c r="H579" s="388"/>
      <c r="I579" s="389"/>
      <c r="J579" s="389"/>
      <c r="K579" s="389"/>
      <c r="L579" s="389"/>
      <c r="M579" s="389"/>
      <c r="N579" s="389"/>
      <c r="O579" s="389"/>
      <c r="P579" s="388"/>
      <c r="Q579" s="318"/>
      <c r="R579" s="420">
        <f t="shared" si="43"/>
        <v>12</v>
      </c>
      <c r="S579" s="420" t="str">
        <f t="shared" si="44"/>
        <v/>
      </c>
      <c r="T579" s="420" t="b">
        <f t="shared" si="45"/>
        <v>0</v>
      </c>
      <c r="U579" s="420" t="s">
        <v>1779</v>
      </c>
      <c r="V579" s="420" t="str">
        <f>IFERROR(IF(VLOOKUP(S579,'Disaggregation Records'!$D$95:$G$183,4,FALSE)=0,"",VLOOKUP(S579,'Disaggregation Records'!$D$95:$G$183,4,FALSE)),"")</f>
        <v/>
      </c>
      <c r="W579" s="161"/>
      <c r="X579" s="164"/>
      <c r="Y579" s="164"/>
      <c r="AD579" s="9"/>
      <c r="AE579" s="9"/>
      <c r="AF579" s="9"/>
      <c r="AG579" s="9"/>
      <c r="AH579" s="9"/>
      <c r="AI579" s="9"/>
      <c r="AJ579" s="9"/>
    </row>
    <row r="580" spans="1:36" s="302" customFormat="1" x14ac:dyDescent="0.25">
      <c r="A580" s="317">
        <v>26</v>
      </c>
      <c r="B580" s="329" t="str">
        <f>IFERROR(VLOOKUP(A580,'Coverage Indicators - Section D'!$A$10:$Y$42,25,FALSE),"")</f>
        <v/>
      </c>
      <c r="C580" s="418" t="str">
        <f>IFERROR(IF(VLOOKUP(S580,'Disaggregation Records'!$D$95:$E$183,2,FALSE)=0,"",VLOOKUP(S580,'Disaggregation Records'!$D$95:$E$183,2,FALSE)),"")</f>
        <v/>
      </c>
      <c r="D580" s="418" t="str">
        <f>IFERROR(IF(VLOOKUP(S580,'Disaggregation Records'!$D$95:$F$183,3,FALSE)=0,"",VLOOKUP(S580,'Disaggregation Records'!$D$95:$F$183,3,FALSE)),"")</f>
        <v/>
      </c>
      <c r="E580" s="331"/>
      <c r="F580" s="332"/>
      <c r="G580" s="397" t="str">
        <f t="shared" si="42"/>
        <v/>
      </c>
      <c r="H580" s="388"/>
      <c r="I580" s="389"/>
      <c r="J580" s="389"/>
      <c r="K580" s="389"/>
      <c r="L580" s="389"/>
      <c r="M580" s="389"/>
      <c r="N580" s="389"/>
      <c r="O580" s="389"/>
      <c r="P580" s="388"/>
      <c r="Q580" s="318"/>
      <c r="R580" s="420">
        <f t="shared" si="43"/>
        <v>13</v>
      </c>
      <c r="S580" s="420" t="str">
        <f t="shared" si="44"/>
        <v/>
      </c>
      <c r="T580" s="420" t="b">
        <f t="shared" si="45"/>
        <v>0</v>
      </c>
      <c r="U580" s="420" t="s">
        <v>1780</v>
      </c>
      <c r="V580" s="420" t="str">
        <f>IFERROR(IF(VLOOKUP(S580,'Disaggregation Records'!$D$95:$G$183,4,FALSE)=0,"",VLOOKUP(S580,'Disaggregation Records'!$D$95:$G$183,4,FALSE)),"")</f>
        <v/>
      </c>
      <c r="W580" s="161"/>
      <c r="X580" s="164"/>
      <c r="Y580" s="164"/>
      <c r="AD580" s="9"/>
      <c r="AE580" s="9"/>
      <c r="AF580" s="9"/>
      <c r="AG580" s="9"/>
      <c r="AH580" s="9"/>
      <c r="AI580" s="9"/>
      <c r="AJ580" s="9"/>
    </row>
    <row r="581" spans="1:36" s="302" customFormat="1" x14ac:dyDescent="0.25">
      <c r="A581" s="317">
        <v>26</v>
      </c>
      <c r="B581" s="329" t="str">
        <f>IFERROR(VLOOKUP(A581,'Coverage Indicators - Section D'!$A$10:$Y$42,25,FALSE),"")</f>
        <v/>
      </c>
      <c r="C581" s="418" t="str">
        <f>IFERROR(IF(VLOOKUP(S581,'Disaggregation Records'!$D$95:$E$183,2,FALSE)=0,"",VLOOKUP(S581,'Disaggregation Records'!$D$95:$E$183,2,FALSE)),"")</f>
        <v/>
      </c>
      <c r="D581" s="418" t="str">
        <f>IFERROR(IF(VLOOKUP(S581,'Disaggregation Records'!$D$95:$F$183,3,FALSE)=0,"",VLOOKUP(S581,'Disaggregation Records'!$D$95:$F$183,3,FALSE)),"")</f>
        <v/>
      </c>
      <c r="E581" s="331"/>
      <c r="F581" s="332"/>
      <c r="G581" s="397" t="str">
        <f t="shared" si="42"/>
        <v/>
      </c>
      <c r="H581" s="388"/>
      <c r="I581" s="389"/>
      <c r="J581" s="389"/>
      <c r="K581" s="389"/>
      <c r="L581" s="389"/>
      <c r="M581" s="389"/>
      <c r="N581" s="389"/>
      <c r="O581" s="389"/>
      <c r="P581" s="388"/>
      <c r="Q581" s="318"/>
      <c r="R581" s="420">
        <f t="shared" si="43"/>
        <v>14</v>
      </c>
      <c r="S581" s="420" t="str">
        <f t="shared" si="44"/>
        <v/>
      </c>
      <c r="T581" s="420" t="b">
        <f t="shared" si="45"/>
        <v>0</v>
      </c>
      <c r="U581" s="420" t="s">
        <v>1781</v>
      </c>
      <c r="V581" s="420" t="str">
        <f>IFERROR(IF(VLOOKUP(S581,'Disaggregation Records'!$D$95:$G$183,4,FALSE)=0,"",VLOOKUP(S581,'Disaggregation Records'!$D$95:$G$183,4,FALSE)),"")</f>
        <v/>
      </c>
      <c r="W581" s="161"/>
      <c r="X581" s="164"/>
      <c r="Y581" s="164"/>
      <c r="AD581" s="9"/>
      <c r="AE581" s="9"/>
      <c r="AF581" s="9"/>
      <c r="AG581" s="9"/>
      <c r="AH581" s="9"/>
      <c r="AI581" s="9"/>
      <c r="AJ581" s="9"/>
    </row>
    <row r="582" spans="1:36" s="302" customFormat="1" x14ac:dyDescent="0.25">
      <c r="A582" s="317">
        <v>26</v>
      </c>
      <c r="B582" s="329" t="str">
        <f>IFERROR(VLOOKUP(A582,'Coverage Indicators - Section D'!$A$10:$Y$42,25,FALSE),"")</f>
        <v/>
      </c>
      <c r="C582" s="418" t="str">
        <f>IFERROR(IF(VLOOKUP(S582,'Disaggregation Records'!$D$95:$E$183,2,FALSE)=0,"",VLOOKUP(S582,'Disaggregation Records'!$D$95:$E$183,2,FALSE)),"")</f>
        <v/>
      </c>
      <c r="D582" s="418" t="str">
        <f>IFERROR(IF(VLOOKUP(S582,'Disaggregation Records'!$D$95:$F$183,3,FALSE)=0,"",VLOOKUP(S582,'Disaggregation Records'!$D$95:$F$183,3,FALSE)),"")</f>
        <v/>
      </c>
      <c r="E582" s="331"/>
      <c r="F582" s="332"/>
      <c r="G582" s="397" t="str">
        <f t="shared" si="42"/>
        <v/>
      </c>
      <c r="H582" s="388"/>
      <c r="I582" s="389"/>
      <c r="J582" s="389"/>
      <c r="K582" s="389"/>
      <c r="L582" s="389"/>
      <c r="M582" s="389"/>
      <c r="N582" s="389"/>
      <c r="O582" s="389"/>
      <c r="P582" s="388"/>
      <c r="Q582" s="318"/>
      <c r="R582" s="420">
        <f t="shared" si="43"/>
        <v>15</v>
      </c>
      <c r="S582" s="420" t="str">
        <f t="shared" si="44"/>
        <v/>
      </c>
      <c r="T582" s="420" t="b">
        <f t="shared" si="45"/>
        <v>0</v>
      </c>
      <c r="U582" s="420" t="s">
        <v>1782</v>
      </c>
      <c r="V582" s="420" t="str">
        <f>IFERROR(IF(VLOOKUP(S582,'Disaggregation Records'!$D$95:$G$183,4,FALSE)=0,"",VLOOKUP(S582,'Disaggregation Records'!$D$95:$G$183,4,FALSE)),"")</f>
        <v/>
      </c>
      <c r="W582" s="161"/>
      <c r="X582" s="164"/>
      <c r="Y582" s="164"/>
      <c r="AD582" s="9"/>
      <c r="AE582" s="9"/>
      <c r="AF582" s="9"/>
      <c r="AG582" s="9"/>
      <c r="AH582" s="9"/>
      <c r="AI582" s="9"/>
      <c r="AJ582" s="9"/>
    </row>
    <row r="583" spans="1:36" s="302" customFormat="1" x14ac:dyDescent="0.25">
      <c r="A583" s="317">
        <v>26</v>
      </c>
      <c r="B583" s="329" t="str">
        <f>IFERROR(VLOOKUP(A583,'Coverage Indicators - Section D'!$A$10:$Y$42,25,FALSE),"")</f>
        <v/>
      </c>
      <c r="C583" s="418" t="str">
        <f>IFERROR(IF(VLOOKUP(S583,'Disaggregation Records'!$D$95:$E$183,2,FALSE)=0,"",VLOOKUP(S583,'Disaggregation Records'!$D$95:$E$183,2,FALSE)),"")</f>
        <v/>
      </c>
      <c r="D583" s="418" t="str">
        <f>IFERROR(IF(VLOOKUP(S583,'Disaggregation Records'!$D$95:$F$183,3,FALSE)=0,"",VLOOKUP(S583,'Disaggregation Records'!$D$95:$F$183,3,FALSE)),"")</f>
        <v/>
      </c>
      <c r="E583" s="331"/>
      <c r="F583" s="332"/>
      <c r="G583" s="397" t="str">
        <f t="shared" ref="G583:G626" si="46">IFERROR(IF(F583&lt;&gt;"",(E583/F583)*100,""),"")</f>
        <v/>
      </c>
      <c r="H583" s="388"/>
      <c r="I583" s="389"/>
      <c r="J583" s="389"/>
      <c r="K583" s="389"/>
      <c r="L583" s="389"/>
      <c r="M583" s="389"/>
      <c r="N583" s="389"/>
      <c r="O583" s="389"/>
      <c r="P583" s="388"/>
      <c r="Q583" s="318"/>
      <c r="R583" s="420">
        <f t="shared" ref="R583:R626" si="47">IF(B583=B582,R582+1,0)</f>
        <v>16</v>
      </c>
      <c r="S583" s="420" t="str">
        <f t="shared" ref="S583:S626" si="48">IF(B583&lt;&gt;"",B583&amp;"-"&amp;R583,"")</f>
        <v/>
      </c>
      <c r="T583" s="420" t="b">
        <f t="shared" ref="T583:T626" si="49">IFERROR(IF(B583&lt;&gt;"",TRUE,FALSE),"")</f>
        <v>0</v>
      </c>
      <c r="U583" s="420" t="s">
        <v>1783</v>
      </c>
      <c r="V583" s="420" t="str">
        <f>IFERROR(IF(VLOOKUP(S583,'Disaggregation Records'!$D$95:$G$183,4,FALSE)=0,"",VLOOKUP(S583,'Disaggregation Records'!$D$95:$G$183,4,FALSE)),"")</f>
        <v/>
      </c>
      <c r="W583" s="161"/>
      <c r="X583" s="164"/>
      <c r="Y583" s="164"/>
      <c r="AD583" s="9"/>
      <c r="AE583" s="9"/>
      <c r="AF583" s="9"/>
      <c r="AG583" s="9"/>
      <c r="AH583" s="9"/>
      <c r="AI583" s="9"/>
      <c r="AJ583" s="9"/>
    </row>
    <row r="584" spans="1:36" s="302" customFormat="1" x14ac:dyDescent="0.25">
      <c r="A584" s="317">
        <v>26</v>
      </c>
      <c r="B584" s="329" t="str">
        <f>IFERROR(VLOOKUP(A584,'Coverage Indicators - Section D'!$A$10:$Y$42,25,FALSE),"")</f>
        <v/>
      </c>
      <c r="C584" s="418" t="str">
        <f>IFERROR(IF(VLOOKUP(S584,'Disaggregation Records'!$D$95:$E$183,2,FALSE)=0,"",VLOOKUP(S584,'Disaggregation Records'!$D$95:$E$183,2,FALSE)),"")</f>
        <v/>
      </c>
      <c r="D584" s="418" t="str">
        <f>IFERROR(IF(VLOOKUP(S584,'Disaggregation Records'!$D$95:$F$183,3,FALSE)=0,"",VLOOKUP(S584,'Disaggregation Records'!$D$95:$F$183,3,FALSE)),"")</f>
        <v/>
      </c>
      <c r="E584" s="331"/>
      <c r="F584" s="332"/>
      <c r="G584" s="397" t="str">
        <f t="shared" si="46"/>
        <v/>
      </c>
      <c r="H584" s="388"/>
      <c r="I584" s="389"/>
      <c r="J584" s="389"/>
      <c r="K584" s="389"/>
      <c r="L584" s="389"/>
      <c r="M584" s="389"/>
      <c r="N584" s="389"/>
      <c r="O584" s="389"/>
      <c r="P584" s="388"/>
      <c r="Q584" s="318"/>
      <c r="R584" s="420">
        <f t="shared" si="47"/>
        <v>17</v>
      </c>
      <c r="S584" s="420" t="str">
        <f t="shared" si="48"/>
        <v/>
      </c>
      <c r="T584" s="420" t="b">
        <f t="shared" si="49"/>
        <v>0</v>
      </c>
      <c r="U584" s="420" t="s">
        <v>1784</v>
      </c>
      <c r="V584" s="420" t="str">
        <f>IFERROR(IF(VLOOKUP(S584,'Disaggregation Records'!$D$95:$G$183,4,FALSE)=0,"",VLOOKUP(S584,'Disaggregation Records'!$D$95:$G$183,4,FALSE)),"")</f>
        <v/>
      </c>
      <c r="W584" s="161"/>
      <c r="X584" s="164"/>
      <c r="Y584" s="164"/>
      <c r="AD584" s="9"/>
      <c r="AE584" s="9"/>
      <c r="AF584" s="9"/>
      <c r="AG584" s="9"/>
      <c r="AH584" s="9"/>
      <c r="AI584" s="9"/>
      <c r="AJ584" s="9"/>
    </row>
    <row r="585" spans="1:36" s="302" customFormat="1" x14ac:dyDescent="0.25">
      <c r="A585" s="317">
        <v>26</v>
      </c>
      <c r="B585" s="329" t="str">
        <f>IFERROR(VLOOKUP(A585,'Coverage Indicators - Section D'!$A$10:$Y$42,25,FALSE),"")</f>
        <v/>
      </c>
      <c r="C585" s="418" t="str">
        <f>IFERROR(IF(VLOOKUP(S585,'Disaggregation Records'!$D$95:$E$183,2,FALSE)=0,"",VLOOKUP(S585,'Disaggregation Records'!$D$95:$E$183,2,FALSE)),"")</f>
        <v/>
      </c>
      <c r="D585" s="418" t="str">
        <f>IFERROR(IF(VLOOKUP(S585,'Disaggregation Records'!$D$95:$F$183,3,FALSE)=0,"",VLOOKUP(S585,'Disaggregation Records'!$D$95:$F$183,3,FALSE)),"")</f>
        <v/>
      </c>
      <c r="E585" s="331"/>
      <c r="F585" s="332"/>
      <c r="G585" s="397" t="str">
        <f t="shared" si="46"/>
        <v/>
      </c>
      <c r="H585" s="388"/>
      <c r="I585" s="389"/>
      <c r="J585" s="389"/>
      <c r="K585" s="389"/>
      <c r="L585" s="389"/>
      <c r="M585" s="389"/>
      <c r="N585" s="389"/>
      <c r="O585" s="389"/>
      <c r="P585" s="388"/>
      <c r="Q585" s="318"/>
      <c r="R585" s="420">
        <f t="shared" si="47"/>
        <v>18</v>
      </c>
      <c r="S585" s="420" t="str">
        <f t="shared" si="48"/>
        <v/>
      </c>
      <c r="T585" s="420" t="b">
        <f t="shared" si="49"/>
        <v>0</v>
      </c>
      <c r="U585" s="420" t="s">
        <v>1785</v>
      </c>
      <c r="V585" s="420" t="str">
        <f>IFERROR(IF(VLOOKUP(S585,'Disaggregation Records'!$D$95:$G$183,4,FALSE)=0,"",VLOOKUP(S585,'Disaggregation Records'!$D$95:$G$183,4,FALSE)),"")</f>
        <v/>
      </c>
      <c r="W585" s="161"/>
      <c r="X585" s="164"/>
      <c r="Y585" s="164"/>
      <c r="AD585" s="9"/>
      <c r="AE585" s="9"/>
      <c r="AF585" s="9"/>
      <c r="AG585" s="9"/>
      <c r="AH585" s="9"/>
      <c r="AI585" s="9"/>
      <c r="AJ585" s="9"/>
    </row>
    <row r="586" spans="1:36" s="302" customFormat="1" x14ac:dyDescent="0.25">
      <c r="A586" s="317">
        <v>26</v>
      </c>
      <c r="B586" s="329" t="str">
        <f>IFERROR(VLOOKUP(A586,'Coverage Indicators - Section D'!$A$10:$Y$42,25,FALSE),"")</f>
        <v/>
      </c>
      <c r="C586" s="418" t="str">
        <f>IFERROR(IF(VLOOKUP(S586,'Disaggregation Records'!$D$95:$E$183,2,FALSE)=0,"",VLOOKUP(S586,'Disaggregation Records'!$D$95:$E$183,2,FALSE)),"")</f>
        <v/>
      </c>
      <c r="D586" s="418" t="str">
        <f>IFERROR(IF(VLOOKUP(S586,'Disaggregation Records'!$D$95:$F$183,3,FALSE)=0,"",VLOOKUP(S586,'Disaggregation Records'!$D$95:$F$183,3,FALSE)),"")</f>
        <v/>
      </c>
      <c r="E586" s="331"/>
      <c r="F586" s="332"/>
      <c r="G586" s="397" t="str">
        <f t="shared" si="46"/>
        <v/>
      </c>
      <c r="H586" s="388"/>
      <c r="I586" s="389"/>
      <c r="J586" s="389"/>
      <c r="K586" s="389"/>
      <c r="L586" s="389"/>
      <c r="M586" s="389"/>
      <c r="N586" s="389"/>
      <c r="O586" s="389"/>
      <c r="P586" s="388"/>
      <c r="Q586" s="318"/>
      <c r="R586" s="420">
        <f t="shared" si="47"/>
        <v>19</v>
      </c>
      <c r="S586" s="420" t="str">
        <f t="shared" si="48"/>
        <v/>
      </c>
      <c r="T586" s="420" t="b">
        <f t="shared" si="49"/>
        <v>0</v>
      </c>
      <c r="U586" s="420" t="s">
        <v>1786</v>
      </c>
      <c r="V586" s="420" t="str">
        <f>IFERROR(IF(VLOOKUP(S586,'Disaggregation Records'!$D$95:$G$183,4,FALSE)=0,"",VLOOKUP(S586,'Disaggregation Records'!$D$95:$G$183,4,FALSE)),"")</f>
        <v/>
      </c>
      <c r="W586" s="161"/>
      <c r="X586" s="164"/>
      <c r="Y586" s="164"/>
      <c r="AD586" s="9"/>
      <c r="AE586" s="9"/>
      <c r="AF586" s="9"/>
      <c r="AG586" s="9"/>
      <c r="AH586" s="9"/>
      <c r="AI586" s="9"/>
      <c r="AJ586" s="9"/>
    </row>
    <row r="587" spans="1:36" s="302" customFormat="1" x14ac:dyDescent="0.25">
      <c r="A587" s="317">
        <v>27</v>
      </c>
      <c r="B587" s="329" t="str">
        <f>IFERROR(VLOOKUP(A587,'Coverage Indicators - Section D'!$A$10:$Y$42,25,FALSE),"")</f>
        <v/>
      </c>
      <c r="C587" s="418" t="str">
        <f>IFERROR(IF(VLOOKUP(S587,'Disaggregation Records'!$D$95:$E$183,2,FALSE)=0,"",VLOOKUP(S587,'Disaggregation Records'!$D$95:$E$183,2,FALSE)),"")</f>
        <v/>
      </c>
      <c r="D587" s="418" t="str">
        <f>IFERROR(IF(VLOOKUP(S587,'Disaggregation Records'!$D$95:$F$183,3,FALSE)=0,"",VLOOKUP(S587,'Disaggregation Records'!$D$95:$F$183,3,FALSE)),"")</f>
        <v/>
      </c>
      <c r="E587" s="331"/>
      <c r="F587" s="332"/>
      <c r="G587" s="397" t="str">
        <f t="shared" si="46"/>
        <v/>
      </c>
      <c r="H587" s="388"/>
      <c r="I587" s="389"/>
      <c r="J587" s="389"/>
      <c r="K587" s="389"/>
      <c r="L587" s="389"/>
      <c r="M587" s="389"/>
      <c r="N587" s="389"/>
      <c r="O587" s="389"/>
      <c r="P587" s="388"/>
      <c r="Q587" s="318"/>
      <c r="R587" s="420">
        <f t="shared" si="47"/>
        <v>20</v>
      </c>
      <c r="S587" s="420" t="str">
        <f t="shared" si="48"/>
        <v/>
      </c>
      <c r="T587" s="420" t="b">
        <f t="shared" si="49"/>
        <v>0</v>
      </c>
      <c r="U587" s="420" t="s">
        <v>1787</v>
      </c>
      <c r="V587" s="420" t="str">
        <f>IFERROR(IF(VLOOKUP(S587,'Disaggregation Records'!$D$95:$G$183,4,FALSE)=0,"",VLOOKUP(S587,'Disaggregation Records'!$D$95:$G$183,4,FALSE)),"")</f>
        <v/>
      </c>
      <c r="W587" s="161"/>
      <c r="X587" s="164"/>
      <c r="Y587" s="164"/>
      <c r="AD587" s="9"/>
      <c r="AE587" s="9"/>
      <c r="AF587" s="9"/>
      <c r="AG587" s="9"/>
      <c r="AH587" s="9"/>
      <c r="AI587" s="9"/>
      <c r="AJ587" s="9"/>
    </row>
    <row r="588" spans="1:36" s="302" customFormat="1" x14ac:dyDescent="0.25">
      <c r="A588" s="317">
        <v>27</v>
      </c>
      <c r="B588" s="329" t="str">
        <f>IFERROR(VLOOKUP(A588,'Coverage Indicators - Section D'!$A$10:$Y$42,25,FALSE),"")</f>
        <v/>
      </c>
      <c r="C588" s="418" t="str">
        <f>IFERROR(IF(VLOOKUP(S588,'Disaggregation Records'!$D$95:$E$183,2,FALSE)=0,"",VLOOKUP(S588,'Disaggregation Records'!$D$95:$E$183,2,FALSE)),"")</f>
        <v/>
      </c>
      <c r="D588" s="418" t="str">
        <f>IFERROR(IF(VLOOKUP(S588,'Disaggregation Records'!$D$95:$F$183,3,FALSE)=0,"",VLOOKUP(S588,'Disaggregation Records'!$D$95:$F$183,3,FALSE)),"")</f>
        <v/>
      </c>
      <c r="E588" s="331"/>
      <c r="F588" s="332"/>
      <c r="G588" s="397" t="str">
        <f t="shared" si="46"/>
        <v/>
      </c>
      <c r="H588" s="388"/>
      <c r="I588" s="389"/>
      <c r="J588" s="389"/>
      <c r="K588" s="389"/>
      <c r="L588" s="389"/>
      <c r="M588" s="389"/>
      <c r="N588" s="389"/>
      <c r="O588" s="389"/>
      <c r="P588" s="388"/>
      <c r="Q588" s="318"/>
      <c r="R588" s="420">
        <f t="shared" si="47"/>
        <v>21</v>
      </c>
      <c r="S588" s="420" t="str">
        <f t="shared" si="48"/>
        <v/>
      </c>
      <c r="T588" s="420" t="b">
        <f t="shared" si="49"/>
        <v>0</v>
      </c>
      <c r="U588" s="420" t="s">
        <v>1788</v>
      </c>
      <c r="V588" s="420" t="str">
        <f>IFERROR(IF(VLOOKUP(S588,'Disaggregation Records'!$D$95:$G$183,4,FALSE)=0,"",VLOOKUP(S588,'Disaggregation Records'!$D$95:$G$183,4,FALSE)),"")</f>
        <v/>
      </c>
      <c r="W588" s="161"/>
      <c r="X588" s="164"/>
      <c r="Y588" s="164"/>
      <c r="AD588" s="9"/>
      <c r="AE588" s="9"/>
      <c r="AF588" s="9"/>
      <c r="AG588" s="9"/>
      <c r="AH588" s="9"/>
      <c r="AI588" s="9"/>
      <c r="AJ588" s="9"/>
    </row>
    <row r="589" spans="1:36" s="302" customFormat="1" x14ac:dyDescent="0.25">
      <c r="A589" s="317">
        <v>27</v>
      </c>
      <c r="B589" s="329" t="str">
        <f>IFERROR(VLOOKUP(A589,'Coverage Indicators - Section D'!$A$10:$Y$42,25,FALSE),"")</f>
        <v/>
      </c>
      <c r="C589" s="418" t="str">
        <f>IFERROR(IF(VLOOKUP(S589,'Disaggregation Records'!$D$95:$E$183,2,FALSE)=0,"",VLOOKUP(S589,'Disaggregation Records'!$D$95:$E$183,2,FALSE)),"")</f>
        <v/>
      </c>
      <c r="D589" s="418" t="str">
        <f>IFERROR(IF(VLOOKUP(S589,'Disaggregation Records'!$D$95:$F$183,3,FALSE)=0,"",VLOOKUP(S589,'Disaggregation Records'!$D$95:$F$183,3,FALSE)),"")</f>
        <v/>
      </c>
      <c r="E589" s="331"/>
      <c r="F589" s="332"/>
      <c r="G589" s="397" t="str">
        <f t="shared" si="46"/>
        <v/>
      </c>
      <c r="H589" s="388"/>
      <c r="I589" s="389"/>
      <c r="J589" s="389"/>
      <c r="K589" s="389"/>
      <c r="L589" s="389"/>
      <c r="M589" s="389"/>
      <c r="N589" s="389"/>
      <c r="O589" s="389"/>
      <c r="P589" s="388"/>
      <c r="Q589" s="318"/>
      <c r="R589" s="420">
        <f t="shared" si="47"/>
        <v>22</v>
      </c>
      <c r="S589" s="420" t="str">
        <f t="shared" si="48"/>
        <v/>
      </c>
      <c r="T589" s="420" t="b">
        <f t="shared" si="49"/>
        <v>0</v>
      </c>
      <c r="U589" s="420" t="s">
        <v>1789</v>
      </c>
      <c r="V589" s="420" t="str">
        <f>IFERROR(IF(VLOOKUP(S589,'Disaggregation Records'!$D$95:$G$183,4,FALSE)=0,"",VLOOKUP(S589,'Disaggregation Records'!$D$95:$G$183,4,FALSE)),"")</f>
        <v/>
      </c>
      <c r="W589" s="161"/>
      <c r="X589" s="164"/>
      <c r="Y589" s="164"/>
      <c r="AD589" s="9"/>
      <c r="AE589" s="9"/>
      <c r="AF589" s="9"/>
      <c r="AG589" s="9"/>
      <c r="AH589" s="9"/>
      <c r="AI589" s="9"/>
      <c r="AJ589" s="9"/>
    </row>
    <row r="590" spans="1:36" s="302" customFormat="1" x14ac:dyDescent="0.25">
      <c r="A590" s="317">
        <v>27</v>
      </c>
      <c r="B590" s="329" t="str">
        <f>IFERROR(VLOOKUP(A590,'Coverage Indicators - Section D'!$A$10:$Y$42,25,FALSE),"")</f>
        <v/>
      </c>
      <c r="C590" s="418" t="str">
        <f>IFERROR(IF(VLOOKUP(S590,'Disaggregation Records'!$D$95:$E$183,2,FALSE)=0,"",VLOOKUP(S590,'Disaggregation Records'!$D$95:$E$183,2,FALSE)),"")</f>
        <v/>
      </c>
      <c r="D590" s="418" t="str">
        <f>IFERROR(IF(VLOOKUP(S590,'Disaggregation Records'!$D$95:$F$183,3,FALSE)=0,"",VLOOKUP(S590,'Disaggregation Records'!$D$95:$F$183,3,FALSE)),"")</f>
        <v/>
      </c>
      <c r="E590" s="331"/>
      <c r="F590" s="332"/>
      <c r="G590" s="397" t="str">
        <f t="shared" si="46"/>
        <v/>
      </c>
      <c r="H590" s="388"/>
      <c r="I590" s="389"/>
      <c r="J590" s="389"/>
      <c r="K590" s="389"/>
      <c r="L590" s="389"/>
      <c r="M590" s="389"/>
      <c r="N590" s="389"/>
      <c r="O590" s="389"/>
      <c r="P590" s="388"/>
      <c r="Q590" s="318"/>
      <c r="R590" s="420">
        <f t="shared" si="47"/>
        <v>23</v>
      </c>
      <c r="S590" s="420" t="str">
        <f t="shared" si="48"/>
        <v/>
      </c>
      <c r="T590" s="420" t="b">
        <f t="shared" si="49"/>
        <v>0</v>
      </c>
      <c r="U590" s="420" t="s">
        <v>1790</v>
      </c>
      <c r="V590" s="420" t="str">
        <f>IFERROR(IF(VLOOKUP(S590,'Disaggregation Records'!$D$95:$G$183,4,FALSE)=0,"",VLOOKUP(S590,'Disaggregation Records'!$D$95:$G$183,4,FALSE)),"")</f>
        <v/>
      </c>
      <c r="W590" s="161"/>
      <c r="X590" s="164"/>
      <c r="Y590" s="164"/>
      <c r="AD590" s="9"/>
      <c r="AE590" s="9"/>
      <c r="AF590" s="9"/>
      <c r="AG590" s="9"/>
      <c r="AH590" s="9"/>
      <c r="AI590" s="9"/>
      <c r="AJ590" s="9"/>
    </row>
    <row r="591" spans="1:36" s="302" customFormat="1" x14ac:dyDescent="0.25">
      <c r="A591" s="317">
        <v>27</v>
      </c>
      <c r="B591" s="329" t="str">
        <f>IFERROR(VLOOKUP(A591,'Coverage Indicators - Section D'!$A$10:$Y$42,25,FALSE),"")</f>
        <v/>
      </c>
      <c r="C591" s="418" t="str">
        <f>IFERROR(IF(VLOOKUP(S591,'Disaggregation Records'!$D$95:$E$183,2,FALSE)=0,"",VLOOKUP(S591,'Disaggregation Records'!$D$95:$E$183,2,FALSE)),"")</f>
        <v/>
      </c>
      <c r="D591" s="418" t="str">
        <f>IFERROR(IF(VLOOKUP(S591,'Disaggregation Records'!$D$95:$F$183,3,FALSE)=0,"",VLOOKUP(S591,'Disaggregation Records'!$D$95:$F$183,3,FALSE)),"")</f>
        <v/>
      </c>
      <c r="E591" s="331"/>
      <c r="F591" s="332"/>
      <c r="G591" s="397" t="str">
        <f t="shared" si="46"/>
        <v/>
      </c>
      <c r="H591" s="388"/>
      <c r="I591" s="389"/>
      <c r="J591" s="389"/>
      <c r="K591" s="389"/>
      <c r="L591" s="389"/>
      <c r="M591" s="389"/>
      <c r="N591" s="389"/>
      <c r="O591" s="389"/>
      <c r="P591" s="388"/>
      <c r="Q591" s="318"/>
      <c r="R591" s="420">
        <f t="shared" si="47"/>
        <v>24</v>
      </c>
      <c r="S591" s="420" t="str">
        <f t="shared" si="48"/>
        <v/>
      </c>
      <c r="T591" s="420" t="b">
        <f t="shared" si="49"/>
        <v>0</v>
      </c>
      <c r="U591" s="420" t="s">
        <v>1791</v>
      </c>
      <c r="V591" s="420" t="str">
        <f>IFERROR(IF(VLOOKUP(S591,'Disaggregation Records'!$D$95:$G$183,4,FALSE)=0,"",VLOOKUP(S591,'Disaggregation Records'!$D$95:$G$183,4,FALSE)),"")</f>
        <v/>
      </c>
      <c r="W591" s="161"/>
      <c r="X591" s="164"/>
      <c r="Y591" s="164"/>
      <c r="AD591" s="9"/>
      <c r="AE591" s="9"/>
      <c r="AF591" s="9"/>
      <c r="AG591" s="9"/>
      <c r="AH591" s="9"/>
      <c r="AI591" s="9"/>
      <c r="AJ591" s="9"/>
    </row>
    <row r="592" spans="1:36" s="302" customFormat="1" x14ac:dyDescent="0.25">
      <c r="A592" s="317">
        <v>27</v>
      </c>
      <c r="B592" s="329" t="str">
        <f>IFERROR(VLOOKUP(A592,'Coverage Indicators - Section D'!$A$10:$Y$42,25,FALSE),"")</f>
        <v/>
      </c>
      <c r="C592" s="418" t="str">
        <f>IFERROR(IF(VLOOKUP(S592,'Disaggregation Records'!$D$95:$E$183,2,FALSE)=0,"",VLOOKUP(S592,'Disaggregation Records'!$D$95:$E$183,2,FALSE)),"")</f>
        <v/>
      </c>
      <c r="D592" s="418" t="str">
        <f>IFERROR(IF(VLOOKUP(S592,'Disaggregation Records'!$D$95:$F$183,3,FALSE)=0,"",VLOOKUP(S592,'Disaggregation Records'!$D$95:$F$183,3,FALSE)),"")</f>
        <v/>
      </c>
      <c r="E592" s="331"/>
      <c r="F592" s="332"/>
      <c r="G592" s="397" t="str">
        <f t="shared" si="46"/>
        <v/>
      </c>
      <c r="H592" s="388"/>
      <c r="I592" s="389"/>
      <c r="J592" s="389"/>
      <c r="K592" s="389"/>
      <c r="L592" s="389"/>
      <c r="M592" s="389"/>
      <c r="N592" s="389"/>
      <c r="O592" s="389"/>
      <c r="P592" s="388"/>
      <c r="Q592" s="318"/>
      <c r="R592" s="420">
        <f t="shared" si="47"/>
        <v>25</v>
      </c>
      <c r="S592" s="420" t="str">
        <f t="shared" si="48"/>
        <v/>
      </c>
      <c r="T592" s="420" t="b">
        <f t="shared" si="49"/>
        <v>0</v>
      </c>
      <c r="U592" s="420" t="s">
        <v>1792</v>
      </c>
      <c r="V592" s="420" t="str">
        <f>IFERROR(IF(VLOOKUP(S592,'Disaggregation Records'!$D$95:$G$183,4,FALSE)=0,"",VLOOKUP(S592,'Disaggregation Records'!$D$95:$G$183,4,FALSE)),"")</f>
        <v/>
      </c>
      <c r="W592" s="161"/>
      <c r="X592" s="164"/>
      <c r="Y592" s="164"/>
      <c r="AD592" s="9"/>
      <c r="AE592" s="9"/>
      <c r="AF592" s="9"/>
      <c r="AG592" s="9"/>
      <c r="AH592" s="9"/>
      <c r="AI592" s="9"/>
      <c r="AJ592" s="9"/>
    </row>
    <row r="593" spans="1:36" s="302" customFormat="1" x14ac:dyDescent="0.25">
      <c r="A593" s="317">
        <v>27</v>
      </c>
      <c r="B593" s="329" t="str">
        <f>IFERROR(VLOOKUP(A593,'Coverage Indicators - Section D'!$A$10:$Y$42,25,FALSE),"")</f>
        <v/>
      </c>
      <c r="C593" s="418" t="str">
        <f>IFERROR(IF(VLOOKUP(S593,'Disaggregation Records'!$D$95:$E$183,2,FALSE)=0,"",VLOOKUP(S593,'Disaggregation Records'!$D$95:$E$183,2,FALSE)),"")</f>
        <v/>
      </c>
      <c r="D593" s="418" t="str">
        <f>IFERROR(IF(VLOOKUP(S593,'Disaggregation Records'!$D$95:$F$183,3,FALSE)=0,"",VLOOKUP(S593,'Disaggregation Records'!$D$95:$F$183,3,FALSE)),"")</f>
        <v/>
      </c>
      <c r="E593" s="331"/>
      <c r="F593" s="332"/>
      <c r="G593" s="397" t="str">
        <f t="shared" si="46"/>
        <v/>
      </c>
      <c r="H593" s="388"/>
      <c r="I593" s="389"/>
      <c r="J593" s="389"/>
      <c r="K593" s="389"/>
      <c r="L593" s="389"/>
      <c r="M593" s="389"/>
      <c r="N593" s="389"/>
      <c r="O593" s="389"/>
      <c r="P593" s="388"/>
      <c r="Q593" s="318"/>
      <c r="R593" s="420">
        <f t="shared" si="47"/>
        <v>26</v>
      </c>
      <c r="S593" s="420" t="str">
        <f t="shared" si="48"/>
        <v/>
      </c>
      <c r="T593" s="420" t="b">
        <f t="shared" si="49"/>
        <v>0</v>
      </c>
      <c r="U593" s="420" t="s">
        <v>1793</v>
      </c>
      <c r="V593" s="420" t="str">
        <f>IFERROR(IF(VLOOKUP(S593,'Disaggregation Records'!$D$95:$G$183,4,FALSE)=0,"",VLOOKUP(S593,'Disaggregation Records'!$D$95:$G$183,4,FALSE)),"")</f>
        <v/>
      </c>
      <c r="W593" s="161"/>
      <c r="X593" s="164"/>
      <c r="Y593" s="164"/>
      <c r="AD593" s="9"/>
      <c r="AE593" s="9"/>
      <c r="AF593" s="9"/>
      <c r="AG593" s="9"/>
      <c r="AH593" s="9"/>
      <c r="AI593" s="9"/>
      <c r="AJ593" s="9"/>
    </row>
    <row r="594" spans="1:36" s="302" customFormat="1" x14ac:dyDescent="0.25">
      <c r="A594" s="317">
        <v>27</v>
      </c>
      <c r="B594" s="329" t="str">
        <f>IFERROR(VLOOKUP(A594,'Coverage Indicators - Section D'!$A$10:$Y$42,25,FALSE),"")</f>
        <v/>
      </c>
      <c r="C594" s="418" t="str">
        <f>IFERROR(IF(VLOOKUP(S594,'Disaggregation Records'!$D$95:$E$183,2,FALSE)=0,"",VLOOKUP(S594,'Disaggregation Records'!$D$95:$E$183,2,FALSE)),"")</f>
        <v/>
      </c>
      <c r="D594" s="418" t="str">
        <f>IFERROR(IF(VLOOKUP(S594,'Disaggregation Records'!$D$95:$F$183,3,FALSE)=0,"",VLOOKUP(S594,'Disaggregation Records'!$D$95:$F$183,3,FALSE)),"")</f>
        <v/>
      </c>
      <c r="E594" s="331"/>
      <c r="F594" s="332"/>
      <c r="G594" s="397" t="str">
        <f t="shared" si="46"/>
        <v/>
      </c>
      <c r="H594" s="388"/>
      <c r="I594" s="389"/>
      <c r="J594" s="389"/>
      <c r="K594" s="389"/>
      <c r="L594" s="389"/>
      <c r="M594" s="389"/>
      <c r="N594" s="389"/>
      <c r="O594" s="389"/>
      <c r="P594" s="388"/>
      <c r="Q594" s="318"/>
      <c r="R594" s="420">
        <f t="shared" si="47"/>
        <v>27</v>
      </c>
      <c r="S594" s="420" t="str">
        <f t="shared" si="48"/>
        <v/>
      </c>
      <c r="T594" s="420" t="b">
        <f t="shared" si="49"/>
        <v>0</v>
      </c>
      <c r="U594" s="420" t="s">
        <v>1794</v>
      </c>
      <c r="V594" s="420" t="str">
        <f>IFERROR(IF(VLOOKUP(S594,'Disaggregation Records'!$D$95:$G$183,4,FALSE)=0,"",VLOOKUP(S594,'Disaggregation Records'!$D$95:$G$183,4,FALSE)),"")</f>
        <v/>
      </c>
      <c r="W594" s="161"/>
      <c r="X594" s="164"/>
      <c r="Y594" s="164"/>
      <c r="AD594" s="9"/>
      <c r="AE594" s="9"/>
      <c r="AF594" s="9"/>
      <c r="AG594" s="9"/>
      <c r="AH594" s="9"/>
      <c r="AI594" s="9"/>
      <c r="AJ594" s="9"/>
    </row>
    <row r="595" spans="1:36" s="302" customFormat="1" x14ac:dyDescent="0.25">
      <c r="A595" s="317">
        <v>27</v>
      </c>
      <c r="B595" s="329" t="str">
        <f>IFERROR(VLOOKUP(A595,'Coverage Indicators - Section D'!$A$10:$Y$42,25,FALSE),"")</f>
        <v/>
      </c>
      <c r="C595" s="418" t="str">
        <f>IFERROR(IF(VLOOKUP(S595,'Disaggregation Records'!$D$95:$E$183,2,FALSE)=0,"",VLOOKUP(S595,'Disaggregation Records'!$D$95:$E$183,2,FALSE)),"")</f>
        <v/>
      </c>
      <c r="D595" s="418" t="str">
        <f>IFERROR(IF(VLOOKUP(S595,'Disaggregation Records'!$D$95:$F$183,3,FALSE)=0,"",VLOOKUP(S595,'Disaggregation Records'!$D$95:$F$183,3,FALSE)),"")</f>
        <v/>
      </c>
      <c r="E595" s="331"/>
      <c r="F595" s="332"/>
      <c r="G595" s="397" t="str">
        <f t="shared" si="46"/>
        <v/>
      </c>
      <c r="H595" s="388"/>
      <c r="I595" s="389"/>
      <c r="J595" s="389"/>
      <c r="K595" s="389"/>
      <c r="L595" s="389"/>
      <c r="M595" s="389"/>
      <c r="N595" s="389"/>
      <c r="O595" s="389"/>
      <c r="P595" s="388"/>
      <c r="Q595" s="318"/>
      <c r="R595" s="420">
        <f t="shared" si="47"/>
        <v>28</v>
      </c>
      <c r="S595" s="420" t="str">
        <f t="shared" si="48"/>
        <v/>
      </c>
      <c r="T595" s="420" t="b">
        <f t="shared" si="49"/>
        <v>0</v>
      </c>
      <c r="U595" s="420" t="s">
        <v>1795</v>
      </c>
      <c r="V595" s="420" t="str">
        <f>IFERROR(IF(VLOOKUP(S595,'Disaggregation Records'!$D$95:$G$183,4,FALSE)=0,"",VLOOKUP(S595,'Disaggregation Records'!$D$95:$G$183,4,FALSE)),"")</f>
        <v/>
      </c>
      <c r="W595" s="161"/>
      <c r="X595" s="164"/>
      <c r="Y595" s="164"/>
      <c r="AD595" s="9"/>
      <c r="AE595" s="9"/>
      <c r="AF595" s="9"/>
      <c r="AG595" s="9"/>
      <c r="AH595" s="9"/>
      <c r="AI595" s="9"/>
      <c r="AJ595" s="9"/>
    </row>
    <row r="596" spans="1:36" s="302" customFormat="1" x14ac:dyDescent="0.25">
      <c r="A596" s="317">
        <v>27</v>
      </c>
      <c r="B596" s="329" t="str">
        <f>IFERROR(VLOOKUP(A596,'Coverage Indicators - Section D'!$A$10:$Y$42,25,FALSE),"")</f>
        <v/>
      </c>
      <c r="C596" s="418" t="str">
        <f>IFERROR(IF(VLOOKUP(S596,'Disaggregation Records'!$D$95:$E$183,2,FALSE)=0,"",VLOOKUP(S596,'Disaggregation Records'!$D$95:$E$183,2,FALSE)),"")</f>
        <v/>
      </c>
      <c r="D596" s="418" t="str">
        <f>IFERROR(IF(VLOOKUP(S596,'Disaggregation Records'!$D$95:$F$183,3,FALSE)=0,"",VLOOKUP(S596,'Disaggregation Records'!$D$95:$F$183,3,FALSE)),"")</f>
        <v/>
      </c>
      <c r="E596" s="331"/>
      <c r="F596" s="332"/>
      <c r="G596" s="397" t="str">
        <f t="shared" si="46"/>
        <v/>
      </c>
      <c r="H596" s="388"/>
      <c r="I596" s="389"/>
      <c r="J596" s="389"/>
      <c r="K596" s="389"/>
      <c r="L596" s="389"/>
      <c r="M596" s="389"/>
      <c r="N596" s="389"/>
      <c r="O596" s="389"/>
      <c r="P596" s="388"/>
      <c r="Q596" s="318"/>
      <c r="R596" s="420">
        <f t="shared" si="47"/>
        <v>29</v>
      </c>
      <c r="S596" s="420" t="str">
        <f t="shared" si="48"/>
        <v/>
      </c>
      <c r="T596" s="420" t="b">
        <f t="shared" si="49"/>
        <v>0</v>
      </c>
      <c r="U596" s="420" t="s">
        <v>1796</v>
      </c>
      <c r="V596" s="420" t="str">
        <f>IFERROR(IF(VLOOKUP(S596,'Disaggregation Records'!$D$95:$G$183,4,FALSE)=0,"",VLOOKUP(S596,'Disaggregation Records'!$D$95:$G$183,4,FALSE)),"")</f>
        <v/>
      </c>
      <c r="W596" s="161"/>
      <c r="X596" s="164"/>
      <c r="Y596" s="164"/>
      <c r="AD596" s="9"/>
      <c r="AE596" s="9"/>
      <c r="AF596" s="9"/>
      <c r="AG596" s="9"/>
      <c r="AH596" s="9"/>
      <c r="AI596" s="9"/>
      <c r="AJ596" s="9"/>
    </row>
    <row r="597" spans="1:36" s="302" customFormat="1" x14ac:dyDescent="0.25">
      <c r="A597" s="317">
        <v>28</v>
      </c>
      <c r="B597" s="329" t="str">
        <f>IFERROR(VLOOKUP(A597,'Coverage Indicators - Section D'!$A$10:$Y$42,25,FALSE),"")</f>
        <v/>
      </c>
      <c r="C597" s="418" t="str">
        <f>IFERROR(IF(VLOOKUP(S597,'Disaggregation Records'!$D$95:$E$183,2,FALSE)=0,"",VLOOKUP(S597,'Disaggregation Records'!$D$95:$E$183,2,FALSE)),"")</f>
        <v/>
      </c>
      <c r="D597" s="418" t="str">
        <f>IFERROR(IF(VLOOKUP(S597,'Disaggregation Records'!$D$95:$F$183,3,FALSE)=0,"",VLOOKUP(S597,'Disaggregation Records'!$D$95:$F$183,3,FALSE)),"")</f>
        <v/>
      </c>
      <c r="E597" s="331">
        <v>32</v>
      </c>
      <c r="F597" s="332"/>
      <c r="G597" s="397" t="str">
        <f t="shared" si="46"/>
        <v/>
      </c>
      <c r="H597" s="388" t="s">
        <v>259</v>
      </c>
      <c r="I597" s="389"/>
      <c r="J597" s="389"/>
      <c r="K597" s="389"/>
      <c r="L597" s="389"/>
      <c r="M597" s="389"/>
      <c r="N597" s="389"/>
      <c r="O597" s="389"/>
      <c r="P597" s="388" t="s">
        <v>4331</v>
      </c>
      <c r="Q597" s="318"/>
      <c r="R597" s="420">
        <f t="shared" si="47"/>
        <v>30</v>
      </c>
      <c r="S597" s="420" t="str">
        <f t="shared" si="48"/>
        <v/>
      </c>
      <c r="T597" s="420" t="b">
        <f t="shared" si="49"/>
        <v>0</v>
      </c>
      <c r="U597" s="420" t="s">
        <v>1797</v>
      </c>
      <c r="V597" s="420" t="str">
        <f>IFERROR(IF(VLOOKUP(S597,'Disaggregation Records'!$D$95:$G$183,4,FALSE)=0,"",VLOOKUP(S597,'Disaggregation Records'!$D$95:$G$183,4,FALSE)),"")</f>
        <v/>
      </c>
      <c r="W597" s="161"/>
      <c r="X597" s="164"/>
      <c r="Y597" s="164"/>
      <c r="AD597" s="9"/>
      <c r="AE597" s="9"/>
      <c r="AF597" s="9"/>
      <c r="AG597" s="9"/>
      <c r="AH597" s="9"/>
      <c r="AI597" s="9"/>
      <c r="AJ597" s="9"/>
    </row>
    <row r="598" spans="1:36" s="302" customFormat="1" x14ac:dyDescent="0.25">
      <c r="A598" s="317">
        <v>28</v>
      </c>
      <c r="B598" s="329" t="str">
        <f>IFERROR(VLOOKUP(A598,'Coverage Indicators - Section D'!$A$10:$Y$42,25,FALSE),"")</f>
        <v/>
      </c>
      <c r="C598" s="418" t="str">
        <f>IFERROR(IF(VLOOKUP(S598,'Disaggregation Records'!$D$95:$E$183,2,FALSE)=0,"",VLOOKUP(S598,'Disaggregation Records'!$D$95:$E$183,2,FALSE)),"")</f>
        <v/>
      </c>
      <c r="D598" s="418" t="str">
        <f>IFERROR(IF(VLOOKUP(S598,'Disaggregation Records'!$D$95:$F$183,3,FALSE)=0,"",VLOOKUP(S598,'Disaggregation Records'!$D$95:$F$183,3,FALSE)),"")</f>
        <v/>
      </c>
      <c r="E598" s="331">
        <v>879</v>
      </c>
      <c r="F598" s="332"/>
      <c r="G598" s="397" t="str">
        <f t="shared" si="46"/>
        <v/>
      </c>
      <c r="H598" s="388" t="s">
        <v>259</v>
      </c>
      <c r="I598" s="389"/>
      <c r="J598" s="389"/>
      <c r="K598" s="389"/>
      <c r="L598" s="389"/>
      <c r="M598" s="389"/>
      <c r="N598" s="389"/>
      <c r="O598" s="389"/>
      <c r="P598" s="388" t="s">
        <v>4331</v>
      </c>
      <c r="Q598" s="318"/>
      <c r="R598" s="420">
        <f t="shared" si="47"/>
        <v>31</v>
      </c>
      <c r="S598" s="420" t="str">
        <f t="shared" si="48"/>
        <v/>
      </c>
      <c r="T598" s="420" t="b">
        <f t="shared" si="49"/>
        <v>0</v>
      </c>
      <c r="U598" s="420" t="s">
        <v>1798</v>
      </c>
      <c r="V598" s="420" t="str">
        <f>IFERROR(IF(VLOOKUP(S598,'Disaggregation Records'!$D$95:$G$183,4,FALSE)=0,"",VLOOKUP(S598,'Disaggregation Records'!$D$95:$G$183,4,FALSE)),"")</f>
        <v/>
      </c>
      <c r="W598" s="161"/>
      <c r="X598" s="164"/>
      <c r="Y598" s="164"/>
      <c r="AD598" s="9"/>
      <c r="AE598" s="9"/>
      <c r="AF598" s="9"/>
      <c r="AG598" s="9"/>
      <c r="AH598" s="9"/>
      <c r="AI598" s="9"/>
      <c r="AJ598" s="9"/>
    </row>
    <row r="599" spans="1:36" s="302" customFormat="1" x14ac:dyDescent="0.25">
      <c r="A599" s="317">
        <v>28</v>
      </c>
      <c r="B599" s="329" t="str">
        <f>IFERROR(VLOOKUP(A599,'Coverage Indicators - Section D'!$A$10:$Y$42,25,FALSE),"")</f>
        <v/>
      </c>
      <c r="C599" s="418" t="str">
        <f>IFERROR(IF(VLOOKUP(S599,'Disaggregation Records'!$D$95:$E$183,2,FALSE)=0,"",VLOOKUP(S599,'Disaggregation Records'!$D$95:$E$183,2,FALSE)),"")</f>
        <v/>
      </c>
      <c r="D599" s="418" t="str">
        <f>IFERROR(IF(VLOOKUP(S599,'Disaggregation Records'!$D$95:$F$183,3,FALSE)=0,"",VLOOKUP(S599,'Disaggregation Records'!$D$95:$F$183,3,FALSE)),"")</f>
        <v/>
      </c>
      <c r="E599" s="331">
        <v>583</v>
      </c>
      <c r="F599" s="332"/>
      <c r="G599" s="397" t="str">
        <f t="shared" si="46"/>
        <v/>
      </c>
      <c r="H599" s="388" t="s">
        <v>259</v>
      </c>
      <c r="I599" s="389"/>
      <c r="J599" s="389"/>
      <c r="K599" s="389"/>
      <c r="L599" s="389"/>
      <c r="M599" s="389"/>
      <c r="N599" s="389"/>
      <c r="O599" s="389"/>
      <c r="P599" s="388" t="s">
        <v>4331</v>
      </c>
      <c r="Q599" s="318"/>
      <c r="R599" s="420">
        <f t="shared" si="47"/>
        <v>32</v>
      </c>
      <c r="S599" s="420" t="str">
        <f t="shared" si="48"/>
        <v/>
      </c>
      <c r="T599" s="420" t="b">
        <f t="shared" si="49"/>
        <v>0</v>
      </c>
      <c r="U599" s="420" t="s">
        <v>1799</v>
      </c>
      <c r="V599" s="420" t="str">
        <f>IFERROR(IF(VLOOKUP(S599,'Disaggregation Records'!$D$95:$G$183,4,FALSE)=0,"",VLOOKUP(S599,'Disaggregation Records'!$D$95:$G$183,4,FALSE)),"")</f>
        <v/>
      </c>
      <c r="W599" s="161"/>
      <c r="X599" s="164"/>
      <c r="Y599" s="164"/>
      <c r="AD599" s="9"/>
      <c r="AE599" s="9"/>
      <c r="AF599" s="9"/>
      <c r="AG599" s="9"/>
      <c r="AH599" s="9"/>
      <c r="AI599" s="9"/>
      <c r="AJ599" s="9"/>
    </row>
    <row r="600" spans="1:36" s="302" customFormat="1" x14ac:dyDescent="0.25">
      <c r="A600" s="317">
        <v>28</v>
      </c>
      <c r="B600" s="329" t="str">
        <f>IFERROR(VLOOKUP(A600,'Coverage Indicators - Section D'!$A$10:$Y$42,25,FALSE),"")</f>
        <v/>
      </c>
      <c r="C600" s="418" t="str">
        <f>IFERROR(IF(VLOOKUP(S600,'Disaggregation Records'!$D$95:$E$183,2,FALSE)=0,"",VLOOKUP(S600,'Disaggregation Records'!$D$95:$E$183,2,FALSE)),"")</f>
        <v/>
      </c>
      <c r="D600" s="418" t="str">
        <f>IFERROR(IF(VLOOKUP(S600,'Disaggregation Records'!$D$95:$F$183,3,FALSE)=0,"",VLOOKUP(S600,'Disaggregation Records'!$D$95:$F$183,3,FALSE)),"")</f>
        <v/>
      </c>
      <c r="E600" s="331">
        <v>328</v>
      </c>
      <c r="F600" s="332"/>
      <c r="G600" s="397" t="str">
        <f t="shared" si="46"/>
        <v/>
      </c>
      <c r="H600" s="388" t="s">
        <v>259</v>
      </c>
      <c r="I600" s="389"/>
      <c r="J600" s="389"/>
      <c r="K600" s="389"/>
      <c r="L600" s="389"/>
      <c r="M600" s="389"/>
      <c r="N600" s="389"/>
      <c r="O600" s="389"/>
      <c r="P600" s="388" t="s">
        <v>4331</v>
      </c>
      <c r="Q600" s="318"/>
      <c r="R600" s="420">
        <f t="shared" si="47"/>
        <v>33</v>
      </c>
      <c r="S600" s="420" t="str">
        <f t="shared" si="48"/>
        <v/>
      </c>
      <c r="T600" s="420" t="b">
        <f t="shared" si="49"/>
        <v>0</v>
      </c>
      <c r="U600" s="420" t="s">
        <v>1800</v>
      </c>
      <c r="V600" s="420" t="str">
        <f>IFERROR(IF(VLOOKUP(S600,'Disaggregation Records'!$D$95:$G$183,4,FALSE)=0,"",VLOOKUP(S600,'Disaggregation Records'!$D$95:$G$183,4,FALSE)),"")</f>
        <v/>
      </c>
      <c r="W600" s="161"/>
      <c r="X600" s="164"/>
      <c r="Y600" s="164"/>
      <c r="AD600" s="9"/>
      <c r="AE600" s="9"/>
      <c r="AF600" s="9"/>
      <c r="AG600" s="9"/>
      <c r="AH600" s="9"/>
      <c r="AI600" s="9"/>
      <c r="AJ600" s="9"/>
    </row>
    <row r="601" spans="1:36" s="302" customFormat="1" x14ac:dyDescent="0.25">
      <c r="A601" s="317">
        <v>28</v>
      </c>
      <c r="B601" s="329" t="str">
        <f>IFERROR(VLOOKUP(A601,'Coverage Indicators - Section D'!$A$10:$Y$42,25,FALSE),"")</f>
        <v/>
      </c>
      <c r="C601" s="418" t="str">
        <f>IFERROR(IF(VLOOKUP(S601,'Disaggregation Records'!$D$95:$E$183,2,FALSE)=0,"",VLOOKUP(S601,'Disaggregation Records'!$D$95:$E$183,2,FALSE)),"")</f>
        <v/>
      </c>
      <c r="D601" s="418" t="str">
        <f>IFERROR(IF(VLOOKUP(S601,'Disaggregation Records'!$D$95:$F$183,3,FALSE)=0,"",VLOOKUP(S601,'Disaggregation Records'!$D$95:$F$183,3,FALSE)),"")</f>
        <v/>
      </c>
      <c r="E601" s="331"/>
      <c r="F601" s="332"/>
      <c r="G601" s="397" t="str">
        <f t="shared" si="46"/>
        <v/>
      </c>
      <c r="H601" s="388"/>
      <c r="I601" s="389"/>
      <c r="J601" s="389"/>
      <c r="K601" s="389"/>
      <c r="L601" s="389"/>
      <c r="M601" s="389"/>
      <c r="N601" s="389"/>
      <c r="O601" s="389"/>
      <c r="P601" s="388"/>
      <c r="Q601" s="318"/>
      <c r="R601" s="420">
        <f t="shared" si="47"/>
        <v>34</v>
      </c>
      <c r="S601" s="420" t="str">
        <f t="shared" si="48"/>
        <v/>
      </c>
      <c r="T601" s="420" t="b">
        <f t="shared" si="49"/>
        <v>0</v>
      </c>
      <c r="U601" s="420" t="s">
        <v>1801</v>
      </c>
      <c r="V601" s="420" t="str">
        <f>IFERROR(IF(VLOOKUP(S601,'Disaggregation Records'!$D$95:$G$183,4,FALSE)=0,"",VLOOKUP(S601,'Disaggregation Records'!$D$95:$G$183,4,FALSE)),"")</f>
        <v/>
      </c>
      <c r="W601" s="161"/>
      <c r="X601" s="164"/>
      <c r="Y601" s="164"/>
      <c r="AD601" s="9"/>
      <c r="AE601" s="9"/>
      <c r="AF601" s="9"/>
      <c r="AG601" s="9"/>
      <c r="AH601" s="9"/>
      <c r="AI601" s="9"/>
      <c r="AJ601" s="9"/>
    </row>
    <row r="602" spans="1:36" s="302" customFormat="1" x14ac:dyDescent="0.25">
      <c r="A602" s="317">
        <v>28</v>
      </c>
      <c r="B602" s="329" t="str">
        <f>IFERROR(VLOOKUP(A602,'Coverage Indicators - Section D'!$A$10:$Y$42,25,FALSE),"")</f>
        <v/>
      </c>
      <c r="C602" s="418" t="str">
        <f>IFERROR(IF(VLOOKUP(S602,'Disaggregation Records'!$D$95:$E$183,2,FALSE)=0,"",VLOOKUP(S602,'Disaggregation Records'!$D$95:$E$183,2,FALSE)),"")</f>
        <v/>
      </c>
      <c r="D602" s="418" t="str">
        <f>IFERROR(IF(VLOOKUP(S602,'Disaggregation Records'!$D$95:$F$183,3,FALSE)=0,"",VLOOKUP(S602,'Disaggregation Records'!$D$95:$F$183,3,FALSE)),"")</f>
        <v/>
      </c>
      <c r="E602" s="331"/>
      <c r="F602" s="332"/>
      <c r="G602" s="397" t="str">
        <f t="shared" si="46"/>
        <v/>
      </c>
      <c r="H602" s="388"/>
      <c r="I602" s="389"/>
      <c r="J602" s="389"/>
      <c r="K602" s="389"/>
      <c r="L602" s="389"/>
      <c r="M602" s="389"/>
      <c r="N602" s="389"/>
      <c r="O602" s="389"/>
      <c r="P602" s="388"/>
      <c r="Q602" s="318"/>
      <c r="R602" s="420">
        <f t="shared" si="47"/>
        <v>35</v>
      </c>
      <c r="S602" s="420" t="str">
        <f t="shared" si="48"/>
        <v/>
      </c>
      <c r="T602" s="420" t="b">
        <f t="shared" si="49"/>
        <v>0</v>
      </c>
      <c r="U602" s="420" t="s">
        <v>1802</v>
      </c>
      <c r="V602" s="420" t="str">
        <f>IFERROR(IF(VLOOKUP(S602,'Disaggregation Records'!$D$95:$G$183,4,FALSE)=0,"",VLOOKUP(S602,'Disaggregation Records'!$D$95:$G$183,4,FALSE)),"")</f>
        <v/>
      </c>
      <c r="W602" s="161"/>
      <c r="X602" s="164"/>
      <c r="Y602" s="164"/>
      <c r="AD602" s="9"/>
      <c r="AE602" s="9"/>
      <c r="AF602" s="9"/>
      <c r="AG602" s="9"/>
      <c r="AH602" s="9"/>
      <c r="AI602" s="9"/>
      <c r="AJ602" s="9"/>
    </row>
    <row r="603" spans="1:36" s="302" customFormat="1" x14ac:dyDescent="0.25">
      <c r="A603" s="317">
        <v>28</v>
      </c>
      <c r="B603" s="329" t="str">
        <f>IFERROR(VLOOKUP(A603,'Coverage Indicators - Section D'!$A$10:$Y$42,25,FALSE),"")</f>
        <v/>
      </c>
      <c r="C603" s="418" t="str">
        <f>IFERROR(IF(VLOOKUP(S603,'Disaggregation Records'!$D$95:$E$183,2,FALSE)=0,"",VLOOKUP(S603,'Disaggregation Records'!$D$95:$E$183,2,FALSE)),"")</f>
        <v/>
      </c>
      <c r="D603" s="418" t="str">
        <f>IFERROR(IF(VLOOKUP(S603,'Disaggregation Records'!$D$95:$F$183,3,FALSE)=0,"",VLOOKUP(S603,'Disaggregation Records'!$D$95:$F$183,3,FALSE)),"")</f>
        <v/>
      </c>
      <c r="E603" s="331"/>
      <c r="F603" s="332"/>
      <c r="G603" s="397" t="str">
        <f t="shared" si="46"/>
        <v/>
      </c>
      <c r="H603" s="388"/>
      <c r="I603" s="389"/>
      <c r="J603" s="389"/>
      <c r="K603" s="389"/>
      <c r="L603" s="389"/>
      <c r="M603" s="389"/>
      <c r="N603" s="389"/>
      <c r="O603" s="389"/>
      <c r="P603" s="388"/>
      <c r="Q603" s="318"/>
      <c r="R603" s="420">
        <f t="shared" si="47"/>
        <v>36</v>
      </c>
      <c r="S603" s="420" t="str">
        <f t="shared" si="48"/>
        <v/>
      </c>
      <c r="T603" s="420" t="b">
        <f t="shared" si="49"/>
        <v>0</v>
      </c>
      <c r="U603" s="420" t="s">
        <v>1803</v>
      </c>
      <c r="V603" s="420" t="str">
        <f>IFERROR(IF(VLOOKUP(S603,'Disaggregation Records'!$D$95:$G$183,4,FALSE)=0,"",VLOOKUP(S603,'Disaggregation Records'!$D$95:$G$183,4,FALSE)),"")</f>
        <v/>
      </c>
      <c r="W603" s="161"/>
      <c r="X603" s="164"/>
      <c r="Y603" s="164"/>
      <c r="AD603" s="9"/>
      <c r="AE603" s="9"/>
      <c r="AF603" s="9"/>
      <c r="AG603" s="9"/>
      <c r="AH603" s="9"/>
      <c r="AI603" s="9"/>
      <c r="AJ603" s="9"/>
    </row>
    <row r="604" spans="1:36" s="302" customFormat="1" x14ac:dyDescent="0.25">
      <c r="A604" s="317">
        <v>28</v>
      </c>
      <c r="B604" s="329" t="str">
        <f>IFERROR(VLOOKUP(A604,'Coverage Indicators - Section D'!$A$10:$Y$42,25,FALSE),"")</f>
        <v/>
      </c>
      <c r="C604" s="418" t="str">
        <f>IFERROR(IF(VLOOKUP(S604,'Disaggregation Records'!$D$95:$E$183,2,FALSE)=0,"",VLOOKUP(S604,'Disaggregation Records'!$D$95:$E$183,2,FALSE)),"")</f>
        <v/>
      </c>
      <c r="D604" s="418" t="str">
        <f>IFERROR(IF(VLOOKUP(S604,'Disaggregation Records'!$D$95:$F$183,3,FALSE)=0,"",VLOOKUP(S604,'Disaggregation Records'!$D$95:$F$183,3,FALSE)),"")</f>
        <v/>
      </c>
      <c r="E604" s="331"/>
      <c r="F604" s="332"/>
      <c r="G604" s="397" t="str">
        <f t="shared" si="46"/>
        <v/>
      </c>
      <c r="H604" s="388"/>
      <c r="I604" s="389"/>
      <c r="J604" s="389"/>
      <c r="K604" s="389"/>
      <c r="L604" s="389"/>
      <c r="M604" s="389"/>
      <c r="N604" s="389"/>
      <c r="O604" s="389"/>
      <c r="P604" s="388"/>
      <c r="Q604" s="318"/>
      <c r="R604" s="420">
        <f t="shared" si="47"/>
        <v>37</v>
      </c>
      <c r="S604" s="420" t="str">
        <f t="shared" si="48"/>
        <v/>
      </c>
      <c r="T604" s="420" t="b">
        <f t="shared" si="49"/>
        <v>0</v>
      </c>
      <c r="U604" s="420" t="s">
        <v>1804</v>
      </c>
      <c r="V604" s="420" t="str">
        <f>IFERROR(IF(VLOOKUP(S604,'Disaggregation Records'!$D$95:$G$183,4,FALSE)=0,"",VLOOKUP(S604,'Disaggregation Records'!$D$95:$G$183,4,FALSE)),"")</f>
        <v/>
      </c>
      <c r="W604" s="161"/>
      <c r="X604" s="164"/>
      <c r="Y604" s="164"/>
      <c r="AD604" s="9"/>
      <c r="AE604" s="9"/>
      <c r="AF604" s="9"/>
      <c r="AG604" s="9"/>
      <c r="AH604" s="9"/>
      <c r="AI604" s="9"/>
      <c r="AJ604" s="9"/>
    </row>
    <row r="605" spans="1:36" s="302" customFormat="1" x14ac:dyDescent="0.25">
      <c r="A605" s="317">
        <v>28</v>
      </c>
      <c r="B605" s="329" t="str">
        <f>IFERROR(VLOOKUP(A605,'Coverage Indicators - Section D'!$A$10:$Y$42,25,FALSE),"")</f>
        <v/>
      </c>
      <c r="C605" s="418" t="str">
        <f>IFERROR(IF(VLOOKUP(S605,'Disaggregation Records'!$D$95:$E$183,2,FALSE)=0,"",VLOOKUP(S605,'Disaggregation Records'!$D$95:$E$183,2,FALSE)),"")</f>
        <v/>
      </c>
      <c r="D605" s="418" t="str">
        <f>IFERROR(IF(VLOOKUP(S605,'Disaggregation Records'!$D$95:$F$183,3,FALSE)=0,"",VLOOKUP(S605,'Disaggregation Records'!$D$95:$F$183,3,FALSE)),"")</f>
        <v/>
      </c>
      <c r="E605" s="331"/>
      <c r="F605" s="332"/>
      <c r="G605" s="397" t="str">
        <f t="shared" si="46"/>
        <v/>
      </c>
      <c r="H605" s="388"/>
      <c r="I605" s="389"/>
      <c r="J605" s="389"/>
      <c r="K605" s="389"/>
      <c r="L605" s="389"/>
      <c r="M605" s="389"/>
      <c r="N605" s="389"/>
      <c r="O605" s="389"/>
      <c r="P605" s="388"/>
      <c r="Q605" s="318"/>
      <c r="R605" s="420">
        <f t="shared" si="47"/>
        <v>38</v>
      </c>
      <c r="S605" s="420" t="str">
        <f t="shared" si="48"/>
        <v/>
      </c>
      <c r="T605" s="420" t="b">
        <f t="shared" si="49"/>
        <v>0</v>
      </c>
      <c r="U605" s="420" t="s">
        <v>1805</v>
      </c>
      <c r="V605" s="420" t="str">
        <f>IFERROR(IF(VLOOKUP(S605,'Disaggregation Records'!$D$95:$G$183,4,FALSE)=0,"",VLOOKUP(S605,'Disaggregation Records'!$D$95:$G$183,4,FALSE)),"")</f>
        <v/>
      </c>
      <c r="W605" s="161"/>
      <c r="X605" s="164"/>
      <c r="Y605" s="164"/>
      <c r="AD605" s="9"/>
      <c r="AE605" s="9"/>
      <c r="AF605" s="9"/>
      <c r="AG605" s="9"/>
      <c r="AH605" s="9"/>
      <c r="AI605" s="9"/>
      <c r="AJ605" s="9"/>
    </row>
    <row r="606" spans="1:36" s="302" customFormat="1" x14ac:dyDescent="0.25">
      <c r="A606" s="317">
        <v>28</v>
      </c>
      <c r="B606" s="329" t="str">
        <f>IFERROR(VLOOKUP(A606,'Coverage Indicators - Section D'!$A$10:$Y$42,25,FALSE),"")</f>
        <v/>
      </c>
      <c r="C606" s="418" t="str">
        <f>IFERROR(IF(VLOOKUP(S606,'Disaggregation Records'!$D$95:$E$183,2,FALSE)=0,"",VLOOKUP(S606,'Disaggregation Records'!$D$95:$E$183,2,FALSE)),"")</f>
        <v/>
      </c>
      <c r="D606" s="418" t="str">
        <f>IFERROR(IF(VLOOKUP(S606,'Disaggregation Records'!$D$95:$F$183,3,FALSE)=0,"",VLOOKUP(S606,'Disaggregation Records'!$D$95:$F$183,3,FALSE)),"")</f>
        <v/>
      </c>
      <c r="E606" s="331"/>
      <c r="F606" s="332"/>
      <c r="G606" s="397" t="str">
        <f t="shared" si="46"/>
        <v/>
      </c>
      <c r="H606" s="388"/>
      <c r="I606" s="389"/>
      <c r="J606" s="389"/>
      <c r="K606" s="389"/>
      <c r="L606" s="389"/>
      <c r="M606" s="389"/>
      <c r="N606" s="389"/>
      <c r="O606" s="389"/>
      <c r="P606" s="388"/>
      <c r="Q606" s="318"/>
      <c r="R606" s="420">
        <f t="shared" si="47"/>
        <v>39</v>
      </c>
      <c r="S606" s="420" t="str">
        <f t="shared" si="48"/>
        <v/>
      </c>
      <c r="T606" s="420" t="b">
        <f t="shared" si="49"/>
        <v>0</v>
      </c>
      <c r="U606" s="420" t="s">
        <v>1806</v>
      </c>
      <c r="V606" s="420" t="str">
        <f>IFERROR(IF(VLOOKUP(S606,'Disaggregation Records'!$D$95:$G$183,4,FALSE)=0,"",VLOOKUP(S606,'Disaggregation Records'!$D$95:$G$183,4,FALSE)),"")</f>
        <v/>
      </c>
      <c r="W606" s="161"/>
      <c r="X606" s="164"/>
      <c r="Y606" s="164"/>
      <c r="AD606" s="9"/>
      <c r="AE606" s="9"/>
      <c r="AF606" s="9"/>
      <c r="AG606" s="9"/>
      <c r="AH606" s="9"/>
      <c r="AI606" s="9"/>
      <c r="AJ606" s="9"/>
    </row>
    <row r="607" spans="1:36" s="302" customFormat="1" ht="31.5" x14ac:dyDescent="0.25">
      <c r="A607" s="317">
        <v>29</v>
      </c>
      <c r="B607" s="329" t="str">
        <f>IFERROR(VLOOKUP(A607,'Coverage Indicators - Section D'!$A$10:$Y$42,25,FALSE),"")</f>
        <v>MDR TB-2(M): Number of TB cases with RR-TB and/or MDR-TB notified</v>
      </c>
      <c r="C607" s="418" t="str">
        <f>IFERROR(IF(VLOOKUP(S607,'Disaggregation Records'!$D$95:$E$183,2,FALSE)=0,"",VLOOKUP(S607,'Disaggregation Records'!$D$95:$E$183,2,FALSE)),"")</f>
        <v>Age</v>
      </c>
      <c r="D607" s="418" t="str">
        <f>IFERROR(IF(VLOOKUP(S607,'Disaggregation Records'!$D$95:$F$183,3,FALSE)=0,"",VLOOKUP(S607,'Disaggregation Records'!$D$95:$F$183,3,FALSE)),"")</f>
        <v>U15</v>
      </c>
      <c r="E607" s="331"/>
      <c r="F607" s="332"/>
      <c r="G607" s="397" t="str">
        <f t="shared" si="46"/>
        <v/>
      </c>
      <c r="H607" s="388"/>
      <c r="I607" s="389"/>
      <c r="J607" s="389"/>
      <c r="K607" s="389"/>
      <c r="L607" s="389"/>
      <c r="M607" s="389"/>
      <c r="N607" s="389"/>
      <c r="O607" s="389"/>
      <c r="P607" s="388"/>
      <c r="Q607" s="318" t="s">
        <v>4386</v>
      </c>
      <c r="R607" s="420">
        <f t="shared" si="47"/>
        <v>0</v>
      </c>
      <c r="S607" s="420" t="str">
        <f t="shared" si="48"/>
        <v>MDR TB-2(M): Number of TB cases with RR-TB and/or MDR-TB notified-0</v>
      </c>
      <c r="T607" s="420" t="b">
        <f t="shared" si="49"/>
        <v>1</v>
      </c>
      <c r="U607" s="420" t="s">
        <v>1807</v>
      </c>
      <c r="V607" s="420" t="str">
        <f>IFERROR(IF(VLOOKUP(S607,'Disaggregation Records'!$D$95:$G$183,4,FALSE)=0,"",VLOOKUP(S607,'Disaggregation Records'!$D$95:$G$183,4,FALSE)),"")</f>
        <v>a1L36000000zoNGEAY</v>
      </c>
      <c r="W607" s="161"/>
      <c r="X607" s="164"/>
      <c r="Y607" s="164"/>
      <c r="AD607" s="9"/>
      <c r="AE607" s="9"/>
      <c r="AF607" s="9"/>
      <c r="AG607" s="9"/>
      <c r="AH607" s="9"/>
      <c r="AI607" s="9"/>
      <c r="AJ607" s="9"/>
    </row>
    <row r="608" spans="1:36" s="302" customFormat="1" ht="31.5" x14ac:dyDescent="0.25">
      <c r="A608" s="317">
        <v>29</v>
      </c>
      <c r="B608" s="329" t="str">
        <f>IFERROR(VLOOKUP(A608,'Coverage Indicators - Section D'!$A$10:$Y$42,25,FALSE),"")</f>
        <v>MDR TB-2(M): Number of TB cases with RR-TB and/or MDR-TB notified</v>
      </c>
      <c r="C608" s="418" t="str">
        <f>IFERROR(IF(VLOOKUP(S608,'Disaggregation Records'!$D$95:$E$183,2,FALSE)=0,"",VLOOKUP(S608,'Disaggregation Records'!$D$95:$E$183,2,FALSE)),"")</f>
        <v>Age</v>
      </c>
      <c r="D608" s="418" t="str">
        <f>IFERROR(IF(VLOOKUP(S608,'Disaggregation Records'!$D$95:$F$183,3,FALSE)=0,"",VLOOKUP(S608,'Disaggregation Records'!$D$95:$F$183,3,FALSE)),"")</f>
        <v>15+</v>
      </c>
      <c r="E608" s="331"/>
      <c r="F608" s="332"/>
      <c r="G608" s="397" t="str">
        <f t="shared" si="46"/>
        <v/>
      </c>
      <c r="H608" s="388"/>
      <c r="I608" s="389"/>
      <c r="J608" s="389"/>
      <c r="K608" s="389"/>
      <c r="L608" s="389"/>
      <c r="M608" s="389"/>
      <c r="N608" s="389"/>
      <c r="O608" s="389"/>
      <c r="P608" s="388"/>
      <c r="Q608" s="318" t="s">
        <v>4386</v>
      </c>
      <c r="R608" s="420">
        <f t="shared" si="47"/>
        <v>1</v>
      </c>
      <c r="S608" s="420" t="str">
        <f t="shared" si="48"/>
        <v>MDR TB-2(M): Number of TB cases with RR-TB and/or MDR-TB notified-1</v>
      </c>
      <c r="T608" s="420" t="b">
        <f t="shared" si="49"/>
        <v>1</v>
      </c>
      <c r="U608" s="420" t="s">
        <v>1808</v>
      </c>
      <c r="V608" s="420" t="str">
        <f>IFERROR(IF(VLOOKUP(S608,'Disaggregation Records'!$D$95:$G$183,4,FALSE)=0,"",VLOOKUP(S608,'Disaggregation Records'!$D$95:$G$183,4,FALSE)),"")</f>
        <v>a1L36000000zoNHEAY</v>
      </c>
      <c r="W608" s="161"/>
      <c r="X608" s="164"/>
      <c r="Y608" s="164"/>
      <c r="AD608" s="9"/>
      <c r="AE608" s="9"/>
      <c r="AF608" s="9"/>
      <c r="AG608" s="9"/>
      <c r="AH608" s="9"/>
      <c r="AI608" s="9"/>
      <c r="AJ608" s="9"/>
    </row>
    <row r="609" spans="1:36" s="302" customFormat="1" ht="31.5" x14ac:dyDescent="0.25">
      <c r="A609" s="317">
        <v>29</v>
      </c>
      <c r="B609" s="329" t="str">
        <f>IFERROR(VLOOKUP(A609,'Coverage Indicators - Section D'!$A$10:$Y$42,25,FALSE),"")</f>
        <v>MDR TB-2(M): Number of TB cases with RR-TB and/or MDR-TB notified</v>
      </c>
      <c r="C609" s="418" t="str">
        <f>IFERROR(IF(VLOOKUP(S609,'Disaggregation Records'!$D$95:$E$183,2,FALSE)=0,"",VLOOKUP(S609,'Disaggregation Records'!$D$95:$E$183,2,FALSE)),"")</f>
        <v>Gender</v>
      </c>
      <c r="D609" s="418" t="str">
        <f>IFERROR(IF(VLOOKUP(S609,'Disaggregation Records'!$D$95:$F$183,3,FALSE)=0,"",VLOOKUP(S609,'Disaggregation Records'!$D$95:$F$183,3,FALSE)),"")</f>
        <v>Male</v>
      </c>
      <c r="E609" s="331"/>
      <c r="F609" s="332"/>
      <c r="G609" s="397" t="str">
        <f t="shared" si="46"/>
        <v/>
      </c>
      <c r="H609" s="388"/>
      <c r="I609" s="389"/>
      <c r="J609" s="389"/>
      <c r="K609" s="389"/>
      <c r="L609" s="389"/>
      <c r="M609" s="389"/>
      <c r="N609" s="389"/>
      <c r="O609" s="389"/>
      <c r="P609" s="388"/>
      <c r="Q609" s="318" t="s">
        <v>4386</v>
      </c>
      <c r="R609" s="420">
        <f t="shared" si="47"/>
        <v>2</v>
      </c>
      <c r="S609" s="420" t="str">
        <f t="shared" si="48"/>
        <v>MDR TB-2(M): Number of TB cases with RR-TB and/or MDR-TB notified-2</v>
      </c>
      <c r="T609" s="420" t="b">
        <f t="shared" si="49"/>
        <v>1</v>
      </c>
      <c r="U609" s="420" t="s">
        <v>1809</v>
      </c>
      <c r="V609" s="420" t="str">
        <f>IFERROR(IF(VLOOKUP(S609,'Disaggregation Records'!$D$95:$G$183,4,FALSE)=0,"",VLOOKUP(S609,'Disaggregation Records'!$D$95:$G$183,4,FALSE)),"")</f>
        <v>a1L36000000zoNEEAY</v>
      </c>
      <c r="W609" s="161"/>
      <c r="X609" s="164"/>
      <c r="Y609" s="164"/>
      <c r="AD609" s="9"/>
      <c r="AE609" s="9"/>
      <c r="AF609" s="9"/>
      <c r="AG609" s="9"/>
      <c r="AH609" s="9"/>
      <c r="AI609" s="9"/>
      <c r="AJ609" s="9"/>
    </row>
    <row r="610" spans="1:36" s="302" customFormat="1" ht="31.5" x14ac:dyDescent="0.25">
      <c r="A610" s="317">
        <v>29</v>
      </c>
      <c r="B610" s="329" t="str">
        <f>IFERROR(VLOOKUP(A610,'Coverage Indicators - Section D'!$A$10:$Y$42,25,FALSE),"")</f>
        <v>MDR TB-2(M): Number of TB cases with RR-TB and/or MDR-TB notified</v>
      </c>
      <c r="C610" s="418" t="str">
        <f>IFERROR(IF(VLOOKUP(S610,'Disaggregation Records'!$D$95:$E$183,2,FALSE)=0,"",VLOOKUP(S610,'Disaggregation Records'!$D$95:$E$183,2,FALSE)),"")</f>
        <v>Gender</v>
      </c>
      <c r="D610" s="418" t="str">
        <f>IFERROR(IF(VLOOKUP(S610,'Disaggregation Records'!$D$95:$F$183,3,FALSE)=0,"",VLOOKUP(S610,'Disaggregation Records'!$D$95:$F$183,3,FALSE)),"")</f>
        <v>Female</v>
      </c>
      <c r="E610" s="331"/>
      <c r="F610" s="332"/>
      <c r="G610" s="397" t="str">
        <f t="shared" si="46"/>
        <v/>
      </c>
      <c r="H610" s="388"/>
      <c r="I610" s="389"/>
      <c r="J610" s="389"/>
      <c r="K610" s="389"/>
      <c r="L610" s="389"/>
      <c r="M610" s="389"/>
      <c r="N610" s="389"/>
      <c r="O610" s="389"/>
      <c r="P610" s="388"/>
      <c r="Q610" s="318" t="s">
        <v>4386</v>
      </c>
      <c r="R610" s="420">
        <f t="shared" si="47"/>
        <v>3</v>
      </c>
      <c r="S610" s="420" t="str">
        <f t="shared" si="48"/>
        <v>MDR TB-2(M): Number of TB cases with RR-TB and/or MDR-TB notified-3</v>
      </c>
      <c r="T610" s="420" t="b">
        <f t="shared" si="49"/>
        <v>1</v>
      </c>
      <c r="U610" s="420" t="s">
        <v>1810</v>
      </c>
      <c r="V610" s="420" t="str">
        <f>IFERROR(IF(VLOOKUP(S610,'Disaggregation Records'!$D$95:$G$183,4,FALSE)=0,"",VLOOKUP(S610,'Disaggregation Records'!$D$95:$G$183,4,FALSE)),"")</f>
        <v>a1L36000000zoNFEAY</v>
      </c>
      <c r="W610" s="161"/>
      <c r="X610" s="164"/>
      <c r="Y610" s="164"/>
      <c r="AD610" s="9"/>
      <c r="AE610" s="9"/>
      <c r="AF610" s="9"/>
      <c r="AG610" s="9"/>
      <c r="AH610" s="9"/>
      <c r="AI610" s="9"/>
      <c r="AJ610" s="9"/>
    </row>
    <row r="611" spans="1:36" s="302" customFormat="1" ht="31.5" x14ac:dyDescent="0.25">
      <c r="A611" s="317">
        <v>29</v>
      </c>
      <c r="B611" s="329" t="str">
        <f>IFERROR(VLOOKUP(A611,'Coverage Indicators - Section D'!$A$10:$Y$42,25,FALSE),"")</f>
        <v>MDR TB-2(M): Number of TB cases with RR-TB and/or MDR-TB notified</v>
      </c>
      <c r="C611" s="418" t="str">
        <f>IFERROR(IF(VLOOKUP(S611,'Disaggregation Records'!$D$95:$E$183,2,FALSE)=0,"",VLOOKUP(S611,'Disaggregation Records'!$D$95:$E$183,2,FALSE)),"")</f>
        <v/>
      </c>
      <c r="D611" s="418" t="str">
        <f>IFERROR(IF(VLOOKUP(S611,'Disaggregation Records'!$D$95:$F$183,3,FALSE)=0,"",VLOOKUP(S611,'Disaggregation Records'!$D$95:$F$183,3,FALSE)),"")</f>
        <v/>
      </c>
      <c r="E611" s="331"/>
      <c r="F611" s="332"/>
      <c r="G611" s="397" t="str">
        <f t="shared" si="46"/>
        <v/>
      </c>
      <c r="H611" s="388"/>
      <c r="I611" s="389"/>
      <c r="J611" s="389"/>
      <c r="K611" s="389"/>
      <c r="L611" s="389"/>
      <c r="M611" s="389"/>
      <c r="N611" s="389"/>
      <c r="O611" s="389"/>
      <c r="P611" s="388"/>
      <c r="Q611" s="318" t="s">
        <v>4386</v>
      </c>
      <c r="R611" s="420">
        <f t="shared" si="47"/>
        <v>4</v>
      </c>
      <c r="S611" s="420" t="str">
        <f t="shared" si="48"/>
        <v>MDR TB-2(M): Number of TB cases with RR-TB and/or MDR-TB notified-4</v>
      </c>
      <c r="T611" s="420" t="b">
        <f t="shared" si="49"/>
        <v>1</v>
      </c>
      <c r="U611" s="420" t="s">
        <v>1811</v>
      </c>
      <c r="V611" s="420" t="str">
        <f>IFERROR(IF(VLOOKUP(S611,'Disaggregation Records'!$D$95:$G$183,4,FALSE)=0,"",VLOOKUP(S611,'Disaggregation Records'!$D$95:$G$183,4,FALSE)),"")</f>
        <v/>
      </c>
      <c r="W611" s="161"/>
      <c r="X611" s="164"/>
      <c r="Y611" s="164"/>
      <c r="AD611" s="9"/>
      <c r="AE611" s="9"/>
      <c r="AF611" s="9"/>
      <c r="AG611" s="9"/>
      <c r="AH611" s="9"/>
      <c r="AI611" s="9"/>
      <c r="AJ611" s="9"/>
    </row>
    <row r="612" spans="1:36" s="302" customFormat="1" ht="31.5" x14ac:dyDescent="0.25">
      <c r="A612" s="317">
        <v>29</v>
      </c>
      <c r="B612" s="329" t="str">
        <f>IFERROR(VLOOKUP(A612,'Coverage Indicators - Section D'!$A$10:$Y$42,25,FALSE),"")</f>
        <v>MDR TB-2(M): Number of TB cases with RR-TB and/or MDR-TB notified</v>
      </c>
      <c r="C612" s="418" t="str">
        <f>IFERROR(IF(VLOOKUP(S612,'Disaggregation Records'!$D$95:$E$183,2,FALSE)=0,"",VLOOKUP(S612,'Disaggregation Records'!$D$95:$E$183,2,FALSE)),"")</f>
        <v/>
      </c>
      <c r="D612" s="418" t="str">
        <f>IFERROR(IF(VLOOKUP(S612,'Disaggregation Records'!$D$95:$F$183,3,FALSE)=0,"",VLOOKUP(S612,'Disaggregation Records'!$D$95:$F$183,3,FALSE)),"")</f>
        <v/>
      </c>
      <c r="E612" s="331"/>
      <c r="F612" s="332"/>
      <c r="G612" s="397" t="str">
        <f t="shared" si="46"/>
        <v/>
      </c>
      <c r="H612" s="388"/>
      <c r="I612" s="389"/>
      <c r="J612" s="389"/>
      <c r="K612" s="389"/>
      <c r="L612" s="389"/>
      <c r="M612" s="389"/>
      <c r="N612" s="389"/>
      <c r="O612" s="389"/>
      <c r="P612" s="388"/>
      <c r="Q612" s="318" t="s">
        <v>4386</v>
      </c>
      <c r="R612" s="420">
        <f t="shared" si="47"/>
        <v>5</v>
      </c>
      <c r="S612" s="420" t="str">
        <f t="shared" si="48"/>
        <v>MDR TB-2(M): Number of TB cases with RR-TB and/or MDR-TB notified-5</v>
      </c>
      <c r="T612" s="420" t="b">
        <f t="shared" si="49"/>
        <v>1</v>
      </c>
      <c r="U612" s="420" t="s">
        <v>1812</v>
      </c>
      <c r="V612" s="420" t="str">
        <f>IFERROR(IF(VLOOKUP(S612,'Disaggregation Records'!$D$95:$G$183,4,FALSE)=0,"",VLOOKUP(S612,'Disaggregation Records'!$D$95:$G$183,4,FALSE)),"")</f>
        <v/>
      </c>
      <c r="W612" s="161"/>
      <c r="X612" s="164"/>
      <c r="Y612" s="164"/>
      <c r="AD612" s="9"/>
      <c r="AE612" s="9"/>
      <c r="AF612" s="9"/>
      <c r="AG612" s="9"/>
      <c r="AH612" s="9"/>
      <c r="AI612" s="9"/>
      <c r="AJ612" s="9"/>
    </row>
    <row r="613" spans="1:36" s="302" customFormat="1" ht="31.5" x14ac:dyDescent="0.25">
      <c r="A613" s="317">
        <v>29</v>
      </c>
      <c r="B613" s="329" t="str">
        <f>IFERROR(VLOOKUP(A613,'Coverage Indicators - Section D'!$A$10:$Y$42,25,FALSE),"")</f>
        <v>MDR TB-2(M): Number of TB cases with RR-TB and/or MDR-TB notified</v>
      </c>
      <c r="C613" s="418" t="str">
        <f>IFERROR(IF(VLOOKUP(S613,'Disaggregation Records'!$D$95:$E$183,2,FALSE)=0,"",VLOOKUP(S613,'Disaggregation Records'!$D$95:$E$183,2,FALSE)),"")</f>
        <v/>
      </c>
      <c r="D613" s="418" t="str">
        <f>IFERROR(IF(VLOOKUP(S613,'Disaggregation Records'!$D$95:$F$183,3,FALSE)=0,"",VLOOKUP(S613,'Disaggregation Records'!$D$95:$F$183,3,FALSE)),"")</f>
        <v/>
      </c>
      <c r="E613" s="331"/>
      <c r="F613" s="332"/>
      <c r="G613" s="397" t="str">
        <f t="shared" si="46"/>
        <v/>
      </c>
      <c r="H613" s="388"/>
      <c r="I613" s="389"/>
      <c r="J613" s="389"/>
      <c r="K613" s="389"/>
      <c r="L613" s="389"/>
      <c r="M613" s="389"/>
      <c r="N613" s="389"/>
      <c r="O613" s="389"/>
      <c r="P613" s="388"/>
      <c r="Q613" s="318"/>
      <c r="R613" s="420">
        <f t="shared" si="47"/>
        <v>6</v>
      </c>
      <c r="S613" s="420" t="str">
        <f t="shared" si="48"/>
        <v>MDR TB-2(M): Number of TB cases with RR-TB and/or MDR-TB notified-6</v>
      </c>
      <c r="T613" s="420" t="b">
        <f t="shared" si="49"/>
        <v>1</v>
      </c>
      <c r="U613" s="420" t="s">
        <v>1813</v>
      </c>
      <c r="V613" s="420" t="str">
        <f>IFERROR(IF(VLOOKUP(S613,'Disaggregation Records'!$D$95:$G$183,4,FALSE)=0,"",VLOOKUP(S613,'Disaggregation Records'!$D$95:$G$183,4,FALSE)),"")</f>
        <v/>
      </c>
      <c r="W613" s="161"/>
      <c r="X613" s="164"/>
      <c r="Y613" s="164"/>
      <c r="AD613" s="9"/>
      <c r="AE613" s="9"/>
      <c r="AF613" s="9"/>
      <c r="AG613" s="9"/>
      <c r="AH613" s="9"/>
      <c r="AI613" s="9"/>
      <c r="AJ613" s="9"/>
    </row>
    <row r="614" spans="1:36" s="302" customFormat="1" ht="31.5" x14ac:dyDescent="0.25">
      <c r="A614" s="317">
        <v>29</v>
      </c>
      <c r="B614" s="329" t="str">
        <f>IFERROR(VLOOKUP(A614,'Coverage Indicators - Section D'!$A$10:$Y$42,25,FALSE),"")</f>
        <v>MDR TB-2(M): Number of TB cases with RR-TB and/or MDR-TB notified</v>
      </c>
      <c r="C614" s="418" t="str">
        <f>IFERROR(IF(VLOOKUP(S614,'Disaggregation Records'!$D$95:$E$183,2,FALSE)=0,"",VLOOKUP(S614,'Disaggregation Records'!$D$95:$E$183,2,FALSE)),"")</f>
        <v/>
      </c>
      <c r="D614" s="418" t="str">
        <f>IFERROR(IF(VLOOKUP(S614,'Disaggregation Records'!$D$95:$F$183,3,FALSE)=0,"",VLOOKUP(S614,'Disaggregation Records'!$D$95:$F$183,3,FALSE)),"")</f>
        <v/>
      </c>
      <c r="E614" s="331"/>
      <c r="F614" s="332"/>
      <c r="G614" s="397" t="str">
        <f t="shared" si="46"/>
        <v/>
      </c>
      <c r="H614" s="388"/>
      <c r="I614" s="389"/>
      <c r="J614" s="389"/>
      <c r="K614" s="389"/>
      <c r="L614" s="389"/>
      <c r="M614" s="389"/>
      <c r="N614" s="389"/>
      <c r="O614" s="389"/>
      <c r="P614" s="388"/>
      <c r="Q614" s="318"/>
      <c r="R614" s="420">
        <f t="shared" si="47"/>
        <v>7</v>
      </c>
      <c r="S614" s="420" t="str">
        <f t="shared" si="48"/>
        <v>MDR TB-2(M): Number of TB cases with RR-TB and/or MDR-TB notified-7</v>
      </c>
      <c r="T614" s="420" t="b">
        <f t="shared" si="49"/>
        <v>1</v>
      </c>
      <c r="U614" s="420" t="s">
        <v>1814</v>
      </c>
      <c r="V614" s="420" t="str">
        <f>IFERROR(IF(VLOOKUP(S614,'Disaggregation Records'!$D$95:$G$183,4,FALSE)=0,"",VLOOKUP(S614,'Disaggregation Records'!$D$95:$G$183,4,FALSE)),"")</f>
        <v/>
      </c>
      <c r="W614" s="161"/>
      <c r="X614" s="164"/>
      <c r="Y614" s="164"/>
      <c r="AD614" s="9"/>
      <c r="AE614" s="9"/>
      <c r="AF614" s="9"/>
      <c r="AG614" s="9"/>
      <c r="AH614" s="9"/>
      <c r="AI614" s="9"/>
      <c r="AJ614" s="9"/>
    </row>
    <row r="615" spans="1:36" s="302" customFormat="1" ht="31.5" x14ac:dyDescent="0.25">
      <c r="A615" s="317">
        <v>29</v>
      </c>
      <c r="B615" s="329" t="str">
        <f>IFERROR(VLOOKUP(A615,'Coverage Indicators - Section D'!$A$10:$Y$42,25,FALSE),"")</f>
        <v>MDR TB-2(M): Number of TB cases with RR-TB and/or MDR-TB notified</v>
      </c>
      <c r="C615" s="418" t="str">
        <f>IFERROR(IF(VLOOKUP(S615,'Disaggregation Records'!$D$95:$E$183,2,FALSE)=0,"",VLOOKUP(S615,'Disaggregation Records'!$D$95:$E$183,2,FALSE)),"")</f>
        <v/>
      </c>
      <c r="D615" s="418" t="str">
        <f>IFERROR(IF(VLOOKUP(S615,'Disaggregation Records'!$D$95:$F$183,3,FALSE)=0,"",VLOOKUP(S615,'Disaggregation Records'!$D$95:$F$183,3,FALSE)),"")</f>
        <v/>
      </c>
      <c r="E615" s="331"/>
      <c r="F615" s="332"/>
      <c r="G615" s="397" t="str">
        <f t="shared" si="46"/>
        <v/>
      </c>
      <c r="H615" s="388"/>
      <c r="I615" s="389"/>
      <c r="J615" s="389"/>
      <c r="K615" s="389"/>
      <c r="L615" s="389"/>
      <c r="M615" s="389"/>
      <c r="N615" s="389"/>
      <c r="O615" s="389"/>
      <c r="P615" s="388"/>
      <c r="Q615" s="318"/>
      <c r="R615" s="420">
        <f t="shared" si="47"/>
        <v>8</v>
      </c>
      <c r="S615" s="420" t="str">
        <f t="shared" si="48"/>
        <v>MDR TB-2(M): Number of TB cases with RR-TB and/or MDR-TB notified-8</v>
      </c>
      <c r="T615" s="420" t="b">
        <f t="shared" si="49"/>
        <v>1</v>
      </c>
      <c r="U615" s="420" t="s">
        <v>1815</v>
      </c>
      <c r="V615" s="420" t="str">
        <f>IFERROR(IF(VLOOKUP(S615,'Disaggregation Records'!$D$95:$G$183,4,FALSE)=0,"",VLOOKUP(S615,'Disaggregation Records'!$D$95:$G$183,4,FALSE)),"")</f>
        <v/>
      </c>
      <c r="W615" s="161"/>
      <c r="X615" s="164"/>
      <c r="Y615" s="164"/>
      <c r="AD615" s="9"/>
      <c r="AE615" s="9"/>
      <c r="AF615" s="9"/>
      <c r="AG615" s="9"/>
      <c r="AH615" s="9"/>
      <c r="AI615" s="9"/>
      <c r="AJ615" s="9"/>
    </row>
    <row r="616" spans="1:36" s="302" customFormat="1" ht="31.5" x14ac:dyDescent="0.25">
      <c r="A616" s="317">
        <v>29</v>
      </c>
      <c r="B616" s="329" t="str">
        <f>IFERROR(VLOOKUP(A616,'Coverage Indicators - Section D'!$A$10:$Y$42,25,FALSE),"")</f>
        <v>MDR TB-2(M): Number of TB cases with RR-TB and/or MDR-TB notified</v>
      </c>
      <c r="C616" s="418" t="str">
        <f>IFERROR(IF(VLOOKUP(S616,'Disaggregation Records'!$D$95:$E$183,2,FALSE)=0,"",VLOOKUP(S616,'Disaggregation Records'!$D$95:$E$183,2,FALSE)),"")</f>
        <v/>
      </c>
      <c r="D616" s="418" t="str">
        <f>IFERROR(IF(VLOOKUP(S616,'Disaggregation Records'!$D$95:$F$183,3,FALSE)=0,"",VLOOKUP(S616,'Disaggregation Records'!$D$95:$F$183,3,FALSE)),"")</f>
        <v/>
      </c>
      <c r="E616" s="331"/>
      <c r="F616" s="332"/>
      <c r="G616" s="397" t="str">
        <f t="shared" si="46"/>
        <v/>
      </c>
      <c r="H616" s="388"/>
      <c r="I616" s="389"/>
      <c r="J616" s="389"/>
      <c r="K616" s="389"/>
      <c r="L616" s="389"/>
      <c r="M616" s="389"/>
      <c r="N616" s="389"/>
      <c r="O616" s="389"/>
      <c r="P616" s="388"/>
      <c r="Q616" s="318"/>
      <c r="R616" s="420">
        <f t="shared" si="47"/>
        <v>9</v>
      </c>
      <c r="S616" s="420" t="str">
        <f t="shared" si="48"/>
        <v>MDR TB-2(M): Number of TB cases with RR-TB and/or MDR-TB notified-9</v>
      </c>
      <c r="T616" s="420" t="b">
        <f t="shared" si="49"/>
        <v>1</v>
      </c>
      <c r="U616" s="420" t="s">
        <v>1816</v>
      </c>
      <c r="V616" s="420" t="str">
        <f>IFERROR(IF(VLOOKUP(S616,'Disaggregation Records'!$D$95:$G$183,4,FALSE)=0,"",VLOOKUP(S616,'Disaggregation Records'!$D$95:$G$183,4,FALSE)),"")</f>
        <v/>
      </c>
      <c r="W616" s="161"/>
      <c r="X616" s="164"/>
      <c r="Y616" s="164"/>
      <c r="AD616" s="9"/>
      <c r="AE616" s="9"/>
      <c r="AF616" s="9"/>
      <c r="AG616" s="9"/>
      <c r="AH616" s="9"/>
      <c r="AI616" s="9"/>
      <c r="AJ616" s="9"/>
    </row>
    <row r="617" spans="1:36" s="302" customFormat="1" ht="47.25" x14ac:dyDescent="0.25">
      <c r="A617" s="317">
        <v>30</v>
      </c>
      <c r="B617" s="329" t="str">
        <f>IFERROR(VLOOKUP(A617,'Coverage Indicators - Section D'!$A$10:$Y$42,25,FALSE),"")</f>
        <v>MDR TB-3(M): Number of cases with RR-TB and/or MDR-TB that began second-line treatment</v>
      </c>
      <c r="C617" s="418" t="str">
        <f>IFERROR(IF(VLOOKUP(S617,'Disaggregation Records'!$D$95:$E$183,2,FALSE)=0,"",VLOOKUP(S617,'Disaggregation Records'!$D$95:$E$183,2,FALSE)),"")</f>
        <v>Age</v>
      </c>
      <c r="D617" s="418" t="str">
        <f>IFERROR(IF(VLOOKUP(S617,'Disaggregation Records'!$D$95:$F$183,3,FALSE)=0,"",VLOOKUP(S617,'Disaggregation Records'!$D$95:$F$183,3,FALSE)),"")</f>
        <v>U15</v>
      </c>
      <c r="E617" s="331"/>
      <c r="F617" s="332"/>
      <c r="G617" s="397" t="str">
        <f t="shared" si="46"/>
        <v/>
      </c>
      <c r="H617" s="388"/>
      <c r="I617" s="389"/>
      <c r="J617" s="389"/>
      <c r="K617" s="389"/>
      <c r="L617" s="389"/>
      <c r="M617" s="389"/>
      <c r="N617" s="389"/>
      <c r="O617" s="389"/>
      <c r="P617" s="388"/>
      <c r="Q617" s="318" t="s">
        <v>4386</v>
      </c>
      <c r="R617" s="420">
        <f t="shared" si="47"/>
        <v>0</v>
      </c>
      <c r="S617" s="420" t="str">
        <f t="shared" si="48"/>
        <v>MDR TB-3(M): Number of cases with RR-TB and/or MDR-TB that began second-line treatment-0</v>
      </c>
      <c r="T617" s="420" t="b">
        <f t="shared" si="49"/>
        <v>1</v>
      </c>
      <c r="U617" s="420" t="s">
        <v>1817</v>
      </c>
      <c r="V617" s="420" t="str">
        <f>IFERROR(IF(VLOOKUP(S617,'Disaggregation Records'!$D$95:$G$183,4,FALSE)=0,"",VLOOKUP(S617,'Disaggregation Records'!$D$95:$G$183,4,FALSE)),"")</f>
        <v>a1L36000000zoNKEAY</v>
      </c>
      <c r="W617" s="161"/>
      <c r="X617" s="164"/>
      <c r="Y617" s="164"/>
      <c r="AD617" s="9"/>
      <c r="AE617" s="9"/>
      <c r="AF617" s="9"/>
      <c r="AG617" s="9"/>
      <c r="AH617" s="9"/>
      <c r="AI617" s="9"/>
      <c r="AJ617" s="9"/>
    </row>
    <row r="618" spans="1:36" s="302" customFormat="1" ht="47.25" x14ac:dyDescent="0.25">
      <c r="A618" s="317">
        <v>30</v>
      </c>
      <c r="B618" s="329" t="str">
        <f>IFERROR(VLOOKUP(A618,'Coverage Indicators - Section D'!$A$10:$Y$42,25,FALSE),"")</f>
        <v>MDR TB-3(M): Number of cases with RR-TB and/or MDR-TB that began second-line treatment</v>
      </c>
      <c r="C618" s="418" t="str">
        <f>IFERROR(IF(VLOOKUP(S618,'Disaggregation Records'!$D$95:$E$183,2,FALSE)=0,"",VLOOKUP(S618,'Disaggregation Records'!$D$95:$E$183,2,FALSE)),"")</f>
        <v>Age</v>
      </c>
      <c r="D618" s="418" t="str">
        <f>IFERROR(IF(VLOOKUP(S618,'Disaggregation Records'!$D$95:$F$183,3,FALSE)=0,"",VLOOKUP(S618,'Disaggregation Records'!$D$95:$F$183,3,FALSE)),"")</f>
        <v>15+</v>
      </c>
      <c r="E618" s="331"/>
      <c r="F618" s="332"/>
      <c r="G618" s="397" t="str">
        <f t="shared" si="46"/>
        <v/>
      </c>
      <c r="H618" s="388"/>
      <c r="I618" s="389"/>
      <c r="J618" s="389"/>
      <c r="K618" s="389"/>
      <c r="L618" s="389"/>
      <c r="M618" s="389"/>
      <c r="N618" s="389"/>
      <c r="O618" s="389"/>
      <c r="P618" s="388"/>
      <c r="Q618" s="318" t="s">
        <v>4386</v>
      </c>
      <c r="R618" s="420">
        <f t="shared" si="47"/>
        <v>1</v>
      </c>
      <c r="S618" s="420" t="str">
        <f t="shared" si="48"/>
        <v>MDR TB-3(M): Number of cases with RR-TB and/or MDR-TB that began second-line treatment-1</v>
      </c>
      <c r="T618" s="420" t="b">
        <f t="shared" si="49"/>
        <v>1</v>
      </c>
      <c r="U618" s="420" t="s">
        <v>1818</v>
      </c>
      <c r="V618" s="420" t="str">
        <f>IFERROR(IF(VLOOKUP(S618,'Disaggregation Records'!$D$95:$G$183,4,FALSE)=0,"",VLOOKUP(S618,'Disaggregation Records'!$D$95:$G$183,4,FALSE)),"")</f>
        <v>a1L36000000zoNLEAY</v>
      </c>
      <c r="W618" s="161"/>
      <c r="X618" s="164"/>
      <c r="Y618" s="164"/>
      <c r="AD618" s="9"/>
      <c r="AE618" s="9"/>
      <c r="AF618" s="9"/>
      <c r="AG618" s="9"/>
      <c r="AH618" s="9"/>
      <c r="AI618" s="9"/>
      <c r="AJ618" s="9"/>
    </row>
    <row r="619" spans="1:36" s="302" customFormat="1" ht="47.25" x14ac:dyDescent="0.25">
      <c r="A619" s="317">
        <v>30</v>
      </c>
      <c r="B619" s="329" t="str">
        <f>IFERROR(VLOOKUP(A619,'Coverage Indicators - Section D'!$A$10:$Y$42,25,FALSE),"")</f>
        <v>MDR TB-3(M): Number of cases with RR-TB and/or MDR-TB that began second-line treatment</v>
      </c>
      <c r="C619" s="418" t="str">
        <f>IFERROR(IF(VLOOKUP(S619,'Disaggregation Records'!$D$95:$E$183,2,FALSE)=0,"",VLOOKUP(S619,'Disaggregation Records'!$D$95:$E$183,2,FALSE)),"")</f>
        <v>Gender</v>
      </c>
      <c r="D619" s="418" t="str">
        <f>IFERROR(IF(VLOOKUP(S619,'Disaggregation Records'!$D$95:$F$183,3,FALSE)=0,"",VLOOKUP(S619,'Disaggregation Records'!$D$95:$F$183,3,FALSE)),"")</f>
        <v>Male</v>
      </c>
      <c r="E619" s="331"/>
      <c r="F619" s="332"/>
      <c r="G619" s="397" t="str">
        <f t="shared" si="46"/>
        <v/>
      </c>
      <c r="H619" s="388"/>
      <c r="I619" s="389"/>
      <c r="J619" s="389"/>
      <c r="K619" s="389"/>
      <c r="L619" s="389"/>
      <c r="M619" s="389"/>
      <c r="N619" s="389"/>
      <c r="O619" s="389"/>
      <c r="P619" s="388"/>
      <c r="Q619" s="318" t="s">
        <v>4386</v>
      </c>
      <c r="R619" s="420">
        <f t="shared" si="47"/>
        <v>2</v>
      </c>
      <c r="S619" s="420" t="str">
        <f t="shared" si="48"/>
        <v>MDR TB-3(M): Number of cases with RR-TB and/or MDR-TB that began second-line treatment-2</v>
      </c>
      <c r="T619" s="420" t="b">
        <f t="shared" si="49"/>
        <v>1</v>
      </c>
      <c r="U619" s="420" t="s">
        <v>1819</v>
      </c>
      <c r="V619" s="420" t="str">
        <f>IFERROR(IF(VLOOKUP(S619,'Disaggregation Records'!$D$95:$G$183,4,FALSE)=0,"",VLOOKUP(S619,'Disaggregation Records'!$D$95:$G$183,4,FALSE)),"")</f>
        <v>a1L36000000zoNIEAY</v>
      </c>
      <c r="W619" s="161"/>
      <c r="X619" s="164"/>
      <c r="Y619" s="164"/>
      <c r="AD619" s="9"/>
      <c r="AE619" s="9"/>
      <c r="AF619" s="9"/>
      <c r="AG619" s="9"/>
      <c r="AH619" s="9"/>
      <c r="AI619" s="9"/>
      <c r="AJ619" s="9"/>
    </row>
    <row r="620" spans="1:36" s="302" customFormat="1" ht="47.25" x14ac:dyDescent="0.25">
      <c r="A620" s="317">
        <v>30</v>
      </c>
      <c r="B620" s="329" t="str">
        <f>IFERROR(VLOOKUP(A620,'Coverage Indicators - Section D'!$A$10:$Y$42,25,FALSE),"")</f>
        <v>MDR TB-3(M): Number of cases with RR-TB and/or MDR-TB that began second-line treatment</v>
      </c>
      <c r="C620" s="418" t="str">
        <f>IFERROR(IF(VLOOKUP(S620,'Disaggregation Records'!$D$95:$E$183,2,FALSE)=0,"",VLOOKUP(S620,'Disaggregation Records'!$D$95:$E$183,2,FALSE)),"")</f>
        <v>Gender</v>
      </c>
      <c r="D620" s="418" t="str">
        <f>IFERROR(IF(VLOOKUP(S620,'Disaggregation Records'!$D$95:$F$183,3,FALSE)=0,"",VLOOKUP(S620,'Disaggregation Records'!$D$95:$F$183,3,FALSE)),"")</f>
        <v>Female</v>
      </c>
      <c r="E620" s="331"/>
      <c r="F620" s="332"/>
      <c r="G620" s="397" t="str">
        <f t="shared" si="46"/>
        <v/>
      </c>
      <c r="H620" s="388"/>
      <c r="I620" s="389"/>
      <c r="J620" s="389"/>
      <c r="K620" s="389"/>
      <c r="L620" s="389"/>
      <c r="M620" s="389"/>
      <c r="N620" s="389"/>
      <c r="O620" s="389"/>
      <c r="P620" s="388"/>
      <c r="Q620" s="318" t="s">
        <v>4386</v>
      </c>
      <c r="R620" s="420">
        <f t="shared" si="47"/>
        <v>3</v>
      </c>
      <c r="S620" s="420" t="str">
        <f t="shared" si="48"/>
        <v>MDR TB-3(M): Number of cases with RR-TB and/or MDR-TB that began second-line treatment-3</v>
      </c>
      <c r="T620" s="420" t="b">
        <f t="shared" si="49"/>
        <v>1</v>
      </c>
      <c r="U620" s="420" t="s">
        <v>1820</v>
      </c>
      <c r="V620" s="420" t="str">
        <f>IFERROR(IF(VLOOKUP(S620,'Disaggregation Records'!$D$95:$G$183,4,FALSE)=0,"",VLOOKUP(S620,'Disaggregation Records'!$D$95:$G$183,4,FALSE)),"")</f>
        <v>a1L36000000zoNJEAY</v>
      </c>
      <c r="W620" s="161"/>
      <c r="X620" s="164"/>
      <c r="Y620" s="164"/>
      <c r="AD620" s="9"/>
      <c r="AE620" s="9"/>
      <c r="AF620" s="9"/>
      <c r="AG620" s="9"/>
      <c r="AH620" s="9"/>
      <c r="AI620" s="9"/>
      <c r="AJ620" s="9"/>
    </row>
    <row r="621" spans="1:36" s="302" customFormat="1" ht="47.25" x14ac:dyDescent="0.25">
      <c r="A621" s="317">
        <v>30</v>
      </c>
      <c r="B621" s="329" t="str">
        <f>IFERROR(VLOOKUP(A621,'Coverage Indicators - Section D'!$A$10:$Y$42,25,FALSE),"")</f>
        <v>MDR TB-3(M): Number of cases with RR-TB and/or MDR-TB that began second-line treatment</v>
      </c>
      <c r="C621" s="418" t="str">
        <f>IFERROR(IF(VLOOKUP(S621,'Disaggregation Records'!$D$95:$E$183,2,FALSE)=0,"",VLOOKUP(S621,'Disaggregation Records'!$D$95:$E$183,2,FALSE)),"")</f>
        <v>TB regimen</v>
      </c>
      <c r="D621" s="418" t="str">
        <f>IFERROR(IF(VLOOKUP(S621,'Disaggregation Records'!$D$95:$F$183,3,FALSE)=0,"",VLOOKUP(S621,'Disaggregation Records'!$D$95:$F$183,3,FALSE)),"")</f>
        <v>New TB drugs</v>
      </c>
      <c r="E621" s="331"/>
      <c r="F621" s="332"/>
      <c r="G621" s="397" t="str">
        <f t="shared" si="46"/>
        <v/>
      </c>
      <c r="H621" s="388"/>
      <c r="I621" s="389"/>
      <c r="J621" s="389"/>
      <c r="K621" s="389"/>
      <c r="L621" s="389"/>
      <c r="M621" s="389"/>
      <c r="N621" s="389"/>
      <c r="O621" s="389"/>
      <c r="P621" s="388"/>
      <c r="Q621" s="318" t="s">
        <v>4386</v>
      </c>
      <c r="R621" s="420">
        <f t="shared" si="47"/>
        <v>4</v>
      </c>
      <c r="S621" s="420" t="str">
        <f t="shared" si="48"/>
        <v>MDR TB-3(M): Number of cases with RR-TB and/or MDR-TB that began second-line treatment-4</v>
      </c>
      <c r="T621" s="420" t="b">
        <f t="shared" si="49"/>
        <v>1</v>
      </c>
      <c r="U621" s="420" t="s">
        <v>1821</v>
      </c>
      <c r="V621" s="420" t="str">
        <f>IFERROR(IF(VLOOKUP(S621,'Disaggregation Records'!$D$95:$G$183,4,FALSE)=0,"",VLOOKUP(S621,'Disaggregation Records'!$D$95:$G$183,4,FALSE)),"")</f>
        <v>a1L36000002Nzk0EAC</v>
      </c>
      <c r="W621" s="161"/>
      <c r="X621" s="164"/>
      <c r="Y621" s="164"/>
      <c r="AD621" s="9"/>
      <c r="AE621" s="9"/>
      <c r="AF621" s="9"/>
      <c r="AG621" s="9"/>
      <c r="AH621" s="9"/>
      <c r="AI621" s="9"/>
      <c r="AJ621" s="9"/>
    </row>
    <row r="622" spans="1:36" s="302" customFormat="1" ht="47.25" x14ac:dyDescent="0.25">
      <c r="A622" s="317">
        <v>30</v>
      </c>
      <c r="B622" s="329" t="str">
        <f>IFERROR(VLOOKUP(A622,'Coverage Indicators - Section D'!$A$10:$Y$42,25,FALSE),"")</f>
        <v>MDR TB-3(M): Number of cases with RR-TB and/or MDR-TB that began second-line treatment</v>
      </c>
      <c r="C622" s="418" t="str">
        <f>IFERROR(IF(VLOOKUP(S622,'Disaggregation Records'!$D$95:$E$183,2,FALSE)=0,"",VLOOKUP(S622,'Disaggregation Records'!$D$95:$E$183,2,FALSE)),"")</f>
        <v>TB regimen</v>
      </c>
      <c r="D622" s="418" t="str">
        <f>IFERROR(IF(VLOOKUP(S622,'Disaggregation Records'!$D$95:$F$183,3,FALSE)=0,"",VLOOKUP(S622,'Disaggregation Records'!$D$95:$F$183,3,FALSE)),"")</f>
        <v>Short regimens</v>
      </c>
      <c r="E622" s="331"/>
      <c r="F622" s="332"/>
      <c r="G622" s="397" t="str">
        <f t="shared" si="46"/>
        <v/>
      </c>
      <c r="H622" s="388"/>
      <c r="I622" s="389"/>
      <c r="J622" s="389"/>
      <c r="K622" s="389"/>
      <c r="L622" s="389"/>
      <c r="M622" s="389"/>
      <c r="N622" s="389"/>
      <c r="O622" s="389"/>
      <c r="P622" s="388"/>
      <c r="Q622" s="318" t="s">
        <v>4386</v>
      </c>
      <c r="R622" s="420">
        <f t="shared" si="47"/>
        <v>5</v>
      </c>
      <c r="S622" s="420" t="str">
        <f t="shared" si="48"/>
        <v>MDR TB-3(M): Number of cases with RR-TB and/or MDR-TB that began second-line treatment-5</v>
      </c>
      <c r="T622" s="420" t="b">
        <f t="shared" si="49"/>
        <v>1</v>
      </c>
      <c r="U622" s="420" t="s">
        <v>1822</v>
      </c>
      <c r="V622" s="420" t="str">
        <f>IFERROR(IF(VLOOKUP(S622,'Disaggregation Records'!$D$95:$G$183,4,FALSE)=0,"",VLOOKUP(S622,'Disaggregation Records'!$D$95:$G$183,4,FALSE)),"")</f>
        <v>a1L36000002Nzk1EAC</v>
      </c>
      <c r="W622" s="161"/>
      <c r="X622" s="164"/>
      <c r="Y622" s="164"/>
      <c r="AD622" s="9"/>
      <c r="AE622" s="9"/>
      <c r="AF622" s="9"/>
      <c r="AG622" s="9"/>
      <c r="AH622" s="9"/>
      <c r="AI622" s="9"/>
      <c r="AJ622" s="9"/>
    </row>
    <row r="623" spans="1:36" s="302" customFormat="1" ht="47.25" x14ac:dyDescent="0.25">
      <c r="A623" s="317">
        <v>30</v>
      </c>
      <c r="B623" s="329" t="str">
        <f>IFERROR(VLOOKUP(A623,'Coverage Indicators - Section D'!$A$10:$Y$42,25,FALSE),"")</f>
        <v>MDR TB-3(M): Number of cases with RR-TB and/or MDR-TB that began second-line treatment</v>
      </c>
      <c r="C623" s="418" t="str">
        <f>IFERROR(IF(VLOOKUP(S623,'Disaggregation Records'!$D$95:$E$183,2,FALSE)=0,"",VLOOKUP(S623,'Disaggregation Records'!$D$95:$E$183,2,FALSE)),"")</f>
        <v/>
      </c>
      <c r="D623" s="418" t="str">
        <f>IFERROR(IF(VLOOKUP(S623,'Disaggregation Records'!$D$95:$F$183,3,FALSE)=0,"",VLOOKUP(S623,'Disaggregation Records'!$D$95:$F$183,3,FALSE)),"")</f>
        <v/>
      </c>
      <c r="E623" s="331"/>
      <c r="F623" s="332"/>
      <c r="G623" s="397" t="str">
        <f t="shared" si="46"/>
        <v/>
      </c>
      <c r="H623" s="388"/>
      <c r="I623" s="389"/>
      <c r="J623" s="389"/>
      <c r="K623" s="389"/>
      <c r="L623" s="389"/>
      <c r="M623" s="389"/>
      <c r="N623" s="389"/>
      <c r="O623" s="389"/>
      <c r="P623" s="388"/>
      <c r="Q623" s="318"/>
      <c r="R623" s="420">
        <f t="shared" si="47"/>
        <v>6</v>
      </c>
      <c r="S623" s="420" t="str">
        <f t="shared" si="48"/>
        <v>MDR TB-3(M): Number of cases with RR-TB and/or MDR-TB that began second-line treatment-6</v>
      </c>
      <c r="T623" s="420" t="b">
        <f t="shared" si="49"/>
        <v>1</v>
      </c>
      <c r="U623" s="420" t="s">
        <v>1823</v>
      </c>
      <c r="V623" s="420" t="str">
        <f>IFERROR(IF(VLOOKUP(S623,'Disaggregation Records'!$D$95:$G$183,4,FALSE)=0,"",VLOOKUP(S623,'Disaggregation Records'!$D$95:$G$183,4,FALSE)),"")</f>
        <v/>
      </c>
      <c r="W623" s="161"/>
      <c r="X623" s="164"/>
      <c r="Y623" s="164"/>
      <c r="AD623" s="9"/>
      <c r="AE623" s="9"/>
      <c r="AF623" s="9"/>
      <c r="AG623" s="9"/>
      <c r="AH623" s="9"/>
      <c r="AI623" s="9"/>
      <c r="AJ623" s="9"/>
    </row>
    <row r="624" spans="1:36" s="302" customFormat="1" ht="47.25" x14ac:dyDescent="0.25">
      <c r="A624" s="317">
        <v>30</v>
      </c>
      <c r="B624" s="329" t="str">
        <f>IFERROR(VLOOKUP(A624,'Coverage Indicators - Section D'!$A$10:$Y$42,25,FALSE),"")</f>
        <v>MDR TB-3(M): Number of cases with RR-TB and/or MDR-TB that began second-line treatment</v>
      </c>
      <c r="C624" s="418" t="str">
        <f>IFERROR(IF(VLOOKUP(S624,'Disaggregation Records'!$D$95:$E$183,2,FALSE)=0,"",VLOOKUP(S624,'Disaggregation Records'!$D$95:$E$183,2,FALSE)),"")</f>
        <v/>
      </c>
      <c r="D624" s="418" t="str">
        <f>IFERROR(IF(VLOOKUP(S624,'Disaggregation Records'!$D$95:$F$183,3,FALSE)=0,"",VLOOKUP(S624,'Disaggregation Records'!$D$95:$F$183,3,FALSE)),"")</f>
        <v/>
      </c>
      <c r="E624" s="331"/>
      <c r="F624" s="332"/>
      <c r="G624" s="397" t="str">
        <f t="shared" si="46"/>
        <v/>
      </c>
      <c r="H624" s="388"/>
      <c r="I624" s="389"/>
      <c r="J624" s="389"/>
      <c r="K624" s="389"/>
      <c r="L624" s="389"/>
      <c r="M624" s="389"/>
      <c r="N624" s="389"/>
      <c r="O624" s="389"/>
      <c r="P624" s="388"/>
      <c r="Q624" s="318"/>
      <c r="R624" s="420">
        <f t="shared" si="47"/>
        <v>7</v>
      </c>
      <c r="S624" s="420" t="str">
        <f t="shared" si="48"/>
        <v>MDR TB-3(M): Number of cases with RR-TB and/or MDR-TB that began second-line treatment-7</v>
      </c>
      <c r="T624" s="420" t="b">
        <f t="shared" si="49"/>
        <v>1</v>
      </c>
      <c r="U624" s="420" t="s">
        <v>1824</v>
      </c>
      <c r="V624" s="420" t="str">
        <f>IFERROR(IF(VLOOKUP(S624,'Disaggregation Records'!$D$95:$G$183,4,FALSE)=0,"",VLOOKUP(S624,'Disaggregation Records'!$D$95:$G$183,4,FALSE)),"")</f>
        <v/>
      </c>
      <c r="W624" s="161"/>
      <c r="X624" s="164"/>
      <c r="Y624" s="164"/>
      <c r="AD624" s="9"/>
      <c r="AE624" s="9"/>
      <c r="AF624" s="9"/>
      <c r="AG624" s="9"/>
      <c r="AH624" s="9"/>
      <c r="AI624" s="9"/>
      <c r="AJ624" s="9"/>
    </row>
    <row r="625" spans="1:36" s="302" customFormat="1" ht="47.25" x14ac:dyDescent="0.25">
      <c r="A625" s="317">
        <v>30</v>
      </c>
      <c r="B625" s="329" t="str">
        <f>IFERROR(VLOOKUP(A625,'Coverage Indicators - Section D'!$A$10:$Y$42,25,FALSE),"")</f>
        <v>MDR TB-3(M): Number of cases with RR-TB and/or MDR-TB that began second-line treatment</v>
      </c>
      <c r="C625" s="418" t="str">
        <f>IFERROR(IF(VLOOKUP(S625,'Disaggregation Records'!$D$95:$E$183,2,FALSE)=0,"",VLOOKUP(S625,'Disaggregation Records'!$D$95:$E$183,2,FALSE)),"")</f>
        <v/>
      </c>
      <c r="D625" s="418" t="str">
        <f>IFERROR(IF(VLOOKUP(S625,'Disaggregation Records'!$D$95:$F$183,3,FALSE)=0,"",VLOOKUP(S625,'Disaggregation Records'!$D$95:$F$183,3,FALSE)),"")</f>
        <v/>
      </c>
      <c r="E625" s="331"/>
      <c r="F625" s="332"/>
      <c r="G625" s="397" t="str">
        <f t="shared" si="46"/>
        <v/>
      </c>
      <c r="H625" s="388"/>
      <c r="I625" s="389"/>
      <c r="J625" s="389"/>
      <c r="K625" s="389"/>
      <c r="L625" s="389"/>
      <c r="M625" s="389"/>
      <c r="N625" s="389"/>
      <c r="O625" s="389"/>
      <c r="P625" s="388"/>
      <c r="Q625" s="318"/>
      <c r="R625" s="420">
        <f t="shared" si="47"/>
        <v>8</v>
      </c>
      <c r="S625" s="420" t="str">
        <f t="shared" si="48"/>
        <v>MDR TB-3(M): Number of cases with RR-TB and/or MDR-TB that began second-line treatment-8</v>
      </c>
      <c r="T625" s="420" t="b">
        <f t="shared" si="49"/>
        <v>1</v>
      </c>
      <c r="U625" s="420" t="s">
        <v>1825</v>
      </c>
      <c r="V625" s="420" t="str">
        <f>IFERROR(IF(VLOOKUP(S625,'Disaggregation Records'!$D$95:$G$183,4,FALSE)=0,"",VLOOKUP(S625,'Disaggregation Records'!$D$95:$G$183,4,FALSE)),"")</f>
        <v/>
      </c>
      <c r="W625" s="161"/>
      <c r="X625" s="164"/>
      <c r="Y625" s="164"/>
      <c r="AD625" s="9"/>
      <c r="AE625" s="9"/>
      <c r="AF625" s="9"/>
      <c r="AG625" s="9"/>
      <c r="AH625" s="9"/>
      <c r="AI625" s="9"/>
      <c r="AJ625" s="9"/>
    </row>
    <row r="626" spans="1:36" s="302" customFormat="1" ht="47.25" x14ac:dyDescent="0.25">
      <c r="A626" s="317">
        <v>30</v>
      </c>
      <c r="B626" s="329" t="str">
        <f>IFERROR(VLOOKUP(A626,'Coverage Indicators - Section D'!$A$10:$Y$42,25,FALSE),"")</f>
        <v>MDR TB-3(M): Number of cases with RR-TB and/or MDR-TB that began second-line treatment</v>
      </c>
      <c r="C626" s="418" t="str">
        <f>IFERROR(IF(VLOOKUP(S626,'Disaggregation Records'!$D$95:$E$183,2,FALSE)=0,"",VLOOKUP(S626,'Disaggregation Records'!$D$95:$E$183,2,FALSE)),"")</f>
        <v/>
      </c>
      <c r="D626" s="418" t="str">
        <f>IFERROR(IF(VLOOKUP(S626,'Disaggregation Records'!$D$95:$F$183,3,FALSE)=0,"",VLOOKUP(S626,'Disaggregation Records'!$D$95:$F$183,3,FALSE)),"")</f>
        <v/>
      </c>
      <c r="E626" s="331"/>
      <c r="F626" s="332"/>
      <c r="G626" s="397" t="str">
        <f t="shared" si="46"/>
        <v/>
      </c>
      <c r="H626" s="388"/>
      <c r="I626" s="389"/>
      <c r="J626" s="389"/>
      <c r="K626" s="389"/>
      <c r="L626" s="389"/>
      <c r="M626" s="389"/>
      <c r="N626" s="389"/>
      <c r="O626" s="389"/>
      <c r="P626" s="388"/>
      <c r="Q626" s="318"/>
      <c r="R626" s="420">
        <f t="shared" si="47"/>
        <v>9</v>
      </c>
      <c r="S626" s="420" t="str">
        <f t="shared" si="48"/>
        <v>MDR TB-3(M): Number of cases with RR-TB and/or MDR-TB that began second-line treatment-9</v>
      </c>
      <c r="T626" s="420" t="b">
        <f t="shared" si="49"/>
        <v>1</v>
      </c>
      <c r="U626" s="420" t="s">
        <v>1826</v>
      </c>
      <c r="V626" s="420" t="str">
        <f>IFERROR(IF(VLOOKUP(S626,'Disaggregation Records'!$D$95:$G$183,4,FALSE)=0,"",VLOOKUP(S626,'Disaggregation Records'!$D$95:$G$183,4,FALSE)),"")</f>
        <v/>
      </c>
      <c r="W626" s="161"/>
      <c r="X626" s="164"/>
      <c r="Y626" s="164"/>
      <c r="AD626" s="9"/>
      <c r="AE626" s="9"/>
      <c r="AF626" s="9"/>
      <c r="AG626" s="9"/>
      <c r="AH626" s="9"/>
      <c r="AI626" s="9"/>
      <c r="AJ626" s="9"/>
    </row>
    <row r="627" spans="1:36" ht="2.65" customHeight="1" thickBot="1" x14ac:dyDescent="0.3">
      <c r="A627" s="76"/>
      <c r="B627" s="77"/>
      <c r="C627" s="77"/>
      <c r="D627" s="77"/>
      <c r="E627" s="77"/>
      <c r="F627" s="77"/>
      <c r="G627" s="77"/>
      <c r="H627" s="77"/>
      <c r="I627" s="77"/>
      <c r="J627" s="77"/>
      <c r="K627" s="77"/>
      <c r="L627" s="77"/>
      <c r="M627" s="77"/>
      <c r="N627" s="77"/>
      <c r="O627" s="77"/>
      <c r="P627" s="77"/>
      <c r="Q627" s="77"/>
      <c r="R627" s="153"/>
      <c r="S627" s="153"/>
      <c r="T627" s="153"/>
      <c r="U627" s="153"/>
      <c r="V627" s="303"/>
      <c r="W627" s="68"/>
      <c r="X627" s="164"/>
      <c r="Y627" s="164"/>
    </row>
    <row r="628" spans="1:36" ht="30" customHeight="1" x14ac:dyDescent="0.25">
      <c r="X628" s="164"/>
      <c r="Y628" s="164"/>
    </row>
    <row r="629" spans="1:36" ht="30" customHeight="1" x14ac:dyDescent="0.25"/>
    <row r="630" spans="1:36" ht="30" customHeight="1" x14ac:dyDescent="0.25"/>
    <row r="631" spans="1:36" x14ac:dyDescent="0.25">
      <c r="A631" s="78" t="s">
        <v>142</v>
      </c>
    </row>
  </sheetData>
  <sheetProtection algorithmName="SHA-512" hashValue="aH3ZWjHhUYeMNmi/FajzOcNrSaNluhRzCISRvxbABICCh9D8c6SN0gCDcAImK+dpLE/kBWcWRMGe2Hg/RPT3kw==" saltValue="dluIjF8MgW6NMQJExkfBYQ==" spinCount="100000" sheet="1" objects="1" scenarios="1" formatCells="0" formatRows="0" sort="0" autoFilter="0"/>
  <mergeCells count="6">
    <mergeCell ref="A6:H6"/>
    <mergeCell ref="A165:H165"/>
    <mergeCell ref="A1:U1"/>
    <mergeCell ref="A2:Q2"/>
    <mergeCell ref="A324:Q324"/>
    <mergeCell ref="R324:U324"/>
  </mergeCells>
  <conditionalFormatting sqref="A8:D158">
    <cfRule type="expression" dxfId="24" priority="9">
      <formula>MOD($A8,2)=1</formula>
    </cfRule>
    <cfRule type="expression" dxfId="23" priority="10">
      <formula>MOD($A8,2)=0</formula>
    </cfRule>
  </conditionalFormatting>
  <conditionalFormatting sqref="A167:D317">
    <cfRule type="expression" dxfId="22" priority="7">
      <formula>MOD($A8,2)=1</formula>
    </cfRule>
    <cfRule type="expression" dxfId="21" priority="8">
      <formula>MOD($A167,2)=0</formula>
    </cfRule>
  </conditionalFormatting>
  <conditionalFormatting sqref="A326:D626">
    <cfRule type="expression" dxfId="20" priority="5">
      <formula>MOD($A326,2)=1</formula>
    </cfRule>
    <cfRule type="expression" dxfId="19" priority="6">
      <formula>MOD($A326,2)=0</formula>
    </cfRule>
  </conditionalFormatting>
  <conditionalFormatting sqref="A167:H167 A11:F16 A27:H158 A21:E26 A170:H247 A168:F169 H168:H169 Q369:Q370 A369:O370 A8:H10 H11:H14 A17:H20 H21:H24 A371:Q626 A326:Q368 A249:H257 A248:D248 F248:H248 A259:H317 A258:F258 H258">
    <cfRule type="expression" dxfId="18" priority="4">
      <formula>$C8=""</formula>
    </cfRule>
  </conditionalFormatting>
  <conditionalFormatting sqref="F21:F26">
    <cfRule type="expression" dxfId="17" priority="3">
      <formula>$C21=""</formula>
    </cfRule>
  </conditionalFormatting>
  <conditionalFormatting sqref="G258">
    <cfRule type="expression" dxfId="16" priority="1">
      <formula>$C258=""</formula>
    </cfRule>
  </conditionalFormatting>
  <dataValidations count="11">
    <dataValidation type="decimal" allowBlank="1" showInputMessage="1" showErrorMessage="1" errorTitle="X-Author for Excel" error="Please enter a valid numeric value. Valid range for Impact Indicator Number is -1E+18 to 1E+18." promptTitle="X-Author for Excel" sqref="A8:A158">
      <formula1>-1000000000000000000</formula1>
      <formula2>1000000000000000000</formula2>
    </dataValidation>
    <dataValidation type="list" allowBlank="1" showInputMessage="1" showErrorMessage="1" errorTitle="X-Author for Excel" error="Please select a value from the drop-down." promptTitle="X-Author for Excel" sqref="F8:F158">
      <formula1>IF(IFERROR(ROWS(INDIRECT(SUBSTITUTE("AIM_Impact_Disaggregation__c.AIM_Baseline_Year__c"," ","_"))),-1) &lt; 0, XAuthorInvalidPicklistData,INDIRECT(SUBSTITUTE("AIM_Impact_Disaggregation__c.AIM_Baseline_Year__c"," ","_")))</formula1>
    </dataValidation>
    <dataValidation type="custom" allowBlank="1" showInputMessage="1" showErrorMessage="1" errorTitle="X-Author for Excel" error="Id and Lookup fields are not editable." promptTitle="X-Author for Excel" sqref="N8:N158 I8:I158 N167:N317 I167:I317 U326:V626">
      <formula1>""</formula1>
    </dataValidation>
    <dataValidation type="list" allowBlank="1" showInputMessage="1" showErrorMessage="1" errorTitle="X-Author for Excel" error="Please select either TRUE or FALSE from the dropdown." promptTitle="X-Author for Excel" sqref="L8:M158 L167:M317 T326:T626">
      <formula1>"TRUE,FALSE"</formula1>
    </dataValidation>
    <dataValidation type="decimal" allowBlank="1" showInputMessage="1" showErrorMessage="1" errorTitle="X-Author for Excel" error="Please enter a valid numeric value. Valid range for Outcome Indicator Number is -1E+18 to 1E+18." promptTitle="X-Author for Excel" sqref="A167:A317">
      <formula1>-1000000000000000000</formula1>
      <formula2>1000000000000000000</formula2>
    </dataValidation>
    <dataValidation type="list" allowBlank="1" showInputMessage="1" showErrorMessage="1" errorTitle="X-Author for Excel" error="Please select a value from the drop-down." promptTitle="X-Author for Excel" sqref="F167:F317">
      <formula1>IF(IFERROR(ROWS(INDIRECT(SUBSTITUTE("AIM_Outcome_Disaggregation__c.AIM_Baseline_Year__c"," ","_"))),-1) &lt; 0, XAuthorInvalidPicklistData,INDIRECT(SUBSTITUTE("AIM_Outcome_Disaggregation__c.AIM_Baseline_Year__c"," ","_")))</formula1>
    </dataValidation>
    <dataValidation type="decimal" allowBlank="1" showInputMessage="1" showErrorMessage="1" errorTitle="X-Author for Excel" error="Please enter a valid numeric value. Valid range for Coverage Indicator Number is -1E+18 to 1E+18." promptTitle="X-Author for Excel" sqref="A326:A626">
      <formula1>-1000000000000000000</formula1>
      <formula2>1000000000000000000</formula2>
    </dataValidation>
    <dataValidation type="decimal" allowBlank="1" showInputMessage="1" showErrorMessage="1" errorTitle="X-Author for Excel" error="Please enter a valid numeric value. Valid range for Baseline N# is -10000000000 to 10000000000." promptTitle="X-Author for Excel" sqref="E326:E626">
      <formula1>-10000000000</formula1>
      <formula2>10000000000</formula2>
    </dataValidation>
    <dataValidation type="decimal" allowBlank="1" showInputMessage="1" showErrorMessage="1" errorTitle="X-Author for Excel" error="Please enter a valid numeric value. Valid range for Baseline D# is -10000000000 to 10000000000." promptTitle="X-Author for Excel" sqref="F326:F626">
      <formula1>-10000000000</formula1>
      <formula2>10000000000</formula2>
    </dataValidation>
    <dataValidation type="decimal" allowBlank="1" showInputMessage="1" showErrorMessage="1" errorTitle="X-Author for Excel" error="Please enter a valid numeric value. Valid range for Baseline % is -99999.99 to 99999.99." promptTitle="X-Author for Excel" sqref="G326:G626">
      <formula1>-99999.99</formula1>
      <formula2>99999.99</formula2>
    </dataValidation>
    <dataValidation type="list" allowBlank="1" showInputMessage="1" showErrorMessage="1" errorTitle="X-Author for Excel" error="Please select a value from the drop-down." promptTitle="X-Author for Excel" sqref="H326:H626">
      <formula1>IF(IFERROR(ROWS(INDIRECT(SUBSTITUTE("AIM_Coverage_Disaggregation__c.AIM_Year__c"," ","_"))),-1) &lt; 0, XAuthorInvalidPicklistData,INDIRECT(SUBSTITUTE("AIM_Coverage_Disaggregation__c.AIM_Year__c"," ","_")))</formula1>
    </dataValidation>
  </dataValidations>
  <hyperlinks>
    <hyperlink ref="B4" location="_b9c6b527_c2c5_4200_bb21_b9257f2bb2c1" display="Impact "/>
    <hyperlink ref="C4" location="_a395564a_2e4f_42b7_9d4d_76ed548224d3" display="Outcome "/>
    <hyperlink ref="A631" location="' Disaggregation - Section E'!A4" display="' Disaggregation - Section E'!A4"/>
  </hyperlinks>
  <pageMargins left="0.7" right="0.7" top="0.75" bottom="0.75" header="0.3" footer="0.3"/>
  <pageSetup paperSize="8" scale="68" fitToHeight="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AS500"/>
  <sheetViews>
    <sheetView showGridLines="0" zoomScale="55" zoomScaleNormal="55" workbookViewId="0">
      <selection activeCell="AE47" sqref="AE47"/>
    </sheetView>
  </sheetViews>
  <sheetFormatPr defaultColWidth="8.75" defaultRowHeight="15.75" x14ac:dyDescent="0.25"/>
  <cols>
    <col min="1" max="1" width="12" style="6" customWidth="1"/>
    <col min="2" max="2" width="30.625" style="6" customWidth="1"/>
    <col min="3" max="3" width="25.625" style="6" customWidth="1"/>
    <col min="4" max="4" width="32.75" style="6" customWidth="1"/>
    <col min="5" max="5" width="30.625" style="6" customWidth="1"/>
    <col min="6" max="6" width="24.25" style="6" hidden="1" customWidth="1"/>
    <col min="7" max="7" width="21.25" style="6" hidden="1" customWidth="1"/>
    <col min="8" max="8" width="35.25" style="6" hidden="1" customWidth="1"/>
    <col min="9" max="9" width="31.625" style="6" hidden="1" customWidth="1"/>
    <col min="10" max="10" width="26.75" style="6" hidden="1" customWidth="1"/>
    <col min="11" max="12" width="8.25" style="6" hidden="1" customWidth="1"/>
    <col min="13" max="13" width="0.5" style="6" customWidth="1"/>
    <col min="14" max="14" width="8.25" style="6" hidden="1" customWidth="1"/>
    <col min="15" max="15" width="28.25" style="6" hidden="1" customWidth="1"/>
    <col min="16" max="16" width="8.75" style="6" hidden="1" customWidth="1"/>
    <col min="17" max="17" width="13.625" style="6" hidden="1" customWidth="1"/>
    <col min="18" max="19" width="14.25" style="6" hidden="1" customWidth="1"/>
    <col min="20" max="21" width="22.25" style="6" hidden="1" customWidth="1"/>
    <col min="22" max="22" width="2" style="6" hidden="1" customWidth="1"/>
    <col min="23" max="23" width="26.625" style="6" customWidth="1"/>
    <col min="24" max="24" width="54.75" style="6" customWidth="1"/>
    <col min="25" max="25" width="0.25" style="6" customWidth="1"/>
    <col min="26" max="34" width="8.75" style="6" customWidth="1"/>
    <col min="35" max="35" width="8.75" style="9" customWidth="1"/>
    <col min="36" max="36" width="17.625" style="9" customWidth="1"/>
    <col min="37" max="37" width="13.25" style="9" customWidth="1"/>
    <col min="38" max="38" width="18" style="9" customWidth="1"/>
    <col min="39" max="39" width="13.25" style="9" customWidth="1"/>
    <col min="40" max="40" width="8.75" style="9"/>
    <col min="41" max="45" width="8.75" style="4"/>
    <col min="46" max="16384" width="8.75" style="6"/>
  </cols>
  <sheetData>
    <row r="1" spans="1:45" ht="21.75" thickBot="1" x14ac:dyDescent="0.3">
      <c r="A1" s="476" t="s">
        <v>46</v>
      </c>
      <c r="B1" s="477"/>
      <c r="C1" s="477"/>
      <c r="D1" s="477"/>
      <c r="E1" s="477"/>
      <c r="F1" s="477"/>
      <c r="G1" s="477"/>
      <c r="H1" s="477"/>
      <c r="I1" s="477"/>
      <c r="J1" s="477"/>
      <c r="K1" s="477"/>
      <c r="L1" s="477"/>
      <c r="M1" s="477"/>
      <c r="N1" s="477"/>
      <c r="O1" s="478"/>
    </row>
    <row r="2" spans="1:45" ht="21.75" thickBot="1" x14ac:dyDescent="0.4">
      <c r="A2" s="473" t="s">
        <v>215</v>
      </c>
      <c r="B2" s="474"/>
      <c r="C2" s="474"/>
      <c r="D2" s="474"/>
      <c r="E2" s="474"/>
      <c r="F2" s="474"/>
      <c r="G2" s="474"/>
      <c r="H2" s="474"/>
      <c r="I2" s="474"/>
      <c r="J2" s="474"/>
      <c r="K2" s="474"/>
      <c r="L2" s="474"/>
      <c r="M2" s="474"/>
      <c r="N2" s="474"/>
      <c r="O2" s="475"/>
    </row>
    <row r="3" spans="1:45" ht="16.5" thickBot="1" x14ac:dyDescent="0.3"/>
    <row r="4" spans="1:45" ht="65.650000000000006" customHeight="1" thickBot="1" x14ac:dyDescent="0.3">
      <c r="A4" s="50" t="s">
        <v>38</v>
      </c>
      <c r="B4" s="51" t="s">
        <v>196</v>
      </c>
      <c r="C4" s="33" t="s">
        <v>197</v>
      </c>
    </row>
    <row r="5" spans="1:45" ht="16.5" thickBot="1" x14ac:dyDescent="0.3"/>
    <row r="6" spans="1:45" ht="45.6" customHeight="1" thickBot="1" x14ac:dyDescent="0.3">
      <c r="A6" s="452" t="s">
        <v>196</v>
      </c>
      <c r="B6" s="453"/>
      <c r="C6" s="453"/>
      <c r="D6" s="453"/>
      <c r="E6" s="453"/>
      <c r="F6" s="453"/>
      <c r="G6" s="453"/>
      <c r="H6" s="453"/>
      <c r="I6" s="453"/>
      <c r="J6" s="453"/>
      <c r="K6" s="453"/>
      <c r="L6" s="453"/>
      <c r="M6" s="453"/>
      <c r="N6" s="453"/>
      <c r="O6" s="453"/>
      <c r="P6" s="453"/>
      <c r="Q6" s="453"/>
      <c r="R6" s="453"/>
      <c r="S6" s="453"/>
      <c r="T6" s="453"/>
      <c r="U6" s="453"/>
      <c r="V6" s="453"/>
      <c r="W6" s="453"/>
      <c r="X6" s="453"/>
      <c r="Y6" s="457"/>
    </row>
    <row r="7" spans="1:45" ht="45.6" customHeight="1" x14ac:dyDescent="0.25">
      <c r="A7" s="325" t="s">
        <v>139</v>
      </c>
      <c r="B7" s="325" t="s">
        <v>1</v>
      </c>
      <c r="C7" s="325" t="s">
        <v>97</v>
      </c>
      <c r="D7" s="325" t="s">
        <v>98</v>
      </c>
      <c r="E7" s="325" t="s">
        <v>21</v>
      </c>
      <c r="F7" s="325"/>
      <c r="G7" s="391"/>
      <c r="H7" s="391"/>
      <c r="I7" s="391"/>
      <c r="J7" s="391"/>
      <c r="K7" s="391"/>
      <c r="L7" s="391"/>
      <c r="M7" s="325"/>
      <c r="N7" s="326"/>
      <c r="O7" s="392"/>
      <c r="P7" s="369"/>
      <c r="Q7" s="401" t="s">
        <v>21</v>
      </c>
      <c r="R7" s="401" t="s">
        <v>105</v>
      </c>
      <c r="S7" s="401" t="s">
        <v>64</v>
      </c>
      <c r="T7" s="401" t="s">
        <v>66</v>
      </c>
      <c r="U7" s="401" t="s">
        <v>107</v>
      </c>
      <c r="V7" s="402" t="s">
        <v>212</v>
      </c>
      <c r="W7" s="326" t="s">
        <v>11</v>
      </c>
      <c r="X7" s="325" t="s">
        <v>9</v>
      </c>
      <c r="Y7" s="58"/>
    </row>
    <row r="8" spans="1:45" ht="47.25" hidden="1" x14ac:dyDescent="0.25">
      <c r="A8" s="317" t="s">
        <v>102</v>
      </c>
      <c r="B8" s="403"/>
      <c r="C8" s="403"/>
      <c r="D8" s="404" t="s">
        <v>99</v>
      </c>
      <c r="E8" s="405"/>
      <c r="F8" s="406"/>
      <c r="G8" s="406"/>
      <c r="H8" s="406"/>
      <c r="I8" s="406"/>
      <c r="J8" s="406"/>
      <c r="K8" s="406"/>
      <c r="L8" s="406"/>
      <c r="M8" s="405"/>
      <c r="N8" s="407"/>
      <c r="O8" s="405"/>
      <c r="P8" s="408"/>
      <c r="Q8" s="409" t="str">
        <f>IFERROR(VLOOKUP(E8,'Overview - Section A'!$N$26:$Q$37,4,FALSE),"")</f>
        <v/>
      </c>
      <c r="R8" s="386" t="b">
        <f>IFERROR(TRUE,FALSE)</f>
        <v>1</v>
      </c>
      <c r="S8" s="386" t="b">
        <f>IFERROR(IF(N8&lt;&gt;"",TRUE,FALSE),FALSE)</f>
        <v>0</v>
      </c>
      <c r="T8" s="386" t="s">
        <v>65</v>
      </c>
      <c r="U8" s="386" t="str">
        <f>IFERROR(VLOOKUP(C8,'Overview - Section A'!$W$127:$AB$181,6,FALSE),"")</f>
        <v/>
      </c>
      <c r="V8" s="410" t="str">
        <f>IFERROR(IF('Reference Records'!$B$338&lt;&gt;"",VLOOKUP(W8,'Reference Records'!$B$338:$C$338,2,FALSE),VLOOKUP(W8,'Reference Records'!$A$343:$C$676,3,FALSE)),"")</f>
        <v/>
      </c>
      <c r="W8" s="389"/>
      <c r="X8" s="318" t="s">
        <v>100</v>
      </c>
      <c r="Y8" s="58"/>
    </row>
    <row r="9" spans="1:45" s="302" customFormat="1" x14ac:dyDescent="0.25">
      <c r="A9" s="317">
        <v>1</v>
      </c>
      <c r="B9" s="403"/>
      <c r="C9" s="403"/>
      <c r="D9" s="404"/>
      <c r="E9" s="405"/>
      <c r="F9" s="406"/>
      <c r="G9" s="406"/>
      <c r="H9" s="406"/>
      <c r="I9" s="406"/>
      <c r="J9" s="406"/>
      <c r="K9" s="406"/>
      <c r="L9" s="406"/>
      <c r="M9" s="405"/>
      <c r="N9" s="407"/>
      <c r="O9" s="405"/>
      <c r="P9" s="408"/>
      <c r="Q9" s="409" t="str">
        <f>IFERROR(VLOOKUP(E9,'Overview - Section A'!$N$26:$Q$37,4,FALSE),"")</f>
        <v/>
      </c>
      <c r="R9" s="386" t="b">
        <f t="shared" ref="R9:R72" si="0">IFERROR(TRUE,FALSE)</f>
        <v>1</v>
      </c>
      <c r="S9" s="386" t="b">
        <f t="shared" ref="S9:S72" si="1">IFERROR(IF(N9&lt;&gt;"",TRUE,FALSE),FALSE)</f>
        <v>0</v>
      </c>
      <c r="T9" s="386" t="s">
        <v>747</v>
      </c>
      <c r="U9" s="386" t="str">
        <f>IFERROR(VLOOKUP(C9,'Overview - Section A'!$W$127:$AB$181,6,FALSE),"")</f>
        <v/>
      </c>
      <c r="V9" s="410" t="str">
        <f>IFERROR(IF('Reference Records'!$B$338&lt;&gt;"",VLOOKUP(W9,'Reference Records'!$B$338:$C$338,2,FALSE),VLOOKUP(W9,'Reference Records'!$A$343:$C$676,3,FALSE)),"")</f>
        <v/>
      </c>
      <c r="W9" s="389"/>
      <c r="X9" s="318"/>
      <c r="Y9" s="58"/>
      <c r="AI9" s="9"/>
      <c r="AJ9" s="9"/>
      <c r="AK9" s="9"/>
      <c r="AL9" s="9"/>
      <c r="AM9" s="9"/>
      <c r="AN9" s="9"/>
      <c r="AO9" s="4"/>
      <c r="AP9" s="4"/>
      <c r="AQ9" s="4"/>
      <c r="AR9" s="4"/>
      <c r="AS9" s="4"/>
    </row>
    <row r="10" spans="1:45" s="302" customFormat="1" x14ac:dyDescent="0.25">
      <c r="A10" s="317">
        <v>2</v>
      </c>
      <c r="B10" s="403"/>
      <c r="C10" s="403"/>
      <c r="D10" s="404"/>
      <c r="E10" s="405"/>
      <c r="F10" s="406"/>
      <c r="G10" s="406"/>
      <c r="H10" s="406"/>
      <c r="I10" s="406"/>
      <c r="J10" s="406"/>
      <c r="K10" s="406"/>
      <c r="L10" s="406"/>
      <c r="M10" s="405"/>
      <c r="N10" s="407"/>
      <c r="O10" s="405"/>
      <c r="P10" s="408"/>
      <c r="Q10" s="409" t="str">
        <f>IFERROR(VLOOKUP(E10,'Overview - Section A'!$N$26:$Q$37,4,FALSE),"")</f>
        <v/>
      </c>
      <c r="R10" s="386" t="b">
        <f t="shared" si="0"/>
        <v>1</v>
      </c>
      <c r="S10" s="386" t="b">
        <f t="shared" si="1"/>
        <v>0</v>
      </c>
      <c r="T10" s="386" t="s">
        <v>748</v>
      </c>
      <c r="U10" s="386" t="str">
        <f>IFERROR(VLOOKUP(C10,'Overview - Section A'!$W$127:$AB$181,6,FALSE),"")</f>
        <v/>
      </c>
      <c r="V10" s="410" t="str">
        <f>IFERROR(IF('Reference Records'!$B$338&lt;&gt;"",VLOOKUP(W10,'Reference Records'!$B$338:$C$338,2,FALSE),VLOOKUP(W10,'Reference Records'!$A$343:$C$676,3,FALSE)),"")</f>
        <v/>
      </c>
      <c r="W10" s="389"/>
      <c r="X10" s="318"/>
      <c r="Y10" s="58"/>
      <c r="AI10" s="9"/>
      <c r="AJ10" s="9"/>
      <c r="AK10" s="9"/>
      <c r="AL10" s="9"/>
      <c r="AM10" s="9"/>
      <c r="AN10" s="9"/>
      <c r="AO10" s="4"/>
      <c r="AP10" s="4"/>
      <c r="AQ10" s="4"/>
      <c r="AR10" s="4"/>
      <c r="AS10" s="4"/>
    </row>
    <row r="11" spans="1:45" s="302" customFormat="1" x14ac:dyDescent="0.25">
      <c r="A11" s="317">
        <v>3</v>
      </c>
      <c r="B11" s="403"/>
      <c r="C11" s="403"/>
      <c r="D11" s="404"/>
      <c r="E11" s="405"/>
      <c r="F11" s="406"/>
      <c r="G11" s="406"/>
      <c r="H11" s="406"/>
      <c r="I11" s="406"/>
      <c r="J11" s="406"/>
      <c r="K11" s="406"/>
      <c r="L11" s="406"/>
      <c r="M11" s="405"/>
      <c r="N11" s="407"/>
      <c r="O11" s="405"/>
      <c r="P11" s="408"/>
      <c r="Q11" s="409" t="str">
        <f>IFERROR(VLOOKUP(E11,'Overview - Section A'!$N$26:$Q$37,4,FALSE),"")</f>
        <v/>
      </c>
      <c r="R11" s="386" t="b">
        <f t="shared" si="0"/>
        <v>1</v>
      </c>
      <c r="S11" s="386" t="b">
        <f t="shared" si="1"/>
        <v>0</v>
      </c>
      <c r="T11" s="386" t="s">
        <v>749</v>
      </c>
      <c r="U11" s="386" t="str">
        <f>IFERROR(VLOOKUP(C11,'Overview - Section A'!$W$127:$AB$181,6,FALSE),"")</f>
        <v/>
      </c>
      <c r="V11" s="410" t="str">
        <f>IFERROR(IF('Reference Records'!$B$338&lt;&gt;"",VLOOKUP(W11,'Reference Records'!$B$338:$C$338,2,FALSE),VLOOKUP(W11,'Reference Records'!$A$343:$C$676,3,FALSE)),"")</f>
        <v/>
      </c>
      <c r="W11" s="389"/>
      <c r="X11" s="318"/>
      <c r="Y11" s="58"/>
      <c r="AI11" s="9"/>
      <c r="AJ11" s="9"/>
      <c r="AK11" s="9"/>
      <c r="AL11" s="9"/>
      <c r="AM11" s="9"/>
      <c r="AN11" s="9"/>
      <c r="AO11" s="4"/>
      <c r="AP11" s="4"/>
      <c r="AQ11" s="4"/>
      <c r="AR11" s="4"/>
      <c r="AS11" s="4"/>
    </row>
    <row r="12" spans="1:45" s="302" customFormat="1" x14ac:dyDescent="0.25">
      <c r="A12" s="317">
        <v>4</v>
      </c>
      <c r="B12" s="403"/>
      <c r="C12" s="403"/>
      <c r="D12" s="404"/>
      <c r="E12" s="405"/>
      <c r="F12" s="406"/>
      <c r="G12" s="406"/>
      <c r="H12" s="406"/>
      <c r="I12" s="406"/>
      <c r="J12" s="406"/>
      <c r="K12" s="406"/>
      <c r="L12" s="406"/>
      <c r="M12" s="405"/>
      <c r="N12" s="407"/>
      <c r="O12" s="405"/>
      <c r="P12" s="408"/>
      <c r="Q12" s="409" t="str">
        <f>IFERROR(VLOOKUP(E12,'Overview - Section A'!$N$26:$Q$37,4,FALSE),"")</f>
        <v/>
      </c>
      <c r="R12" s="386" t="b">
        <f t="shared" si="0"/>
        <v>1</v>
      </c>
      <c r="S12" s="386" t="b">
        <f t="shared" si="1"/>
        <v>0</v>
      </c>
      <c r="T12" s="386" t="s">
        <v>750</v>
      </c>
      <c r="U12" s="386" t="str">
        <f>IFERROR(VLOOKUP(C12,'Overview - Section A'!$W$127:$AB$181,6,FALSE),"")</f>
        <v/>
      </c>
      <c r="V12" s="410" t="str">
        <f>IFERROR(IF('Reference Records'!$B$338&lt;&gt;"",VLOOKUP(W12,'Reference Records'!$B$338:$C$338,2,FALSE),VLOOKUP(W12,'Reference Records'!$A$343:$C$676,3,FALSE)),"")</f>
        <v/>
      </c>
      <c r="W12" s="389"/>
      <c r="X12" s="318"/>
      <c r="Y12" s="58"/>
      <c r="AI12" s="9"/>
      <c r="AJ12" s="9"/>
      <c r="AK12" s="9"/>
      <c r="AL12" s="9"/>
      <c r="AM12" s="9"/>
      <c r="AN12" s="9"/>
      <c r="AO12" s="4"/>
      <c r="AP12" s="4"/>
      <c r="AQ12" s="4"/>
      <c r="AR12" s="4"/>
      <c r="AS12" s="4"/>
    </row>
    <row r="13" spans="1:45" s="302" customFormat="1" x14ac:dyDescent="0.25">
      <c r="A13" s="317">
        <v>5</v>
      </c>
      <c r="B13" s="403"/>
      <c r="C13" s="403"/>
      <c r="D13" s="404"/>
      <c r="E13" s="405"/>
      <c r="F13" s="406"/>
      <c r="G13" s="406"/>
      <c r="H13" s="406"/>
      <c r="I13" s="406"/>
      <c r="J13" s="406"/>
      <c r="K13" s="406"/>
      <c r="L13" s="406"/>
      <c r="M13" s="405"/>
      <c r="N13" s="407"/>
      <c r="O13" s="405"/>
      <c r="P13" s="408"/>
      <c r="Q13" s="409" t="str">
        <f>IFERROR(VLOOKUP(E13,'Overview - Section A'!$N$26:$Q$37,4,FALSE),"")</f>
        <v/>
      </c>
      <c r="R13" s="386" t="b">
        <f t="shared" si="0"/>
        <v>1</v>
      </c>
      <c r="S13" s="386" t="b">
        <f t="shared" si="1"/>
        <v>0</v>
      </c>
      <c r="T13" s="386" t="s">
        <v>751</v>
      </c>
      <c r="U13" s="386" t="str">
        <f>IFERROR(VLOOKUP(C13,'Overview - Section A'!$W$127:$AB$181,6,FALSE),"")</f>
        <v/>
      </c>
      <c r="V13" s="410" t="str">
        <f>IFERROR(IF('Reference Records'!$B$338&lt;&gt;"",VLOOKUP(W13,'Reference Records'!$B$338:$C$338,2,FALSE),VLOOKUP(W13,'Reference Records'!$A$343:$C$676,3,FALSE)),"")</f>
        <v/>
      </c>
      <c r="W13" s="389"/>
      <c r="X13" s="318"/>
      <c r="Y13" s="58"/>
      <c r="AI13" s="9"/>
      <c r="AJ13" s="9"/>
      <c r="AK13" s="9"/>
      <c r="AL13" s="9"/>
      <c r="AM13" s="9"/>
      <c r="AN13" s="9"/>
      <c r="AO13" s="4"/>
      <c r="AP13" s="4"/>
      <c r="AQ13" s="4"/>
      <c r="AR13" s="4"/>
      <c r="AS13" s="4"/>
    </row>
    <row r="14" spans="1:45" s="302" customFormat="1" x14ac:dyDescent="0.25">
      <c r="A14" s="317">
        <v>6</v>
      </c>
      <c r="B14" s="403"/>
      <c r="C14" s="403"/>
      <c r="D14" s="404"/>
      <c r="E14" s="405"/>
      <c r="F14" s="406"/>
      <c r="G14" s="406"/>
      <c r="H14" s="406"/>
      <c r="I14" s="406"/>
      <c r="J14" s="406"/>
      <c r="K14" s="406"/>
      <c r="L14" s="406"/>
      <c r="M14" s="405"/>
      <c r="N14" s="407"/>
      <c r="O14" s="405"/>
      <c r="P14" s="408"/>
      <c r="Q14" s="409" t="str">
        <f>IFERROR(VLOOKUP(E14,'Overview - Section A'!$N$26:$Q$37,4,FALSE),"")</f>
        <v/>
      </c>
      <c r="R14" s="386" t="b">
        <f t="shared" si="0"/>
        <v>1</v>
      </c>
      <c r="S14" s="386" t="b">
        <f t="shared" si="1"/>
        <v>0</v>
      </c>
      <c r="T14" s="386" t="s">
        <v>752</v>
      </c>
      <c r="U14" s="386" t="str">
        <f>IFERROR(VLOOKUP(C14,'Overview - Section A'!$W$127:$AB$181,6,FALSE),"")</f>
        <v/>
      </c>
      <c r="V14" s="410" t="str">
        <f>IFERROR(IF('Reference Records'!$B$338&lt;&gt;"",VLOOKUP(W14,'Reference Records'!$B$338:$C$338,2,FALSE),VLOOKUP(W14,'Reference Records'!$A$343:$C$676,3,FALSE)),"")</f>
        <v/>
      </c>
      <c r="W14" s="389"/>
      <c r="X14" s="318"/>
      <c r="Y14" s="58"/>
      <c r="AI14" s="9"/>
      <c r="AJ14" s="9"/>
      <c r="AK14" s="9"/>
      <c r="AL14" s="9"/>
      <c r="AM14" s="9"/>
      <c r="AN14" s="9"/>
      <c r="AO14" s="4"/>
      <c r="AP14" s="4"/>
      <c r="AQ14" s="4"/>
      <c r="AR14" s="4"/>
      <c r="AS14" s="4"/>
    </row>
    <row r="15" spans="1:45" s="302" customFormat="1" x14ac:dyDescent="0.25">
      <c r="A15" s="317">
        <v>7</v>
      </c>
      <c r="B15" s="403"/>
      <c r="C15" s="403"/>
      <c r="D15" s="404"/>
      <c r="E15" s="405"/>
      <c r="F15" s="406"/>
      <c r="G15" s="406"/>
      <c r="H15" s="406"/>
      <c r="I15" s="406"/>
      <c r="J15" s="406"/>
      <c r="K15" s="406"/>
      <c r="L15" s="406"/>
      <c r="M15" s="405"/>
      <c r="N15" s="407"/>
      <c r="O15" s="405"/>
      <c r="P15" s="408"/>
      <c r="Q15" s="409" t="str">
        <f>IFERROR(VLOOKUP(E15,'Overview - Section A'!$N$26:$Q$37,4,FALSE),"")</f>
        <v/>
      </c>
      <c r="R15" s="386" t="b">
        <f t="shared" si="0"/>
        <v>1</v>
      </c>
      <c r="S15" s="386" t="b">
        <f t="shared" si="1"/>
        <v>0</v>
      </c>
      <c r="T15" s="386" t="s">
        <v>753</v>
      </c>
      <c r="U15" s="386" t="str">
        <f>IFERROR(VLOOKUP(C15,'Overview - Section A'!$W$127:$AB$181,6,FALSE),"")</f>
        <v/>
      </c>
      <c r="V15" s="410" t="str">
        <f>IFERROR(IF('Reference Records'!$B$338&lt;&gt;"",VLOOKUP(W15,'Reference Records'!$B$338:$C$338,2,FALSE),VLOOKUP(W15,'Reference Records'!$A$343:$C$676,3,FALSE)),"")</f>
        <v/>
      </c>
      <c r="W15" s="389"/>
      <c r="X15" s="318"/>
      <c r="Y15" s="58"/>
      <c r="AI15" s="9"/>
      <c r="AJ15" s="9"/>
      <c r="AK15" s="9"/>
      <c r="AL15" s="9"/>
      <c r="AM15" s="9"/>
      <c r="AN15" s="9"/>
      <c r="AO15" s="4"/>
      <c r="AP15" s="4"/>
      <c r="AQ15" s="4"/>
      <c r="AR15" s="4"/>
      <c r="AS15" s="4"/>
    </row>
    <row r="16" spans="1:45" s="302" customFormat="1" x14ac:dyDescent="0.25">
      <c r="A16" s="317">
        <v>8</v>
      </c>
      <c r="B16" s="403"/>
      <c r="C16" s="403"/>
      <c r="D16" s="404"/>
      <c r="E16" s="405"/>
      <c r="F16" s="406"/>
      <c r="G16" s="406"/>
      <c r="H16" s="406"/>
      <c r="I16" s="406"/>
      <c r="J16" s="406"/>
      <c r="K16" s="406"/>
      <c r="L16" s="406"/>
      <c r="M16" s="405"/>
      <c r="N16" s="407"/>
      <c r="O16" s="405"/>
      <c r="P16" s="408"/>
      <c r="Q16" s="409" t="str">
        <f>IFERROR(VLOOKUP(E16,'Overview - Section A'!$N$26:$Q$37,4,FALSE),"")</f>
        <v/>
      </c>
      <c r="R16" s="386" t="b">
        <f t="shared" si="0"/>
        <v>1</v>
      </c>
      <c r="S16" s="386" t="b">
        <f t="shared" si="1"/>
        <v>0</v>
      </c>
      <c r="T16" s="386" t="s">
        <v>754</v>
      </c>
      <c r="U16" s="386" t="str">
        <f>IFERROR(VLOOKUP(C16,'Overview - Section A'!$W$127:$AB$181,6,FALSE),"")</f>
        <v/>
      </c>
      <c r="V16" s="410" t="str">
        <f>IFERROR(IF('Reference Records'!$B$338&lt;&gt;"",VLOOKUP(W16,'Reference Records'!$B$338:$C$338,2,FALSE),VLOOKUP(W16,'Reference Records'!$A$343:$C$676,3,FALSE)),"")</f>
        <v/>
      </c>
      <c r="W16" s="389"/>
      <c r="X16" s="318"/>
      <c r="Y16" s="58"/>
      <c r="AI16" s="9"/>
      <c r="AJ16" s="9"/>
      <c r="AK16" s="9"/>
      <c r="AL16" s="9"/>
      <c r="AM16" s="9"/>
      <c r="AN16" s="9"/>
      <c r="AO16" s="4"/>
      <c r="AP16" s="4"/>
      <c r="AQ16" s="4"/>
      <c r="AR16" s="4"/>
      <c r="AS16" s="4"/>
    </row>
    <row r="17" spans="1:45" s="302" customFormat="1" x14ac:dyDescent="0.25">
      <c r="A17" s="317">
        <v>9</v>
      </c>
      <c r="B17" s="403"/>
      <c r="C17" s="403"/>
      <c r="D17" s="404"/>
      <c r="E17" s="405"/>
      <c r="F17" s="406"/>
      <c r="G17" s="406"/>
      <c r="H17" s="406"/>
      <c r="I17" s="406"/>
      <c r="J17" s="406"/>
      <c r="K17" s="406"/>
      <c r="L17" s="406"/>
      <c r="M17" s="405"/>
      <c r="N17" s="407"/>
      <c r="O17" s="405"/>
      <c r="P17" s="408"/>
      <c r="Q17" s="409" t="str">
        <f>IFERROR(VLOOKUP(E17,'Overview - Section A'!$N$26:$Q$37,4,FALSE),"")</f>
        <v/>
      </c>
      <c r="R17" s="386" t="b">
        <f t="shared" si="0"/>
        <v>1</v>
      </c>
      <c r="S17" s="386" t="b">
        <f t="shared" si="1"/>
        <v>0</v>
      </c>
      <c r="T17" s="386" t="s">
        <v>755</v>
      </c>
      <c r="U17" s="386" t="str">
        <f>IFERROR(VLOOKUP(C17,'Overview - Section A'!$W$127:$AB$181,6,FALSE),"")</f>
        <v/>
      </c>
      <c r="V17" s="410" t="str">
        <f>IFERROR(IF('Reference Records'!$B$338&lt;&gt;"",VLOOKUP(W17,'Reference Records'!$B$338:$C$338,2,FALSE),VLOOKUP(W17,'Reference Records'!$A$343:$C$676,3,FALSE)),"")</f>
        <v/>
      </c>
      <c r="W17" s="389"/>
      <c r="X17" s="318"/>
      <c r="Y17" s="58"/>
      <c r="AI17" s="9"/>
      <c r="AJ17" s="9"/>
      <c r="AK17" s="9"/>
      <c r="AL17" s="9"/>
      <c r="AM17" s="9"/>
      <c r="AN17" s="9"/>
      <c r="AO17" s="4"/>
      <c r="AP17" s="4"/>
      <c r="AQ17" s="4"/>
      <c r="AR17" s="4"/>
      <c r="AS17" s="4"/>
    </row>
    <row r="18" spans="1:45" s="302" customFormat="1" x14ac:dyDescent="0.25">
      <c r="A18" s="317">
        <v>10</v>
      </c>
      <c r="B18" s="403"/>
      <c r="C18" s="403"/>
      <c r="D18" s="404"/>
      <c r="E18" s="405"/>
      <c r="F18" s="406"/>
      <c r="G18" s="406"/>
      <c r="H18" s="406"/>
      <c r="I18" s="406"/>
      <c r="J18" s="406"/>
      <c r="K18" s="406"/>
      <c r="L18" s="406"/>
      <c r="M18" s="405"/>
      <c r="N18" s="407"/>
      <c r="O18" s="405"/>
      <c r="P18" s="408"/>
      <c r="Q18" s="409" t="str">
        <f>IFERROR(VLOOKUP(E18,'Overview - Section A'!$N$26:$Q$37,4,FALSE),"")</f>
        <v/>
      </c>
      <c r="R18" s="386" t="b">
        <f t="shared" si="0"/>
        <v>1</v>
      </c>
      <c r="S18" s="386" t="b">
        <f t="shared" si="1"/>
        <v>0</v>
      </c>
      <c r="T18" s="386" t="s">
        <v>756</v>
      </c>
      <c r="U18" s="386" t="str">
        <f>IFERROR(VLOOKUP(C18,'Overview - Section A'!$W$127:$AB$181,6,FALSE),"")</f>
        <v/>
      </c>
      <c r="V18" s="410" t="str">
        <f>IFERROR(IF('Reference Records'!$B$338&lt;&gt;"",VLOOKUP(W18,'Reference Records'!$B$338:$C$338,2,FALSE),VLOOKUP(W18,'Reference Records'!$A$343:$C$676,3,FALSE)),"")</f>
        <v/>
      </c>
      <c r="W18" s="389"/>
      <c r="X18" s="318"/>
      <c r="Y18" s="58"/>
      <c r="AI18" s="9"/>
      <c r="AJ18" s="9"/>
      <c r="AK18" s="9"/>
      <c r="AL18" s="9"/>
      <c r="AM18" s="9"/>
      <c r="AN18" s="9"/>
      <c r="AO18" s="4"/>
      <c r="AP18" s="4"/>
      <c r="AQ18" s="4"/>
      <c r="AR18" s="4"/>
      <c r="AS18" s="4"/>
    </row>
    <row r="19" spans="1:45" s="302" customFormat="1" x14ac:dyDescent="0.25">
      <c r="A19" s="317">
        <v>11</v>
      </c>
      <c r="B19" s="403"/>
      <c r="C19" s="403"/>
      <c r="D19" s="404"/>
      <c r="E19" s="405"/>
      <c r="F19" s="406"/>
      <c r="G19" s="406"/>
      <c r="H19" s="406"/>
      <c r="I19" s="406"/>
      <c r="J19" s="406"/>
      <c r="K19" s="406"/>
      <c r="L19" s="406"/>
      <c r="M19" s="405"/>
      <c r="N19" s="407"/>
      <c r="O19" s="405"/>
      <c r="P19" s="408"/>
      <c r="Q19" s="409" t="str">
        <f>IFERROR(VLOOKUP(E19,'Overview - Section A'!$N$26:$Q$37,4,FALSE),"")</f>
        <v/>
      </c>
      <c r="R19" s="386" t="b">
        <f t="shared" si="0"/>
        <v>1</v>
      </c>
      <c r="S19" s="386" t="b">
        <f t="shared" si="1"/>
        <v>0</v>
      </c>
      <c r="T19" s="386" t="s">
        <v>757</v>
      </c>
      <c r="U19" s="386" t="str">
        <f>IFERROR(VLOOKUP(C19,'Overview - Section A'!$W$127:$AB$181,6,FALSE),"")</f>
        <v/>
      </c>
      <c r="V19" s="410" t="str">
        <f>IFERROR(IF('Reference Records'!$B$338&lt;&gt;"",VLOOKUP(W19,'Reference Records'!$B$338:$C$338,2,FALSE),VLOOKUP(W19,'Reference Records'!$A$343:$C$676,3,FALSE)),"")</f>
        <v/>
      </c>
      <c r="W19" s="389"/>
      <c r="X19" s="318"/>
      <c r="Y19" s="58"/>
      <c r="AI19" s="9"/>
      <c r="AJ19" s="9"/>
      <c r="AK19" s="9"/>
      <c r="AL19" s="9"/>
      <c r="AM19" s="9"/>
      <c r="AN19" s="9"/>
      <c r="AO19" s="4"/>
      <c r="AP19" s="4"/>
      <c r="AQ19" s="4"/>
      <c r="AR19" s="4"/>
      <c r="AS19" s="4"/>
    </row>
    <row r="20" spans="1:45" s="302" customFormat="1" x14ac:dyDescent="0.25">
      <c r="A20" s="317">
        <v>12</v>
      </c>
      <c r="B20" s="403"/>
      <c r="C20" s="403"/>
      <c r="D20" s="404"/>
      <c r="E20" s="405"/>
      <c r="F20" s="406"/>
      <c r="G20" s="406"/>
      <c r="H20" s="406"/>
      <c r="I20" s="406"/>
      <c r="J20" s="406"/>
      <c r="K20" s="406"/>
      <c r="L20" s="406"/>
      <c r="M20" s="405"/>
      <c r="N20" s="407"/>
      <c r="O20" s="405"/>
      <c r="P20" s="408"/>
      <c r="Q20" s="409" t="str">
        <f>IFERROR(VLOOKUP(E20,'Overview - Section A'!$N$26:$Q$37,4,FALSE),"")</f>
        <v/>
      </c>
      <c r="R20" s="386" t="b">
        <f t="shared" si="0"/>
        <v>1</v>
      </c>
      <c r="S20" s="386" t="b">
        <f t="shared" si="1"/>
        <v>0</v>
      </c>
      <c r="T20" s="386" t="s">
        <v>758</v>
      </c>
      <c r="U20" s="386" t="str">
        <f>IFERROR(VLOOKUP(C20,'Overview - Section A'!$W$127:$AB$181,6,FALSE),"")</f>
        <v/>
      </c>
      <c r="V20" s="410" t="str">
        <f>IFERROR(IF('Reference Records'!$B$338&lt;&gt;"",VLOOKUP(W20,'Reference Records'!$B$338:$C$338,2,FALSE),VLOOKUP(W20,'Reference Records'!$A$343:$C$676,3,FALSE)),"")</f>
        <v/>
      </c>
      <c r="W20" s="389"/>
      <c r="X20" s="318"/>
      <c r="Y20" s="58"/>
      <c r="AI20" s="9"/>
      <c r="AJ20" s="9"/>
      <c r="AK20" s="9"/>
      <c r="AL20" s="9"/>
      <c r="AM20" s="9"/>
      <c r="AN20" s="9"/>
      <c r="AO20" s="4"/>
      <c r="AP20" s="4"/>
      <c r="AQ20" s="4"/>
      <c r="AR20" s="4"/>
      <c r="AS20" s="4"/>
    </row>
    <row r="21" spans="1:45" s="302" customFormat="1" x14ac:dyDescent="0.25">
      <c r="A21" s="317">
        <v>13</v>
      </c>
      <c r="B21" s="403"/>
      <c r="C21" s="403"/>
      <c r="D21" s="404"/>
      <c r="E21" s="405"/>
      <c r="F21" s="406"/>
      <c r="G21" s="406"/>
      <c r="H21" s="406"/>
      <c r="I21" s="406"/>
      <c r="J21" s="406"/>
      <c r="K21" s="406"/>
      <c r="L21" s="406"/>
      <c r="M21" s="405"/>
      <c r="N21" s="407"/>
      <c r="O21" s="405"/>
      <c r="P21" s="408"/>
      <c r="Q21" s="409" t="str">
        <f>IFERROR(VLOOKUP(E21,'Overview - Section A'!$N$26:$Q$37,4,FALSE),"")</f>
        <v/>
      </c>
      <c r="R21" s="386" t="b">
        <f t="shared" si="0"/>
        <v>1</v>
      </c>
      <c r="S21" s="386" t="b">
        <f t="shared" si="1"/>
        <v>0</v>
      </c>
      <c r="T21" s="386" t="s">
        <v>759</v>
      </c>
      <c r="U21" s="386" t="str">
        <f>IFERROR(VLOOKUP(C21,'Overview - Section A'!$W$127:$AB$181,6,FALSE),"")</f>
        <v/>
      </c>
      <c r="V21" s="410" t="str">
        <f>IFERROR(IF('Reference Records'!$B$338&lt;&gt;"",VLOOKUP(W21,'Reference Records'!$B$338:$C$338,2,FALSE),VLOOKUP(W21,'Reference Records'!$A$343:$C$676,3,FALSE)),"")</f>
        <v/>
      </c>
      <c r="W21" s="389"/>
      <c r="X21" s="318"/>
      <c r="Y21" s="58"/>
      <c r="AI21" s="9"/>
      <c r="AJ21" s="9"/>
      <c r="AK21" s="9"/>
      <c r="AL21" s="9"/>
      <c r="AM21" s="9"/>
      <c r="AN21" s="9"/>
      <c r="AO21" s="4"/>
      <c r="AP21" s="4"/>
      <c r="AQ21" s="4"/>
      <c r="AR21" s="4"/>
      <c r="AS21" s="4"/>
    </row>
    <row r="22" spans="1:45" s="302" customFormat="1" x14ac:dyDescent="0.25">
      <c r="A22" s="317">
        <v>14</v>
      </c>
      <c r="B22" s="403"/>
      <c r="C22" s="403"/>
      <c r="D22" s="404"/>
      <c r="E22" s="405"/>
      <c r="F22" s="406"/>
      <c r="G22" s="406"/>
      <c r="H22" s="406"/>
      <c r="I22" s="406"/>
      <c r="J22" s="406"/>
      <c r="K22" s="406"/>
      <c r="L22" s="406"/>
      <c r="M22" s="405"/>
      <c r="N22" s="407"/>
      <c r="O22" s="405"/>
      <c r="P22" s="408"/>
      <c r="Q22" s="409" t="str">
        <f>IFERROR(VLOOKUP(E22,'Overview - Section A'!$N$26:$Q$37,4,FALSE),"")</f>
        <v/>
      </c>
      <c r="R22" s="386" t="b">
        <f t="shared" si="0"/>
        <v>1</v>
      </c>
      <c r="S22" s="386" t="b">
        <f t="shared" si="1"/>
        <v>0</v>
      </c>
      <c r="T22" s="386" t="s">
        <v>760</v>
      </c>
      <c r="U22" s="386" t="str">
        <f>IFERROR(VLOOKUP(C22,'Overview - Section A'!$W$127:$AB$181,6,FALSE),"")</f>
        <v/>
      </c>
      <c r="V22" s="410" t="str">
        <f>IFERROR(IF('Reference Records'!$B$338&lt;&gt;"",VLOOKUP(W22,'Reference Records'!$B$338:$C$338,2,FALSE),VLOOKUP(W22,'Reference Records'!$A$343:$C$676,3,FALSE)),"")</f>
        <v/>
      </c>
      <c r="W22" s="389"/>
      <c r="X22" s="318"/>
      <c r="Y22" s="58"/>
      <c r="AI22" s="9"/>
      <c r="AJ22" s="9"/>
      <c r="AK22" s="9"/>
      <c r="AL22" s="9"/>
      <c r="AM22" s="9"/>
      <c r="AN22" s="9"/>
      <c r="AO22" s="4"/>
      <c r="AP22" s="4"/>
      <c r="AQ22" s="4"/>
      <c r="AR22" s="4"/>
      <c r="AS22" s="4"/>
    </row>
    <row r="23" spans="1:45" s="302" customFormat="1" x14ac:dyDescent="0.25">
      <c r="A23" s="317">
        <v>15</v>
      </c>
      <c r="B23" s="403"/>
      <c r="C23" s="403"/>
      <c r="D23" s="404"/>
      <c r="E23" s="405"/>
      <c r="F23" s="406"/>
      <c r="G23" s="406"/>
      <c r="H23" s="406"/>
      <c r="I23" s="406"/>
      <c r="J23" s="406"/>
      <c r="K23" s="406"/>
      <c r="L23" s="406"/>
      <c r="M23" s="405"/>
      <c r="N23" s="407"/>
      <c r="O23" s="405"/>
      <c r="P23" s="408"/>
      <c r="Q23" s="409" t="str">
        <f>IFERROR(VLOOKUP(E23,'Overview - Section A'!$N$26:$Q$37,4,FALSE),"")</f>
        <v/>
      </c>
      <c r="R23" s="386" t="b">
        <f t="shared" si="0"/>
        <v>1</v>
      </c>
      <c r="S23" s="386" t="b">
        <f t="shared" si="1"/>
        <v>0</v>
      </c>
      <c r="T23" s="386" t="s">
        <v>761</v>
      </c>
      <c r="U23" s="386" t="str">
        <f>IFERROR(VLOOKUP(C23,'Overview - Section A'!$W$127:$AB$181,6,FALSE),"")</f>
        <v/>
      </c>
      <c r="V23" s="410" t="str">
        <f>IFERROR(IF('Reference Records'!$B$338&lt;&gt;"",VLOOKUP(W23,'Reference Records'!$B$338:$C$338,2,FALSE),VLOOKUP(W23,'Reference Records'!$A$343:$C$676,3,FALSE)),"")</f>
        <v/>
      </c>
      <c r="W23" s="389"/>
      <c r="X23" s="318"/>
      <c r="Y23" s="58"/>
      <c r="AI23" s="9"/>
      <c r="AJ23" s="9"/>
      <c r="AK23" s="9"/>
      <c r="AL23" s="9"/>
      <c r="AM23" s="9"/>
      <c r="AN23" s="9"/>
      <c r="AO23" s="4"/>
      <c r="AP23" s="4"/>
      <c r="AQ23" s="4"/>
      <c r="AR23" s="4"/>
      <c r="AS23" s="4"/>
    </row>
    <row r="24" spans="1:45" s="302" customFormat="1" x14ac:dyDescent="0.25">
      <c r="A24" s="317">
        <v>16</v>
      </c>
      <c r="B24" s="403"/>
      <c r="C24" s="403"/>
      <c r="D24" s="404"/>
      <c r="E24" s="405"/>
      <c r="F24" s="406"/>
      <c r="G24" s="406"/>
      <c r="H24" s="406"/>
      <c r="I24" s="406"/>
      <c r="J24" s="406"/>
      <c r="K24" s="406"/>
      <c r="L24" s="406"/>
      <c r="M24" s="405"/>
      <c r="N24" s="407"/>
      <c r="O24" s="405"/>
      <c r="P24" s="408"/>
      <c r="Q24" s="409" t="str">
        <f>IFERROR(VLOOKUP(E24,'Overview - Section A'!$N$26:$Q$37,4,FALSE),"")</f>
        <v/>
      </c>
      <c r="R24" s="386" t="b">
        <f t="shared" si="0"/>
        <v>1</v>
      </c>
      <c r="S24" s="386" t="b">
        <f t="shared" si="1"/>
        <v>0</v>
      </c>
      <c r="T24" s="386" t="s">
        <v>762</v>
      </c>
      <c r="U24" s="386" t="str">
        <f>IFERROR(VLOOKUP(C24,'Overview - Section A'!$W$127:$AB$181,6,FALSE),"")</f>
        <v/>
      </c>
      <c r="V24" s="410" t="str">
        <f>IFERROR(IF('Reference Records'!$B$338&lt;&gt;"",VLOOKUP(W24,'Reference Records'!$B$338:$C$338,2,FALSE),VLOOKUP(W24,'Reference Records'!$A$343:$C$676,3,FALSE)),"")</f>
        <v/>
      </c>
      <c r="W24" s="389"/>
      <c r="X24" s="318"/>
      <c r="Y24" s="58"/>
      <c r="AI24" s="9"/>
      <c r="AJ24" s="9"/>
      <c r="AK24" s="9"/>
      <c r="AL24" s="9"/>
      <c r="AM24" s="9"/>
      <c r="AN24" s="9"/>
      <c r="AO24" s="4"/>
      <c r="AP24" s="4"/>
      <c r="AQ24" s="4"/>
      <c r="AR24" s="4"/>
      <c r="AS24" s="4"/>
    </row>
    <row r="25" spans="1:45" s="302" customFormat="1" x14ac:dyDescent="0.25">
      <c r="A25" s="317">
        <v>17</v>
      </c>
      <c r="B25" s="403"/>
      <c r="C25" s="403"/>
      <c r="D25" s="404"/>
      <c r="E25" s="405"/>
      <c r="F25" s="406"/>
      <c r="G25" s="406"/>
      <c r="H25" s="406"/>
      <c r="I25" s="406"/>
      <c r="J25" s="406"/>
      <c r="K25" s="406"/>
      <c r="L25" s="406"/>
      <c r="M25" s="405"/>
      <c r="N25" s="407"/>
      <c r="O25" s="405"/>
      <c r="P25" s="408"/>
      <c r="Q25" s="409" t="str">
        <f>IFERROR(VLOOKUP(E25,'Overview - Section A'!$N$26:$Q$37,4,FALSE),"")</f>
        <v/>
      </c>
      <c r="R25" s="386" t="b">
        <f t="shared" si="0"/>
        <v>1</v>
      </c>
      <c r="S25" s="386" t="b">
        <f t="shared" si="1"/>
        <v>0</v>
      </c>
      <c r="T25" s="386" t="s">
        <v>763</v>
      </c>
      <c r="U25" s="386" t="str">
        <f>IFERROR(VLOOKUP(C25,'Overview - Section A'!$W$127:$AB$181,6,FALSE),"")</f>
        <v/>
      </c>
      <c r="V25" s="410" t="str">
        <f>IFERROR(IF('Reference Records'!$B$338&lt;&gt;"",VLOOKUP(W25,'Reference Records'!$B$338:$C$338,2,FALSE),VLOOKUP(W25,'Reference Records'!$A$343:$C$676,3,FALSE)),"")</f>
        <v/>
      </c>
      <c r="W25" s="389"/>
      <c r="X25" s="318"/>
      <c r="Y25" s="58"/>
      <c r="AI25" s="9"/>
      <c r="AJ25" s="9"/>
      <c r="AK25" s="9"/>
      <c r="AL25" s="9"/>
      <c r="AM25" s="9"/>
      <c r="AN25" s="9"/>
      <c r="AO25" s="4"/>
      <c r="AP25" s="4"/>
      <c r="AQ25" s="4"/>
      <c r="AR25" s="4"/>
      <c r="AS25" s="4"/>
    </row>
    <row r="26" spans="1:45" s="302" customFormat="1" x14ac:dyDescent="0.25">
      <c r="A26" s="317">
        <v>18</v>
      </c>
      <c r="B26" s="403"/>
      <c r="C26" s="403"/>
      <c r="D26" s="404"/>
      <c r="E26" s="405"/>
      <c r="F26" s="406"/>
      <c r="G26" s="406"/>
      <c r="H26" s="406"/>
      <c r="I26" s="406"/>
      <c r="J26" s="406"/>
      <c r="K26" s="406"/>
      <c r="L26" s="406"/>
      <c r="M26" s="405"/>
      <c r="N26" s="407"/>
      <c r="O26" s="405"/>
      <c r="P26" s="408"/>
      <c r="Q26" s="409" t="str">
        <f>IFERROR(VLOOKUP(E26,'Overview - Section A'!$N$26:$Q$37,4,FALSE),"")</f>
        <v/>
      </c>
      <c r="R26" s="386" t="b">
        <f t="shared" si="0"/>
        <v>1</v>
      </c>
      <c r="S26" s="386" t="b">
        <f t="shared" si="1"/>
        <v>0</v>
      </c>
      <c r="T26" s="386" t="s">
        <v>764</v>
      </c>
      <c r="U26" s="386" t="str">
        <f>IFERROR(VLOOKUP(C26,'Overview - Section A'!$W$127:$AB$181,6,FALSE),"")</f>
        <v/>
      </c>
      <c r="V26" s="410" t="str">
        <f>IFERROR(IF('Reference Records'!$B$338&lt;&gt;"",VLOOKUP(W26,'Reference Records'!$B$338:$C$338,2,FALSE),VLOOKUP(W26,'Reference Records'!$A$343:$C$676,3,FALSE)),"")</f>
        <v/>
      </c>
      <c r="W26" s="389"/>
      <c r="X26" s="318"/>
      <c r="Y26" s="58"/>
      <c r="AI26" s="9"/>
      <c r="AJ26" s="9"/>
      <c r="AK26" s="9"/>
      <c r="AL26" s="9"/>
      <c r="AM26" s="9"/>
      <c r="AN26" s="9"/>
      <c r="AO26" s="4"/>
      <c r="AP26" s="4"/>
      <c r="AQ26" s="4"/>
      <c r="AR26" s="4"/>
      <c r="AS26" s="4"/>
    </row>
    <row r="27" spans="1:45" s="302" customFormat="1" x14ac:dyDescent="0.25">
      <c r="A27" s="317">
        <v>19</v>
      </c>
      <c r="B27" s="403"/>
      <c r="C27" s="403"/>
      <c r="D27" s="404"/>
      <c r="E27" s="405"/>
      <c r="F27" s="406"/>
      <c r="G27" s="406"/>
      <c r="H27" s="406"/>
      <c r="I27" s="406"/>
      <c r="J27" s="406"/>
      <c r="K27" s="406"/>
      <c r="L27" s="406"/>
      <c r="M27" s="405"/>
      <c r="N27" s="407"/>
      <c r="O27" s="405"/>
      <c r="P27" s="408"/>
      <c r="Q27" s="409" t="str">
        <f>IFERROR(VLOOKUP(E27,'Overview - Section A'!$N$26:$Q$37,4,FALSE),"")</f>
        <v/>
      </c>
      <c r="R27" s="386" t="b">
        <f t="shared" si="0"/>
        <v>1</v>
      </c>
      <c r="S27" s="386" t="b">
        <f t="shared" si="1"/>
        <v>0</v>
      </c>
      <c r="T27" s="386" t="s">
        <v>765</v>
      </c>
      <c r="U27" s="386" t="str">
        <f>IFERROR(VLOOKUP(C27,'Overview - Section A'!$W$127:$AB$181,6,FALSE),"")</f>
        <v/>
      </c>
      <c r="V27" s="410" t="str">
        <f>IFERROR(IF('Reference Records'!$B$338&lt;&gt;"",VLOOKUP(W27,'Reference Records'!$B$338:$C$338,2,FALSE),VLOOKUP(W27,'Reference Records'!$A$343:$C$676,3,FALSE)),"")</f>
        <v/>
      </c>
      <c r="W27" s="389"/>
      <c r="X27" s="318"/>
      <c r="Y27" s="58"/>
      <c r="AI27" s="9"/>
      <c r="AJ27" s="9"/>
      <c r="AK27" s="9"/>
      <c r="AL27" s="9"/>
      <c r="AM27" s="9"/>
      <c r="AN27" s="9"/>
      <c r="AO27" s="4"/>
      <c r="AP27" s="4"/>
      <c r="AQ27" s="4"/>
      <c r="AR27" s="4"/>
      <c r="AS27" s="4"/>
    </row>
    <row r="28" spans="1:45" s="302" customFormat="1" x14ac:dyDescent="0.25">
      <c r="A28" s="317">
        <v>20</v>
      </c>
      <c r="B28" s="403"/>
      <c r="C28" s="403"/>
      <c r="D28" s="404"/>
      <c r="E28" s="405"/>
      <c r="F28" s="406"/>
      <c r="G28" s="406"/>
      <c r="H28" s="406"/>
      <c r="I28" s="406"/>
      <c r="J28" s="406"/>
      <c r="K28" s="406"/>
      <c r="L28" s="406"/>
      <c r="M28" s="405"/>
      <c r="N28" s="407"/>
      <c r="O28" s="405"/>
      <c r="P28" s="408"/>
      <c r="Q28" s="409" t="str">
        <f>IFERROR(VLOOKUP(E28,'Overview - Section A'!$N$26:$Q$37,4,FALSE),"")</f>
        <v/>
      </c>
      <c r="R28" s="386" t="b">
        <f t="shared" si="0"/>
        <v>1</v>
      </c>
      <c r="S28" s="386" t="b">
        <f t="shared" si="1"/>
        <v>0</v>
      </c>
      <c r="T28" s="386" t="s">
        <v>766</v>
      </c>
      <c r="U28" s="386" t="str">
        <f>IFERROR(VLOOKUP(C28,'Overview - Section A'!$W$127:$AB$181,6,FALSE),"")</f>
        <v/>
      </c>
      <c r="V28" s="410" t="str">
        <f>IFERROR(IF('Reference Records'!$B$338&lt;&gt;"",VLOOKUP(W28,'Reference Records'!$B$338:$C$338,2,FALSE),VLOOKUP(W28,'Reference Records'!$A$343:$C$676,3,FALSE)),"")</f>
        <v/>
      </c>
      <c r="W28" s="389"/>
      <c r="X28" s="318"/>
      <c r="Y28" s="58"/>
      <c r="AI28" s="9"/>
      <c r="AJ28" s="9"/>
      <c r="AK28" s="9"/>
      <c r="AL28" s="9"/>
      <c r="AM28" s="9"/>
      <c r="AN28" s="9"/>
      <c r="AO28" s="4"/>
      <c r="AP28" s="4"/>
      <c r="AQ28" s="4"/>
      <c r="AR28" s="4"/>
      <c r="AS28" s="4"/>
    </row>
    <row r="29" spans="1:45" s="302" customFormat="1" x14ac:dyDescent="0.25">
      <c r="A29" s="317">
        <v>21</v>
      </c>
      <c r="B29" s="403"/>
      <c r="C29" s="403"/>
      <c r="D29" s="404"/>
      <c r="E29" s="405"/>
      <c r="F29" s="406"/>
      <c r="G29" s="406"/>
      <c r="H29" s="406"/>
      <c r="I29" s="406"/>
      <c r="J29" s="406"/>
      <c r="K29" s="406"/>
      <c r="L29" s="406"/>
      <c r="M29" s="405"/>
      <c r="N29" s="407"/>
      <c r="O29" s="405"/>
      <c r="P29" s="408"/>
      <c r="Q29" s="409" t="str">
        <f>IFERROR(VLOOKUP(E29,'Overview - Section A'!$N$26:$Q$37,4,FALSE),"")</f>
        <v/>
      </c>
      <c r="R29" s="386" t="b">
        <f t="shared" si="0"/>
        <v>1</v>
      </c>
      <c r="S29" s="386" t="b">
        <f t="shared" si="1"/>
        <v>0</v>
      </c>
      <c r="T29" s="386" t="s">
        <v>767</v>
      </c>
      <c r="U29" s="386" t="str">
        <f>IFERROR(VLOOKUP(C29,'Overview - Section A'!$W$127:$AB$181,6,FALSE),"")</f>
        <v/>
      </c>
      <c r="V29" s="410" t="str">
        <f>IFERROR(IF('Reference Records'!$B$338&lt;&gt;"",VLOOKUP(W29,'Reference Records'!$B$338:$C$338,2,FALSE),VLOOKUP(W29,'Reference Records'!$A$343:$C$676,3,FALSE)),"")</f>
        <v/>
      </c>
      <c r="W29" s="389"/>
      <c r="X29" s="318"/>
      <c r="Y29" s="58"/>
      <c r="AI29" s="9"/>
      <c r="AJ29" s="9"/>
      <c r="AK29" s="9"/>
      <c r="AL29" s="9"/>
      <c r="AM29" s="9"/>
      <c r="AN29" s="9"/>
      <c r="AO29" s="4"/>
      <c r="AP29" s="4"/>
      <c r="AQ29" s="4"/>
      <c r="AR29" s="4"/>
      <c r="AS29" s="4"/>
    </row>
    <row r="30" spans="1:45" s="302" customFormat="1" x14ac:dyDescent="0.25">
      <c r="A30" s="317">
        <v>22</v>
      </c>
      <c r="B30" s="403"/>
      <c r="C30" s="403"/>
      <c r="D30" s="404"/>
      <c r="E30" s="405"/>
      <c r="F30" s="406"/>
      <c r="G30" s="406"/>
      <c r="H30" s="406"/>
      <c r="I30" s="406"/>
      <c r="J30" s="406"/>
      <c r="K30" s="406"/>
      <c r="L30" s="406"/>
      <c r="M30" s="405"/>
      <c r="N30" s="407"/>
      <c r="O30" s="405"/>
      <c r="P30" s="408"/>
      <c r="Q30" s="409" t="str">
        <f>IFERROR(VLOOKUP(E30,'Overview - Section A'!$N$26:$Q$37,4,FALSE),"")</f>
        <v/>
      </c>
      <c r="R30" s="386" t="b">
        <f t="shared" si="0"/>
        <v>1</v>
      </c>
      <c r="S30" s="386" t="b">
        <f t="shared" si="1"/>
        <v>0</v>
      </c>
      <c r="T30" s="386" t="s">
        <v>768</v>
      </c>
      <c r="U30" s="386" t="str">
        <f>IFERROR(VLOOKUP(C30,'Overview - Section A'!$W$127:$AB$181,6,FALSE),"")</f>
        <v/>
      </c>
      <c r="V30" s="410" t="str">
        <f>IFERROR(IF('Reference Records'!$B$338&lt;&gt;"",VLOOKUP(W30,'Reference Records'!$B$338:$C$338,2,FALSE),VLOOKUP(W30,'Reference Records'!$A$343:$C$676,3,FALSE)),"")</f>
        <v/>
      </c>
      <c r="W30" s="389"/>
      <c r="X30" s="318"/>
      <c r="Y30" s="58"/>
      <c r="AI30" s="9"/>
      <c r="AJ30" s="9"/>
      <c r="AK30" s="9"/>
      <c r="AL30" s="9"/>
      <c r="AM30" s="9"/>
      <c r="AN30" s="9"/>
      <c r="AO30" s="4"/>
      <c r="AP30" s="4"/>
      <c r="AQ30" s="4"/>
      <c r="AR30" s="4"/>
      <c r="AS30" s="4"/>
    </row>
    <row r="31" spans="1:45" s="302" customFormat="1" x14ac:dyDescent="0.25">
      <c r="A31" s="317">
        <v>23</v>
      </c>
      <c r="B31" s="403"/>
      <c r="C31" s="403"/>
      <c r="D31" s="404"/>
      <c r="E31" s="405"/>
      <c r="F31" s="406"/>
      <c r="G31" s="406"/>
      <c r="H31" s="406"/>
      <c r="I31" s="406"/>
      <c r="J31" s="406"/>
      <c r="K31" s="406"/>
      <c r="L31" s="406"/>
      <c r="M31" s="405"/>
      <c r="N31" s="407"/>
      <c r="O31" s="405"/>
      <c r="P31" s="408"/>
      <c r="Q31" s="409" t="str">
        <f>IFERROR(VLOOKUP(E31,'Overview - Section A'!$N$26:$Q$37,4,FALSE),"")</f>
        <v/>
      </c>
      <c r="R31" s="386" t="b">
        <f t="shared" si="0"/>
        <v>1</v>
      </c>
      <c r="S31" s="386" t="b">
        <f t="shared" si="1"/>
        <v>0</v>
      </c>
      <c r="T31" s="386" t="s">
        <v>769</v>
      </c>
      <c r="U31" s="386" t="str">
        <f>IFERROR(VLOOKUP(C31,'Overview - Section A'!$W$127:$AB$181,6,FALSE),"")</f>
        <v/>
      </c>
      <c r="V31" s="410" t="str">
        <f>IFERROR(IF('Reference Records'!$B$338&lt;&gt;"",VLOOKUP(W31,'Reference Records'!$B$338:$C$338,2,FALSE),VLOOKUP(W31,'Reference Records'!$A$343:$C$676,3,FALSE)),"")</f>
        <v/>
      </c>
      <c r="W31" s="389"/>
      <c r="X31" s="318"/>
      <c r="Y31" s="58"/>
      <c r="AI31" s="9"/>
      <c r="AJ31" s="9"/>
      <c r="AK31" s="9"/>
      <c r="AL31" s="9"/>
      <c r="AM31" s="9"/>
      <c r="AN31" s="9"/>
      <c r="AO31" s="4"/>
      <c r="AP31" s="4"/>
      <c r="AQ31" s="4"/>
      <c r="AR31" s="4"/>
      <c r="AS31" s="4"/>
    </row>
    <row r="32" spans="1:45" s="302" customFormat="1" x14ac:dyDescent="0.25">
      <c r="A32" s="317">
        <v>24</v>
      </c>
      <c r="B32" s="403"/>
      <c r="C32" s="403"/>
      <c r="D32" s="404"/>
      <c r="E32" s="405"/>
      <c r="F32" s="406"/>
      <c r="G32" s="406"/>
      <c r="H32" s="406"/>
      <c r="I32" s="406"/>
      <c r="J32" s="406"/>
      <c r="K32" s="406"/>
      <c r="L32" s="406"/>
      <c r="M32" s="405"/>
      <c r="N32" s="407"/>
      <c r="O32" s="405"/>
      <c r="P32" s="408"/>
      <c r="Q32" s="409" t="str">
        <f>IFERROR(VLOOKUP(E32,'Overview - Section A'!$N$26:$Q$37,4,FALSE),"")</f>
        <v/>
      </c>
      <c r="R32" s="386" t="b">
        <f t="shared" si="0"/>
        <v>1</v>
      </c>
      <c r="S32" s="386" t="b">
        <f t="shared" si="1"/>
        <v>0</v>
      </c>
      <c r="T32" s="386" t="s">
        <v>770</v>
      </c>
      <c r="U32" s="386" t="str">
        <f>IFERROR(VLOOKUP(C32,'Overview - Section A'!$W$127:$AB$181,6,FALSE),"")</f>
        <v/>
      </c>
      <c r="V32" s="410" t="str">
        <f>IFERROR(IF('Reference Records'!$B$338&lt;&gt;"",VLOOKUP(W32,'Reference Records'!$B$338:$C$338,2,FALSE),VLOOKUP(W32,'Reference Records'!$A$343:$C$676,3,FALSE)),"")</f>
        <v/>
      </c>
      <c r="W32" s="389"/>
      <c r="X32" s="318"/>
      <c r="Y32" s="58"/>
      <c r="AI32" s="9"/>
      <c r="AJ32" s="9"/>
      <c r="AK32" s="9"/>
      <c r="AL32" s="9"/>
      <c r="AM32" s="9"/>
      <c r="AN32" s="9"/>
      <c r="AO32" s="4"/>
      <c r="AP32" s="4"/>
      <c r="AQ32" s="4"/>
      <c r="AR32" s="4"/>
      <c r="AS32" s="4"/>
    </row>
    <row r="33" spans="1:45" s="302" customFormat="1" x14ac:dyDescent="0.25">
      <c r="A33" s="317">
        <v>25</v>
      </c>
      <c r="B33" s="403"/>
      <c r="C33" s="403"/>
      <c r="D33" s="404"/>
      <c r="E33" s="405"/>
      <c r="F33" s="406"/>
      <c r="G33" s="406"/>
      <c r="H33" s="406"/>
      <c r="I33" s="406"/>
      <c r="J33" s="406"/>
      <c r="K33" s="406"/>
      <c r="L33" s="406"/>
      <c r="M33" s="405"/>
      <c r="N33" s="407"/>
      <c r="O33" s="405"/>
      <c r="P33" s="408"/>
      <c r="Q33" s="409" t="str">
        <f>IFERROR(VLOOKUP(E33,'Overview - Section A'!$N$26:$Q$37,4,FALSE),"")</f>
        <v/>
      </c>
      <c r="R33" s="386" t="b">
        <f t="shared" si="0"/>
        <v>1</v>
      </c>
      <c r="S33" s="386" t="b">
        <f t="shared" si="1"/>
        <v>0</v>
      </c>
      <c r="T33" s="386" t="s">
        <v>771</v>
      </c>
      <c r="U33" s="386" t="str">
        <f>IFERROR(VLOOKUP(C33,'Overview - Section A'!$W$127:$AB$181,6,FALSE),"")</f>
        <v/>
      </c>
      <c r="V33" s="410" t="str">
        <f>IFERROR(IF('Reference Records'!$B$338&lt;&gt;"",VLOOKUP(W33,'Reference Records'!$B$338:$C$338,2,FALSE),VLOOKUP(W33,'Reference Records'!$A$343:$C$676,3,FALSE)),"")</f>
        <v/>
      </c>
      <c r="W33" s="389"/>
      <c r="X33" s="318"/>
      <c r="Y33" s="58"/>
      <c r="AI33" s="9"/>
      <c r="AJ33" s="9"/>
      <c r="AK33" s="9"/>
      <c r="AL33" s="9"/>
      <c r="AM33" s="9"/>
      <c r="AN33" s="9"/>
      <c r="AO33" s="4"/>
      <c r="AP33" s="4"/>
      <c r="AQ33" s="4"/>
      <c r="AR33" s="4"/>
      <c r="AS33" s="4"/>
    </row>
    <row r="34" spans="1:45" s="302" customFormat="1" x14ac:dyDescent="0.25">
      <c r="A34" s="317">
        <v>26</v>
      </c>
      <c r="B34" s="403"/>
      <c r="C34" s="403"/>
      <c r="D34" s="404"/>
      <c r="E34" s="405"/>
      <c r="F34" s="406"/>
      <c r="G34" s="406"/>
      <c r="H34" s="406"/>
      <c r="I34" s="406"/>
      <c r="J34" s="406"/>
      <c r="K34" s="406"/>
      <c r="L34" s="406"/>
      <c r="M34" s="405"/>
      <c r="N34" s="407"/>
      <c r="O34" s="405"/>
      <c r="P34" s="408"/>
      <c r="Q34" s="409" t="str">
        <f>IFERROR(VLOOKUP(E34,'Overview - Section A'!$N$26:$Q$37,4,FALSE),"")</f>
        <v/>
      </c>
      <c r="R34" s="386" t="b">
        <f t="shared" si="0"/>
        <v>1</v>
      </c>
      <c r="S34" s="386" t="b">
        <f t="shared" si="1"/>
        <v>0</v>
      </c>
      <c r="T34" s="386" t="s">
        <v>772</v>
      </c>
      <c r="U34" s="386" t="str">
        <f>IFERROR(VLOOKUP(C34,'Overview - Section A'!$W$127:$AB$181,6,FALSE),"")</f>
        <v/>
      </c>
      <c r="V34" s="410" t="str">
        <f>IFERROR(IF('Reference Records'!$B$338&lt;&gt;"",VLOOKUP(W34,'Reference Records'!$B$338:$C$338,2,FALSE),VLOOKUP(W34,'Reference Records'!$A$343:$C$676,3,FALSE)),"")</f>
        <v/>
      </c>
      <c r="W34" s="389"/>
      <c r="X34" s="318"/>
      <c r="Y34" s="58"/>
      <c r="AI34" s="9"/>
      <c r="AJ34" s="9"/>
      <c r="AK34" s="9"/>
      <c r="AL34" s="9"/>
      <c r="AM34" s="9"/>
      <c r="AN34" s="9"/>
      <c r="AO34" s="4"/>
      <c r="AP34" s="4"/>
      <c r="AQ34" s="4"/>
      <c r="AR34" s="4"/>
      <c r="AS34" s="4"/>
    </row>
    <row r="35" spans="1:45" s="302" customFormat="1" x14ac:dyDescent="0.25">
      <c r="A35" s="317">
        <v>27</v>
      </c>
      <c r="B35" s="403"/>
      <c r="C35" s="403"/>
      <c r="D35" s="404"/>
      <c r="E35" s="405"/>
      <c r="F35" s="406"/>
      <c r="G35" s="406"/>
      <c r="H35" s="406"/>
      <c r="I35" s="406"/>
      <c r="J35" s="406"/>
      <c r="K35" s="406"/>
      <c r="L35" s="406"/>
      <c r="M35" s="405"/>
      <c r="N35" s="407"/>
      <c r="O35" s="405"/>
      <c r="P35" s="408"/>
      <c r="Q35" s="409" t="str">
        <f>IFERROR(VLOOKUP(E35,'Overview - Section A'!$N$26:$Q$37,4,FALSE),"")</f>
        <v/>
      </c>
      <c r="R35" s="386" t="b">
        <f t="shared" si="0"/>
        <v>1</v>
      </c>
      <c r="S35" s="386" t="b">
        <f t="shared" si="1"/>
        <v>0</v>
      </c>
      <c r="T35" s="386" t="s">
        <v>773</v>
      </c>
      <c r="U35" s="386" t="str">
        <f>IFERROR(VLOOKUP(C35,'Overview - Section A'!$W$127:$AB$181,6,FALSE),"")</f>
        <v/>
      </c>
      <c r="V35" s="410" t="str">
        <f>IFERROR(IF('Reference Records'!$B$338&lt;&gt;"",VLOOKUP(W35,'Reference Records'!$B$338:$C$338,2,FALSE),VLOOKUP(W35,'Reference Records'!$A$343:$C$676,3,FALSE)),"")</f>
        <v/>
      </c>
      <c r="W35" s="389"/>
      <c r="X35" s="318"/>
      <c r="Y35" s="58"/>
      <c r="AI35" s="9"/>
      <c r="AJ35" s="9"/>
      <c r="AK35" s="9"/>
      <c r="AL35" s="9"/>
      <c r="AM35" s="9"/>
      <c r="AN35" s="9"/>
      <c r="AO35" s="4"/>
      <c r="AP35" s="4"/>
      <c r="AQ35" s="4"/>
      <c r="AR35" s="4"/>
      <c r="AS35" s="4"/>
    </row>
    <row r="36" spans="1:45" s="302" customFormat="1" x14ac:dyDescent="0.25">
      <c r="A36" s="317">
        <v>28</v>
      </c>
      <c r="B36" s="403"/>
      <c r="C36" s="403"/>
      <c r="D36" s="404"/>
      <c r="E36" s="405"/>
      <c r="F36" s="406"/>
      <c r="G36" s="406"/>
      <c r="H36" s="406"/>
      <c r="I36" s="406"/>
      <c r="J36" s="406"/>
      <c r="K36" s="406"/>
      <c r="L36" s="406"/>
      <c r="M36" s="405"/>
      <c r="N36" s="407"/>
      <c r="O36" s="405"/>
      <c r="P36" s="408"/>
      <c r="Q36" s="409" t="str">
        <f>IFERROR(VLOOKUP(E36,'Overview - Section A'!$N$26:$Q$37,4,FALSE),"")</f>
        <v/>
      </c>
      <c r="R36" s="386" t="b">
        <f t="shared" si="0"/>
        <v>1</v>
      </c>
      <c r="S36" s="386" t="b">
        <f t="shared" si="1"/>
        <v>0</v>
      </c>
      <c r="T36" s="386" t="s">
        <v>774</v>
      </c>
      <c r="U36" s="386" t="str">
        <f>IFERROR(VLOOKUP(C36,'Overview - Section A'!$W$127:$AB$181,6,FALSE),"")</f>
        <v/>
      </c>
      <c r="V36" s="410" t="str">
        <f>IFERROR(IF('Reference Records'!$B$338&lt;&gt;"",VLOOKUP(W36,'Reference Records'!$B$338:$C$338,2,FALSE),VLOOKUP(W36,'Reference Records'!$A$343:$C$676,3,FALSE)),"")</f>
        <v/>
      </c>
      <c r="W36" s="389"/>
      <c r="X36" s="318"/>
      <c r="Y36" s="58"/>
      <c r="AI36" s="9"/>
      <c r="AJ36" s="9"/>
      <c r="AK36" s="9"/>
      <c r="AL36" s="9"/>
      <c r="AM36" s="9"/>
      <c r="AN36" s="9"/>
      <c r="AO36" s="4"/>
      <c r="AP36" s="4"/>
      <c r="AQ36" s="4"/>
      <c r="AR36" s="4"/>
      <c r="AS36" s="4"/>
    </row>
    <row r="37" spans="1:45" s="302" customFormat="1" x14ac:dyDescent="0.25">
      <c r="A37" s="317">
        <v>29</v>
      </c>
      <c r="B37" s="403"/>
      <c r="C37" s="403"/>
      <c r="D37" s="404"/>
      <c r="E37" s="405"/>
      <c r="F37" s="406"/>
      <c r="G37" s="406"/>
      <c r="H37" s="406"/>
      <c r="I37" s="406"/>
      <c r="J37" s="406"/>
      <c r="K37" s="406"/>
      <c r="L37" s="406"/>
      <c r="M37" s="405"/>
      <c r="N37" s="407"/>
      <c r="O37" s="405"/>
      <c r="P37" s="408"/>
      <c r="Q37" s="409" t="str">
        <f>IFERROR(VLOOKUP(E37,'Overview - Section A'!$N$26:$Q$37,4,FALSE),"")</f>
        <v/>
      </c>
      <c r="R37" s="386" t="b">
        <f t="shared" si="0"/>
        <v>1</v>
      </c>
      <c r="S37" s="386" t="b">
        <f t="shared" si="1"/>
        <v>0</v>
      </c>
      <c r="T37" s="386" t="s">
        <v>775</v>
      </c>
      <c r="U37" s="386" t="str">
        <f>IFERROR(VLOOKUP(C37,'Overview - Section A'!$W$127:$AB$181,6,FALSE),"")</f>
        <v/>
      </c>
      <c r="V37" s="410" t="str">
        <f>IFERROR(IF('Reference Records'!$B$338&lt;&gt;"",VLOOKUP(W37,'Reference Records'!$B$338:$C$338,2,FALSE),VLOOKUP(W37,'Reference Records'!$A$343:$C$676,3,FALSE)),"")</f>
        <v/>
      </c>
      <c r="W37" s="389"/>
      <c r="X37" s="318"/>
      <c r="Y37" s="58"/>
      <c r="AI37" s="9"/>
      <c r="AJ37" s="9"/>
      <c r="AK37" s="9"/>
      <c r="AL37" s="9"/>
      <c r="AM37" s="9"/>
      <c r="AN37" s="9"/>
      <c r="AO37" s="4"/>
      <c r="AP37" s="4"/>
      <c r="AQ37" s="4"/>
      <c r="AR37" s="4"/>
      <c r="AS37" s="4"/>
    </row>
    <row r="38" spans="1:45" s="302" customFormat="1" x14ac:dyDescent="0.25">
      <c r="A38" s="317">
        <v>30</v>
      </c>
      <c r="B38" s="403"/>
      <c r="C38" s="403"/>
      <c r="D38" s="404"/>
      <c r="E38" s="405"/>
      <c r="F38" s="406"/>
      <c r="G38" s="406"/>
      <c r="H38" s="406"/>
      <c r="I38" s="406"/>
      <c r="J38" s="406"/>
      <c r="K38" s="406"/>
      <c r="L38" s="406"/>
      <c r="M38" s="405"/>
      <c r="N38" s="407"/>
      <c r="O38" s="405"/>
      <c r="P38" s="408"/>
      <c r="Q38" s="409" t="str">
        <f>IFERROR(VLOOKUP(E38,'Overview - Section A'!$N$26:$Q$37,4,FALSE),"")</f>
        <v/>
      </c>
      <c r="R38" s="386" t="b">
        <f t="shared" si="0"/>
        <v>1</v>
      </c>
      <c r="S38" s="386" t="b">
        <f t="shared" si="1"/>
        <v>0</v>
      </c>
      <c r="T38" s="386" t="s">
        <v>776</v>
      </c>
      <c r="U38" s="386" t="str">
        <f>IFERROR(VLOOKUP(C38,'Overview - Section A'!$W$127:$AB$181,6,FALSE),"")</f>
        <v/>
      </c>
      <c r="V38" s="410" t="str">
        <f>IFERROR(IF('Reference Records'!$B$338&lt;&gt;"",VLOOKUP(W38,'Reference Records'!$B$338:$C$338,2,FALSE),VLOOKUP(W38,'Reference Records'!$A$343:$C$676,3,FALSE)),"")</f>
        <v/>
      </c>
      <c r="W38" s="389"/>
      <c r="X38" s="318"/>
      <c r="Y38" s="58"/>
      <c r="AI38" s="9"/>
      <c r="AJ38" s="9"/>
      <c r="AK38" s="9"/>
      <c r="AL38" s="9"/>
      <c r="AM38" s="9"/>
      <c r="AN38" s="9"/>
      <c r="AO38" s="4"/>
      <c r="AP38" s="4"/>
      <c r="AQ38" s="4"/>
      <c r="AR38" s="4"/>
      <c r="AS38" s="4"/>
    </row>
    <row r="39" spans="1:45" s="302" customFormat="1" x14ac:dyDescent="0.25">
      <c r="A39" s="317">
        <v>31</v>
      </c>
      <c r="B39" s="403"/>
      <c r="C39" s="403"/>
      <c r="D39" s="404"/>
      <c r="E39" s="405"/>
      <c r="F39" s="406"/>
      <c r="G39" s="406"/>
      <c r="H39" s="406"/>
      <c r="I39" s="406"/>
      <c r="J39" s="406"/>
      <c r="K39" s="406"/>
      <c r="L39" s="406"/>
      <c r="M39" s="405"/>
      <c r="N39" s="407"/>
      <c r="O39" s="405"/>
      <c r="P39" s="408"/>
      <c r="Q39" s="409" t="str">
        <f>IFERROR(VLOOKUP(E39,'Overview - Section A'!$N$26:$Q$37,4,FALSE),"")</f>
        <v/>
      </c>
      <c r="R39" s="386" t="b">
        <f t="shared" si="0"/>
        <v>1</v>
      </c>
      <c r="S39" s="386" t="b">
        <f t="shared" si="1"/>
        <v>0</v>
      </c>
      <c r="T39" s="386" t="s">
        <v>777</v>
      </c>
      <c r="U39" s="386" t="str">
        <f>IFERROR(VLOOKUP(C39,'Overview - Section A'!$W$127:$AB$181,6,FALSE),"")</f>
        <v/>
      </c>
      <c r="V39" s="410" t="str">
        <f>IFERROR(IF('Reference Records'!$B$338&lt;&gt;"",VLOOKUP(W39,'Reference Records'!$B$338:$C$338,2,FALSE),VLOOKUP(W39,'Reference Records'!$A$343:$C$676,3,FALSE)),"")</f>
        <v/>
      </c>
      <c r="W39" s="389"/>
      <c r="X39" s="318"/>
      <c r="Y39" s="58"/>
      <c r="AI39" s="9"/>
      <c r="AJ39" s="9"/>
      <c r="AK39" s="9"/>
      <c r="AL39" s="9"/>
      <c r="AM39" s="9"/>
      <c r="AN39" s="9"/>
      <c r="AO39" s="4"/>
      <c r="AP39" s="4"/>
      <c r="AQ39" s="4"/>
      <c r="AR39" s="4"/>
      <c r="AS39" s="4"/>
    </row>
    <row r="40" spans="1:45" s="302" customFormat="1" x14ac:dyDescent="0.25">
      <c r="A40" s="317">
        <v>32</v>
      </c>
      <c r="B40" s="403"/>
      <c r="C40" s="403"/>
      <c r="D40" s="404"/>
      <c r="E40" s="405"/>
      <c r="F40" s="406"/>
      <c r="G40" s="406"/>
      <c r="H40" s="406"/>
      <c r="I40" s="406"/>
      <c r="J40" s="406"/>
      <c r="K40" s="406"/>
      <c r="L40" s="406"/>
      <c r="M40" s="405"/>
      <c r="N40" s="407"/>
      <c r="O40" s="405"/>
      <c r="P40" s="408"/>
      <c r="Q40" s="409" t="str">
        <f>IFERROR(VLOOKUP(E40,'Overview - Section A'!$N$26:$Q$37,4,FALSE),"")</f>
        <v/>
      </c>
      <c r="R40" s="386" t="b">
        <f t="shared" si="0"/>
        <v>1</v>
      </c>
      <c r="S40" s="386" t="b">
        <f t="shared" si="1"/>
        <v>0</v>
      </c>
      <c r="T40" s="386" t="s">
        <v>778</v>
      </c>
      <c r="U40" s="386" t="str">
        <f>IFERROR(VLOOKUP(C40,'Overview - Section A'!$W$127:$AB$181,6,FALSE),"")</f>
        <v/>
      </c>
      <c r="V40" s="410" t="str">
        <f>IFERROR(IF('Reference Records'!$B$338&lt;&gt;"",VLOOKUP(W40,'Reference Records'!$B$338:$C$338,2,FALSE),VLOOKUP(W40,'Reference Records'!$A$343:$C$676,3,FALSE)),"")</f>
        <v/>
      </c>
      <c r="W40" s="389"/>
      <c r="X40" s="318"/>
      <c r="Y40" s="58"/>
      <c r="AI40" s="9"/>
      <c r="AJ40" s="9"/>
      <c r="AK40" s="9"/>
      <c r="AL40" s="9"/>
      <c r="AM40" s="9"/>
      <c r="AN40" s="9"/>
      <c r="AO40" s="4"/>
      <c r="AP40" s="4"/>
      <c r="AQ40" s="4"/>
      <c r="AR40" s="4"/>
      <c r="AS40" s="4"/>
    </row>
    <row r="41" spans="1:45" s="302" customFormat="1" x14ac:dyDescent="0.25">
      <c r="A41" s="317">
        <v>33</v>
      </c>
      <c r="B41" s="403"/>
      <c r="C41" s="403"/>
      <c r="D41" s="404"/>
      <c r="E41" s="405"/>
      <c r="F41" s="406"/>
      <c r="G41" s="406"/>
      <c r="H41" s="406"/>
      <c r="I41" s="406"/>
      <c r="J41" s="406"/>
      <c r="K41" s="406"/>
      <c r="L41" s="406"/>
      <c r="M41" s="405"/>
      <c r="N41" s="407"/>
      <c r="O41" s="405"/>
      <c r="P41" s="408"/>
      <c r="Q41" s="409" t="str">
        <f>IFERROR(VLOOKUP(E41,'Overview - Section A'!$N$26:$Q$37,4,FALSE),"")</f>
        <v/>
      </c>
      <c r="R41" s="386" t="b">
        <f t="shared" si="0"/>
        <v>1</v>
      </c>
      <c r="S41" s="386" t="b">
        <f t="shared" si="1"/>
        <v>0</v>
      </c>
      <c r="T41" s="386" t="s">
        <v>779</v>
      </c>
      <c r="U41" s="386" t="str">
        <f>IFERROR(VLOOKUP(C41,'Overview - Section A'!$W$127:$AB$181,6,FALSE),"")</f>
        <v/>
      </c>
      <c r="V41" s="410" t="str">
        <f>IFERROR(IF('Reference Records'!$B$338&lt;&gt;"",VLOOKUP(W41,'Reference Records'!$B$338:$C$338,2,FALSE),VLOOKUP(W41,'Reference Records'!$A$343:$C$676,3,FALSE)),"")</f>
        <v/>
      </c>
      <c r="W41" s="389"/>
      <c r="X41" s="318"/>
      <c r="Y41" s="58"/>
      <c r="AI41" s="9"/>
      <c r="AJ41" s="9"/>
      <c r="AK41" s="9"/>
      <c r="AL41" s="9"/>
      <c r="AM41" s="9"/>
      <c r="AN41" s="9"/>
      <c r="AO41" s="4"/>
      <c r="AP41" s="4"/>
      <c r="AQ41" s="4"/>
      <c r="AR41" s="4"/>
      <c r="AS41" s="4"/>
    </row>
    <row r="42" spans="1:45" s="302" customFormat="1" x14ac:dyDescent="0.25">
      <c r="A42" s="317">
        <v>34</v>
      </c>
      <c r="B42" s="403"/>
      <c r="C42" s="403"/>
      <c r="D42" s="404"/>
      <c r="E42" s="405"/>
      <c r="F42" s="406"/>
      <c r="G42" s="406"/>
      <c r="H42" s="406"/>
      <c r="I42" s="406"/>
      <c r="J42" s="406"/>
      <c r="K42" s="406"/>
      <c r="L42" s="406"/>
      <c r="M42" s="405"/>
      <c r="N42" s="407"/>
      <c r="O42" s="405"/>
      <c r="P42" s="408"/>
      <c r="Q42" s="409" t="str">
        <f>IFERROR(VLOOKUP(E42,'Overview - Section A'!$N$26:$Q$37,4,FALSE),"")</f>
        <v/>
      </c>
      <c r="R42" s="386" t="b">
        <f t="shared" si="0"/>
        <v>1</v>
      </c>
      <c r="S42" s="386" t="b">
        <f t="shared" si="1"/>
        <v>0</v>
      </c>
      <c r="T42" s="386" t="s">
        <v>780</v>
      </c>
      <c r="U42" s="386" t="str">
        <f>IFERROR(VLOOKUP(C42,'Overview - Section A'!$W$127:$AB$181,6,FALSE),"")</f>
        <v/>
      </c>
      <c r="V42" s="410" t="str">
        <f>IFERROR(IF('Reference Records'!$B$338&lt;&gt;"",VLOOKUP(W42,'Reference Records'!$B$338:$C$338,2,FALSE),VLOOKUP(W42,'Reference Records'!$A$343:$C$676,3,FALSE)),"")</f>
        <v/>
      </c>
      <c r="W42" s="389"/>
      <c r="X42" s="318"/>
      <c r="Y42" s="58"/>
      <c r="AI42" s="9"/>
      <c r="AJ42" s="9"/>
      <c r="AK42" s="9"/>
      <c r="AL42" s="9"/>
      <c r="AM42" s="9"/>
      <c r="AN42" s="9"/>
      <c r="AO42" s="4"/>
      <c r="AP42" s="4"/>
      <c r="AQ42" s="4"/>
      <c r="AR42" s="4"/>
      <c r="AS42" s="4"/>
    </row>
    <row r="43" spans="1:45" s="302" customFormat="1" x14ac:dyDescent="0.25">
      <c r="A43" s="317">
        <v>35</v>
      </c>
      <c r="B43" s="403"/>
      <c r="C43" s="403"/>
      <c r="D43" s="404"/>
      <c r="E43" s="405"/>
      <c r="F43" s="406"/>
      <c r="G43" s="406"/>
      <c r="H43" s="406"/>
      <c r="I43" s="406"/>
      <c r="J43" s="406"/>
      <c r="K43" s="406"/>
      <c r="L43" s="406"/>
      <c r="M43" s="405"/>
      <c r="N43" s="407"/>
      <c r="O43" s="405"/>
      <c r="P43" s="408"/>
      <c r="Q43" s="409" t="str">
        <f>IFERROR(VLOOKUP(E43,'Overview - Section A'!$N$26:$Q$37,4,FALSE),"")</f>
        <v/>
      </c>
      <c r="R43" s="386" t="b">
        <f t="shared" si="0"/>
        <v>1</v>
      </c>
      <c r="S43" s="386" t="b">
        <f t="shared" si="1"/>
        <v>0</v>
      </c>
      <c r="T43" s="386" t="s">
        <v>781</v>
      </c>
      <c r="U43" s="386" t="str">
        <f>IFERROR(VLOOKUP(C43,'Overview - Section A'!$W$127:$AB$181,6,FALSE),"")</f>
        <v/>
      </c>
      <c r="V43" s="410" t="str">
        <f>IFERROR(IF('Reference Records'!$B$338&lt;&gt;"",VLOOKUP(W43,'Reference Records'!$B$338:$C$338,2,FALSE),VLOOKUP(W43,'Reference Records'!$A$343:$C$676,3,FALSE)),"")</f>
        <v/>
      </c>
      <c r="W43" s="389"/>
      <c r="X43" s="318"/>
      <c r="Y43" s="58"/>
      <c r="AI43" s="9"/>
      <c r="AJ43" s="9"/>
      <c r="AK43" s="9"/>
      <c r="AL43" s="9"/>
      <c r="AM43" s="9"/>
      <c r="AN43" s="9"/>
      <c r="AO43" s="4"/>
      <c r="AP43" s="4"/>
      <c r="AQ43" s="4"/>
      <c r="AR43" s="4"/>
      <c r="AS43" s="4"/>
    </row>
    <row r="44" spans="1:45" s="302" customFormat="1" x14ac:dyDescent="0.25">
      <c r="A44" s="317">
        <v>36</v>
      </c>
      <c r="B44" s="403"/>
      <c r="C44" s="403"/>
      <c r="D44" s="404"/>
      <c r="E44" s="405"/>
      <c r="F44" s="406"/>
      <c r="G44" s="406"/>
      <c r="H44" s="406"/>
      <c r="I44" s="406"/>
      <c r="J44" s="406"/>
      <c r="K44" s="406"/>
      <c r="L44" s="406"/>
      <c r="M44" s="405"/>
      <c r="N44" s="407"/>
      <c r="O44" s="405"/>
      <c r="P44" s="408"/>
      <c r="Q44" s="409" t="str">
        <f>IFERROR(VLOOKUP(E44,'Overview - Section A'!$N$26:$Q$37,4,FALSE),"")</f>
        <v/>
      </c>
      <c r="R44" s="386" t="b">
        <f t="shared" si="0"/>
        <v>1</v>
      </c>
      <c r="S44" s="386" t="b">
        <f t="shared" si="1"/>
        <v>0</v>
      </c>
      <c r="T44" s="386" t="s">
        <v>782</v>
      </c>
      <c r="U44" s="386" t="str">
        <f>IFERROR(VLOOKUP(C44,'Overview - Section A'!$W$127:$AB$181,6,FALSE),"")</f>
        <v/>
      </c>
      <c r="V44" s="410" t="str">
        <f>IFERROR(IF('Reference Records'!$B$338&lt;&gt;"",VLOOKUP(W44,'Reference Records'!$B$338:$C$338,2,FALSE),VLOOKUP(W44,'Reference Records'!$A$343:$C$676,3,FALSE)),"")</f>
        <v/>
      </c>
      <c r="W44" s="389"/>
      <c r="X44" s="318"/>
      <c r="Y44" s="58"/>
      <c r="AI44" s="9"/>
      <c r="AJ44" s="9"/>
      <c r="AK44" s="9"/>
      <c r="AL44" s="9"/>
      <c r="AM44" s="9"/>
      <c r="AN44" s="9"/>
      <c r="AO44" s="4"/>
      <c r="AP44" s="4"/>
      <c r="AQ44" s="4"/>
      <c r="AR44" s="4"/>
      <c r="AS44" s="4"/>
    </row>
    <row r="45" spans="1:45" s="302" customFormat="1" x14ac:dyDescent="0.25">
      <c r="A45" s="317">
        <v>37</v>
      </c>
      <c r="B45" s="403"/>
      <c r="C45" s="403"/>
      <c r="D45" s="404"/>
      <c r="E45" s="405"/>
      <c r="F45" s="406"/>
      <c r="G45" s="406"/>
      <c r="H45" s="406"/>
      <c r="I45" s="406"/>
      <c r="J45" s="406"/>
      <c r="K45" s="406"/>
      <c r="L45" s="406"/>
      <c r="M45" s="405"/>
      <c r="N45" s="407"/>
      <c r="O45" s="405"/>
      <c r="P45" s="408"/>
      <c r="Q45" s="409" t="str">
        <f>IFERROR(VLOOKUP(E45,'Overview - Section A'!$N$26:$Q$37,4,FALSE),"")</f>
        <v/>
      </c>
      <c r="R45" s="386" t="b">
        <f t="shared" si="0"/>
        <v>1</v>
      </c>
      <c r="S45" s="386" t="b">
        <f t="shared" si="1"/>
        <v>0</v>
      </c>
      <c r="T45" s="386" t="s">
        <v>783</v>
      </c>
      <c r="U45" s="386" t="str">
        <f>IFERROR(VLOOKUP(C45,'Overview - Section A'!$W$127:$AB$181,6,FALSE),"")</f>
        <v/>
      </c>
      <c r="V45" s="410" t="str">
        <f>IFERROR(IF('Reference Records'!$B$338&lt;&gt;"",VLOOKUP(W45,'Reference Records'!$B$338:$C$338,2,FALSE),VLOOKUP(W45,'Reference Records'!$A$343:$C$676,3,FALSE)),"")</f>
        <v/>
      </c>
      <c r="W45" s="389"/>
      <c r="X45" s="318"/>
      <c r="Y45" s="58"/>
      <c r="AI45" s="9"/>
      <c r="AJ45" s="9"/>
      <c r="AK45" s="9"/>
      <c r="AL45" s="9"/>
      <c r="AM45" s="9"/>
      <c r="AN45" s="9"/>
      <c r="AO45" s="4"/>
      <c r="AP45" s="4"/>
      <c r="AQ45" s="4"/>
      <c r="AR45" s="4"/>
      <c r="AS45" s="4"/>
    </row>
    <row r="46" spans="1:45" s="302" customFormat="1" x14ac:dyDescent="0.25">
      <c r="A46" s="317">
        <v>38</v>
      </c>
      <c r="B46" s="403"/>
      <c r="C46" s="403"/>
      <c r="D46" s="404"/>
      <c r="E46" s="405"/>
      <c r="F46" s="406"/>
      <c r="G46" s="406"/>
      <c r="H46" s="406"/>
      <c r="I46" s="406"/>
      <c r="J46" s="406"/>
      <c r="K46" s="406"/>
      <c r="L46" s="406"/>
      <c r="M46" s="405"/>
      <c r="N46" s="407"/>
      <c r="O46" s="405"/>
      <c r="P46" s="408"/>
      <c r="Q46" s="409" t="str">
        <f>IFERROR(VLOOKUP(E46,'Overview - Section A'!$N$26:$Q$37,4,FALSE),"")</f>
        <v/>
      </c>
      <c r="R46" s="386" t="b">
        <f t="shared" si="0"/>
        <v>1</v>
      </c>
      <c r="S46" s="386" t="b">
        <f t="shared" si="1"/>
        <v>0</v>
      </c>
      <c r="T46" s="386" t="s">
        <v>784</v>
      </c>
      <c r="U46" s="386" t="str">
        <f>IFERROR(VLOOKUP(C46,'Overview - Section A'!$W$127:$AB$181,6,FALSE),"")</f>
        <v/>
      </c>
      <c r="V46" s="410" t="str">
        <f>IFERROR(IF('Reference Records'!$B$338&lt;&gt;"",VLOOKUP(W46,'Reference Records'!$B$338:$C$338,2,FALSE),VLOOKUP(W46,'Reference Records'!$A$343:$C$676,3,FALSE)),"")</f>
        <v/>
      </c>
      <c r="W46" s="389"/>
      <c r="X46" s="318"/>
      <c r="Y46" s="58"/>
      <c r="AI46" s="9"/>
      <c r="AJ46" s="9"/>
      <c r="AK46" s="9"/>
      <c r="AL46" s="9"/>
      <c r="AM46" s="9"/>
      <c r="AN46" s="9"/>
      <c r="AO46" s="4"/>
      <c r="AP46" s="4"/>
      <c r="AQ46" s="4"/>
      <c r="AR46" s="4"/>
      <c r="AS46" s="4"/>
    </row>
    <row r="47" spans="1:45" s="302" customFormat="1" x14ac:dyDescent="0.25">
      <c r="A47" s="317">
        <v>39</v>
      </c>
      <c r="B47" s="403"/>
      <c r="C47" s="403"/>
      <c r="D47" s="404"/>
      <c r="E47" s="405"/>
      <c r="F47" s="406"/>
      <c r="G47" s="406"/>
      <c r="H47" s="406"/>
      <c r="I47" s="406"/>
      <c r="J47" s="406"/>
      <c r="K47" s="406"/>
      <c r="L47" s="406"/>
      <c r="M47" s="405"/>
      <c r="N47" s="407"/>
      <c r="O47" s="405"/>
      <c r="P47" s="408"/>
      <c r="Q47" s="409" t="str">
        <f>IFERROR(VLOOKUP(E47,'Overview - Section A'!$N$26:$Q$37,4,FALSE),"")</f>
        <v/>
      </c>
      <c r="R47" s="386" t="b">
        <f t="shared" si="0"/>
        <v>1</v>
      </c>
      <c r="S47" s="386" t="b">
        <f t="shared" si="1"/>
        <v>0</v>
      </c>
      <c r="T47" s="386" t="s">
        <v>785</v>
      </c>
      <c r="U47" s="386" t="str">
        <f>IFERROR(VLOOKUP(C47,'Overview - Section A'!$W$127:$AB$181,6,FALSE),"")</f>
        <v/>
      </c>
      <c r="V47" s="410" t="str">
        <f>IFERROR(IF('Reference Records'!$B$338&lt;&gt;"",VLOOKUP(W47,'Reference Records'!$B$338:$C$338,2,FALSE),VLOOKUP(W47,'Reference Records'!$A$343:$C$676,3,FALSE)),"")</f>
        <v/>
      </c>
      <c r="W47" s="389"/>
      <c r="X47" s="318"/>
      <c r="Y47" s="58"/>
      <c r="AI47" s="9"/>
      <c r="AJ47" s="9"/>
      <c r="AK47" s="9"/>
      <c r="AL47" s="9"/>
      <c r="AM47" s="9"/>
      <c r="AN47" s="9"/>
      <c r="AO47" s="4"/>
      <c r="AP47" s="4"/>
      <c r="AQ47" s="4"/>
      <c r="AR47" s="4"/>
      <c r="AS47" s="4"/>
    </row>
    <row r="48" spans="1:45" s="302" customFormat="1" x14ac:dyDescent="0.25">
      <c r="A48" s="317">
        <v>40</v>
      </c>
      <c r="B48" s="403"/>
      <c r="C48" s="403"/>
      <c r="D48" s="404"/>
      <c r="E48" s="405"/>
      <c r="F48" s="406"/>
      <c r="G48" s="406"/>
      <c r="H48" s="406"/>
      <c r="I48" s="406"/>
      <c r="J48" s="406"/>
      <c r="K48" s="406"/>
      <c r="L48" s="406"/>
      <c r="M48" s="405"/>
      <c r="N48" s="407"/>
      <c r="O48" s="405"/>
      <c r="P48" s="408"/>
      <c r="Q48" s="409" t="str">
        <f>IFERROR(VLOOKUP(E48,'Overview - Section A'!$N$26:$Q$37,4,FALSE),"")</f>
        <v/>
      </c>
      <c r="R48" s="386" t="b">
        <f t="shared" si="0"/>
        <v>1</v>
      </c>
      <c r="S48" s="386" t="b">
        <f t="shared" si="1"/>
        <v>0</v>
      </c>
      <c r="T48" s="386" t="s">
        <v>786</v>
      </c>
      <c r="U48" s="386" t="str">
        <f>IFERROR(VLOOKUP(C48,'Overview - Section A'!$W$127:$AB$181,6,FALSE),"")</f>
        <v/>
      </c>
      <c r="V48" s="410" t="str">
        <f>IFERROR(IF('Reference Records'!$B$338&lt;&gt;"",VLOOKUP(W48,'Reference Records'!$B$338:$C$338,2,FALSE),VLOOKUP(W48,'Reference Records'!$A$343:$C$676,3,FALSE)),"")</f>
        <v/>
      </c>
      <c r="W48" s="389"/>
      <c r="X48" s="318"/>
      <c r="Y48" s="58"/>
      <c r="AI48" s="9"/>
      <c r="AJ48" s="9"/>
      <c r="AK48" s="9"/>
      <c r="AL48" s="9"/>
      <c r="AM48" s="9"/>
      <c r="AN48" s="9"/>
      <c r="AO48" s="4"/>
      <c r="AP48" s="4"/>
      <c r="AQ48" s="4"/>
      <c r="AR48" s="4"/>
      <c r="AS48" s="4"/>
    </row>
    <row r="49" spans="1:45" s="302" customFormat="1" x14ac:dyDescent="0.25">
      <c r="A49" s="317">
        <v>41</v>
      </c>
      <c r="B49" s="403"/>
      <c r="C49" s="403"/>
      <c r="D49" s="404"/>
      <c r="E49" s="405"/>
      <c r="F49" s="406"/>
      <c r="G49" s="406"/>
      <c r="H49" s="406"/>
      <c r="I49" s="406"/>
      <c r="J49" s="406"/>
      <c r="K49" s="406"/>
      <c r="L49" s="406"/>
      <c r="M49" s="405"/>
      <c r="N49" s="407"/>
      <c r="O49" s="405"/>
      <c r="P49" s="408"/>
      <c r="Q49" s="409" t="str">
        <f>IFERROR(VLOOKUP(E49,'Overview - Section A'!$N$26:$Q$37,4,FALSE),"")</f>
        <v/>
      </c>
      <c r="R49" s="386" t="b">
        <f t="shared" si="0"/>
        <v>1</v>
      </c>
      <c r="S49" s="386" t="b">
        <f t="shared" si="1"/>
        <v>0</v>
      </c>
      <c r="T49" s="386" t="s">
        <v>787</v>
      </c>
      <c r="U49" s="386" t="str">
        <f>IFERROR(VLOOKUP(C49,'Overview - Section A'!$W$127:$AB$181,6,FALSE),"")</f>
        <v/>
      </c>
      <c r="V49" s="410" t="str">
        <f>IFERROR(IF('Reference Records'!$B$338&lt;&gt;"",VLOOKUP(W49,'Reference Records'!$B$338:$C$338,2,FALSE),VLOOKUP(W49,'Reference Records'!$A$343:$C$676,3,FALSE)),"")</f>
        <v/>
      </c>
      <c r="W49" s="389"/>
      <c r="X49" s="318"/>
      <c r="Y49" s="58"/>
      <c r="AI49" s="9"/>
      <c r="AJ49" s="9"/>
      <c r="AK49" s="9"/>
      <c r="AL49" s="9"/>
      <c r="AM49" s="9"/>
      <c r="AN49" s="9"/>
      <c r="AO49" s="4"/>
      <c r="AP49" s="4"/>
      <c r="AQ49" s="4"/>
      <c r="AR49" s="4"/>
      <c r="AS49" s="4"/>
    </row>
    <row r="50" spans="1:45" s="302" customFormat="1" x14ac:dyDescent="0.25">
      <c r="A50" s="317">
        <v>42</v>
      </c>
      <c r="B50" s="403"/>
      <c r="C50" s="403"/>
      <c r="D50" s="404"/>
      <c r="E50" s="405"/>
      <c r="F50" s="406"/>
      <c r="G50" s="406"/>
      <c r="H50" s="406"/>
      <c r="I50" s="406"/>
      <c r="J50" s="406"/>
      <c r="K50" s="406"/>
      <c r="L50" s="406"/>
      <c r="M50" s="405"/>
      <c r="N50" s="407"/>
      <c r="O50" s="405"/>
      <c r="P50" s="408"/>
      <c r="Q50" s="409" t="str">
        <f>IFERROR(VLOOKUP(E50,'Overview - Section A'!$N$26:$Q$37,4,FALSE),"")</f>
        <v/>
      </c>
      <c r="R50" s="386" t="b">
        <f t="shared" si="0"/>
        <v>1</v>
      </c>
      <c r="S50" s="386" t="b">
        <f t="shared" si="1"/>
        <v>0</v>
      </c>
      <c r="T50" s="386" t="s">
        <v>788</v>
      </c>
      <c r="U50" s="386" t="str">
        <f>IFERROR(VLOOKUP(C50,'Overview - Section A'!$W$127:$AB$181,6,FALSE),"")</f>
        <v/>
      </c>
      <c r="V50" s="410" t="str">
        <f>IFERROR(IF('Reference Records'!$B$338&lt;&gt;"",VLOOKUP(W50,'Reference Records'!$B$338:$C$338,2,FALSE),VLOOKUP(W50,'Reference Records'!$A$343:$C$676,3,FALSE)),"")</f>
        <v/>
      </c>
      <c r="W50" s="389"/>
      <c r="X50" s="318"/>
      <c r="Y50" s="58"/>
      <c r="AI50" s="9"/>
      <c r="AJ50" s="9"/>
      <c r="AK50" s="9"/>
      <c r="AL50" s="9"/>
      <c r="AM50" s="9"/>
      <c r="AN50" s="9"/>
      <c r="AO50" s="4"/>
      <c r="AP50" s="4"/>
      <c r="AQ50" s="4"/>
      <c r="AR50" s="4"/>
      <c r="AS50" s="4"/>
    </row>
    <row r="51" spans="1:45" s="302" customFormat="1" x14ac:dyDescent="0.25">
      <c r="A51" s="317">
        <v>43</v>
      </c>
      <c r="B51" s="403"/>
      <c r="C51" s="403"/>
      <c r="D51" s="404"/>
      <c r="E51" s="405"/>
      <c r="F51" s="406"/>
      <c r="G51" s="406"/>
      <c r="H51" s="406"/>
      <c r="I51" s="406"/>
      <c r="J51" s="406"/>
      <c r="K51" s="406"/>
      <c r="L51" s="406"/>
      <c r="M51" s="405"/>
      <c r="N51" s="407"/>
      <c r="O51" s="405"/>
      <c r="P51" s="408"/>
      <c r="Q51" s="409" t="str">
        <f>IFERROR(VLOOKUP(E51,'Overview - Section A'!$N$26:$Q$37,4,FALSE),"")</f>
        <v/>
      </c>
      <c r="R51" s="386" t="b">
        <f t="shared" si="0"/>
        <v>1</v>
      </c>
      <c r="S51" s="386" t="b">
        <f t="shared" si="1"/>
        <v>0</v>
      </c>
      <c r="T51" s="386" t="s">
        <v>789</v>
      </c>
      <c r="U51" s="386" t="str">
        <f>IFERROR(VLOOKUP(C51,'Overview - Section A'!$W$127:$AB$181,6,FALSE),"")</f>
        <v/>
      </c>
      <c r="V51" s="410" t="str">
        <f>IFERROR(IF('Reference Records'!$B$338&lt;&gt;"",VLOOKUP(W51,'Reference Records'!$B$338:$C$338,2,FALSE),VLOOKUP(W51,'Reference Records'!$A$343:$C$676,3,FALSE)),"")</f>
        <v/>
      </c>
      <c r="W51" s="389"/>
      <c r="X51" s="318"/>
      <c r="Y51" s="58"/>
      <c r="AI51" s="9"/>
      <c r="AJ51" s="9"/>
      <c r="AK51" s="9"/>
      <c r="AL51" s="9"/>
      <c r="AM51" s="9"/>
      <c r="AN51" s="9"/>
      <c r="AO51" s="4"/>
      <c r="AP51" s="4"/>
      <c r="AQ51" s="4"/>
      <c r="AR51" s="4"/>
      <c r="AS51" s="4"/>
    </row>
    <row r="52" spans="1:45" s="302" customFormat="1" x14ac:dyDescent="0.25">
      <c r="A52" s="317">
        <v>44</v>
      </c>
      <c r="B52" s="403"/>
      <c r="C52" s="403"/>
      <c r="D52" s="404"/>
      <c r="E52" s="405"/>
      <c r="F52" s="406"/>
      <c r="G52" s="406"/>
      <c r="H52" s="406"/>
      <c r="I52" s="406"/>
      <c r="J52" s="406"/>
      <c r="K52" s="406"/>
      <c r="L52" s="406"/>
      <c r="M52" s="405"/>
      <c r="N52" s="407"/>
      <c r="O52" s="405"/>
      <c r="P52" s="408"/>
      <c r="Q52" s="409" t="str">
        <f>IFERROR(VLOOKUP(E52,'Overview - Section A'!$N$26:$Q$37,4,FALSE),"")</f>
        <v/>
      </c>
      <c r="R52" s="386" t="b">
        <f t="shared" si="0"/>
        <v>1</v>
      </c>
      <c r="S52" s="386" t="b">
        <f t="shared" si="1"/>
        <v>0</v>
      </c>
      <c r="T52" s="386" t="s">
        <v>790</v>
      </c>
      <c r="U52" s="386" t="str">
        <f>IFERROR(VLOOKUP(C52,'Overview - Section A'!$W$127:$AB$181,6,FALSE),"")</f>
        <v/>
      </c>
      <c r="V52" s="410" t="str">
        <f>IFERROR(IF('Reference Records'!$B$338&lt;&gt;"",VLOOKUP(W52,'Reference Records'!$B$338:$C$338,2,FALSE),VLOOKUP(W52,'Reference Records'!$A$343:$C$676,3,FALSE)),"")</f>
        <v/>
      </c>
      <c r="W52" s="389"/>
      <c r="X52" s="318"/>
      <c r="Y52" s="58"/>
      <c r="AI52" s="9"/>
      <c r="AJ52" s="9"/>
      <c r="AK52" s="9"/>
      <c r="AL52" s="9"/>
      <c r="AM52" s="9"/>
      <c r="AN52" s="9"/>
      <c r="AO52" s="4"/>
      <c r="AP52" s="4"/>
      <c r="AQ52" s="4"/>
      <c r="AR52" s="4"/>
      <c r="AS52" s="4"/>
    </row>
    <row r="53" spans="1:45" s="302" customFormat="1" x14ac:dyDescent="0.25">
      <c r="A53" s="317">
        <v>45</v>
      </c>
      <c r="B53" s="403"/>
      <c r="C53" s="403"/>
      <c r="D53" s="404"/>
      <c r="E53" s="405"/>
      <c r="F53" s="406"/>
      <c r="G53" s="406"/>
      <c r="H53" s="406"/>
      <c r="I53" s="406"/>
      <c r="J53" s="406"/>
      <c r="K53" s="406"/>
      <c r="L53" s="406"/>
      <c r="M53" s="405"/>
      <c r="N53" s="407"/>
      <c r="O53" s="405"/>
      <c r="P53" s="408"/>
      <c r="Q53" s="409" t="str">
        <f>IFERROR(VLOOKUP(E53,'Overview - Section A'!$N$26:$Q$37,4,FALSE),"")</f>
        <v/>
      </c>
      <c r="R53" s="386" t="b">
        <f t="shared" si="0"/>
        <v>1</v>
      </c>
      <c r="S53" s="386" t="b">
        <f t="shared" si="1"/>
        <v>0</v>
      </c>
      <c r="T53" s="386" t="s">
        <v>791</v>
      </c>
      <c r="U53" s="386" t="str">
        <f>IFERROR(VLOOKUP(C53,'Overview - Section A'!$W$127:$AB$181,6,FALSE),"")</f>
        <v/>
      </c>
      <c r="V53" s="410" t="str">
        <f>IFERROR(IF('Reference Records'!$B$338&lt;&gt;"",VLOOKUP(W53,'Reference Records'!$B$338:$C$338,2,FALSE),VLOOKUP(W53,'Reference Records'!$A$343:$C$676,3,FALSE)),"")</f>
        <v/>
      </c>
      <c r="W53" s="389"/>
      <c r="X53" s="318"/>
      <c r="Y53" s="58"/>
      <c r="AI53" s="9"/>
      <c r="AJ53" s="9"/>
      <c r="AK53" s="9"/>
      <c r="AL53" s="9"/>
      <c r="AM53" s="9"/>
      <c r="AN53" s="9"/>
      <c r="AO53" s="4"/>
      <c r="AP53" s="4"/>
      <c r="AQ53" s="4"/>
      <c r="AR53" s="4"/>
      <c r="AS53" s="4"/>
    </row>
    <row r="54" spans="1:45" s="302" customFormat="1" x14ac:dyDescent="0.25">
      <c r="A54" s="317">
        <v>46</v>
      </c>
      <c r="B54" s="403"/>
      <c r="C54" s="403"/>
      <c r="D54" s="404"/>
      <c r="E54" s="405"/>
      <c r="F54" s="406"/>
      <c r="G54" s="406"/>
      <c r="H54" s="406"/>
      <c r="I54" s="406"/>
      <c r="J54" s="406"/>
      <c r="K54" s="406"/>
      <c r="L54" s="406"/>
      <c r="M54" s="405"/>
      <c r="N54" s="407"/>
      <c r="O54" s="405"/>
      <c r="P54" s="408"/>
      <c r="Q54" s="409" t="str">
        <f>IFERROR(VLOOKUP(E54,'Overview - Section A'!$N$26:$Q$37,4,FALSE),"")</f>
        <v/>
      </c>
      <c r="R54" s="386" t="b">
        <f t="shared" si="0"/>
        <v>1</v>
      </c>
      <c r="S54" s="386" t="b">
        <f t="shared" si="1"/>
        <v>0</v>
      </c>
      <c r="T54" s="386" t="s">
        <v>792</v>
      </c>
      <c r="U54" s="386" t="str">
        <f>IFERROR(VLOOKUP(C54,'Overview - Section A'!$W$127:$AB$181,6,FALSE),"")</f>
        <v/>
      </c>
      <c r="V54" s="410" t="str">
        <f>IFERROR(IF('Reference Records'!$B$338&lt;&gt;"",VLOOKUP(W54,'Reference Records'!$B$338:$C$338,2,FALSE),VLOOKUP(W54,'Reference Records'!$A$343:$C$676,3,FALSE)),"")</f>
        <v/>
      </c>
      <c r="W54" s="389"/>
      <c r="X54" s="318"/>
      <c r="Y54" s="58"/>
      <c r="AI54" s="9"/>
      <c r="AJ54" s="9"/>
      <c r="AK54" s="9"/>
      <c r="AL54" s="9"/>
      <c r="AM54" s="9"/>
      <c r="AN54" s="9"/>
      <c r="AO54" s="4"/>
      <c r="AP54" s="4"/>
      <c r="AQ54" s="4"/>
      <c r="AR54" s="4"/>
      <c r="AS54" s="4"/>
    </row>
    <row r="55" spans="1:45" s="302" customFormat="1" x14ac:dyDescent="0.25">
      <c r="A55" s="317">
        <v>47</v>
      </c>
      <c r="B55" s="403"/>
      <c r="C55" s="403"/>
      <c r="D55" s="404"/>
      <c r="E55" s="405"/>
      <c r="F55" s="406"/>
      <c r="G55" s="406"/>
      <c r="H55" s="406"/>
      <c r="I55" s="406"/>
      <c r="J55" s="406"/>
      <c r="K55" s="406"/>
      <c r="L55" s="406"/>
      <c r="M55" s="405"/>
      <c r="N55" s="407"/>
      <c r="O55" s="405"/>
      <c r="P55" s="408"/>
      <c r="Q55" s="409" t="str">
        <f>IFERROR(VLOOKUP(E55,'Overview - Section A'!$N$26:$Q$37,4,FALSE),"")</f>
        <v/>
      </c>
      <c r="R55" s="386" t="b">
        <f t="shared" si="0"/>
        <v>1</v>
      </c>
      <c r="S55" s="386" t="b">
        <f t="shared" si="1"/>
        <v>0</v>
      </c>
      <c r="T55" s="386" t="s">
        <v>793</v>
      </c>
      <c r="U55" s="386" t="str">
        <f>IFERROR(VLOOKUP(C55,'Overview - Section A'!$W$127:$AB$181,6,FALSE),"")</f>
        <v/>
      </c>
      <c r="V55" s="410" t="str">
        <f>IFERROR(IF('Reference Records'!$B$338&lt;&gt;"",VLOOKUP(W55,'Reference Records'!$B$338:$C$338,2,FALSE),VLOOKUP(W55,'Reference Records'!$A$343:$C$676,3,FALSE)),"")</f>
        <v/>
      </c>
      <c r="W55" s="389"/>
      <c r="X55" s="318"/>
      <c r="Y55" s="58"/>
      <c r="AI55" s="9"/>
      <c r="AJ55" s="9"/>
      <c r="AK55" s="9"/>
      <c r="AL55" s="9"/>
      <c r="AM55" s="9"/>
      <c r="AN55" s="9"/>
      <c r="AO55" s="4"/>
      <c r="AP55" s="4"/>
      <c r="AQ55" s="4"/>
      <c r="AR55" s="4"/>
      <c r="AS55" s="4"/>
    </row>
    <row r="56" spans="1:45" s="302" customFormat="1" x14ac:dyDescent="0.25">
      <c r="A56" s="317">
        <v>48</v>
      </c>
      <c r="B56" s="403"/>
      <c r="C56" s="403"/>
      <c r="D56" s="404"/>
      <c r="E56" s="405"/>
      <c r="F56" s="406"/>
      <c r="G56" s="406"/>
      <c r="H56" s="406"/>
      <c r="I56" s="406"/>
      <c r="J56" s="406"/>
      <c r="K56" s="406"/>
      <c r="L56" s="406"/>
      <c r="M56" s="405"/>
      <c r="N56" s="407"/>
      <c r="O56" s="405"/>
      <c r="P56" s="408"/>
      <c r="Q56" s="409" t="str">
        <f>IFERROR(VLOOKUP(E56,'Overview - Section A'!$N$26:$Q$37,4,FALSE),"")</f>
        <v/>
      </c>
      <c r="R56" s="386" t="b">
        <f t="shared" si="0"/>
        <v>1</v>
      </c>
      <c r="S56" s="386" t="b">
        <f t="shared" si="1"/>
        <v>0</v>
      </c>
      <c r="T56" s="386" t="s">
        <v>794</v>
      </c>
      <c r="U56" s="386" t="str">
        <f>IFERROR(VLOOKUP(C56,'Overview - Section A'!$W$127:$AB$181,6,FALSE),"")</f>
        <v/>
      </c>
      <c r="V56" s="410" t="str">
        <f>IFERROR(IF('Reference Records'!$B$338&lt;&gt;"",VLOOKUP(W56,'Reference Records'!$B$338:$C$338,2,FALSE),VLOOKUP(W56,'Reference Records'!$A$343:$C$676,3,FALSE)),"")</f>
        <v/>
      </c>
      <c r="W56" s="389"/>
      <c r="X56" s="318"/>
      <c r="Y56" s="58"/>
      <c r="AI56" s="9"/>
      <c r="AJ56" s="9"/>
      <c r="AK56" s="9"/>
      <c r="AL56" s="9"/>
      <c r="AM56" s="9"/>
      <c r="AN56" s="9"/>
      <c r="AO56" s="4"/>
      <c r="AP56" s="4"/>
      <c r="AQ56" s="4"/>
      <c r="AR56" s="4"/>
      <c r="AS56" s="4"/>
    </row>
    <row r="57" spans="1:45" s="302" customFormat="1" x14ac:dyDescent="0.25">
      <c r="A57" s="317">
        <v>49</v>
      </c>
      <c r="B57" s="403"/>
      <c r="C57" s="403"/>
      <c r="D57" s="404"/>
      <c r="E57" s="405"/>
      <c r="F57" s="406"/>
      <c r="G57" s="406"/>
      <c r="H57" s="406"/>
      <c r="I57" s="406"/>
      <c r="J57" s="406"/>
      <c r="K57" s="406"/>
      <c r="L57" s="406"/>
      <c r="M57" s="405"/>
      <c r="N57" s="407"/>
      <c r="O57" s="405"/>
      <c r="P57" s="408"/>
      <c r="Q57" s="409" t="str">
        <f>IFERROR(VLOOKUP(E57,'Overview - Section A'!$N$26:$Q$37,4,FALSE),"")</f>
        <v/>
      </c>
      <c r="R57" s="386" t="b">
        <f t="shared" si="0"/>
        <v>1</v>
      </c>
      <c r="S57" s="386" t="b">
        <f t="shared" si="1"/>
        <v>0</v>
      </c>
      <c r="T57" s="386" t="s">
        <v>795</v>
      </c>
      <c r="U57" s="386" t="str">
        <f>IFERROR(VLOOKUP(C57,'Overview - Section A'!$W$127:$AB$181,6,FALSE),"")</f>
        <v/>
      </c>
      <c r="V57" s="410" t="str">
        <f>IFERROR(IF('Reference Records'!$B$338&lt;&gt;"",VLOOKUP(W57,'Reference Records'!$B$338:$C$338,2,FALSE),VLOOKUP(W57,'Reference Records'!$A$343:$C$676,3,FALSE)),"")</f>
        <v/>
      </c>
      <c r="W57" s="389"/>
      <c r="X57" s="318"/>
      <c r="Y57" s="58"/>
      <c r="AI57" s="9"/>
      <c r="AJ57" s="9"/>
      <c r="AK57" s="9"/>
      <c r="AL57" s="9"/>
      <c r="AM57" s="9"/>
      <c r="AN57" s="9"/>
      <c r="AO57" s="4"/>
      <c r="AP57" s="4"/>
      <c r="AQ57" s="4"/>
      <c r="AR57" s="4"/>
      <c r="AS57" s="4"/>
    </row>
    <row r="58" spans="1:45" s="302" customFormat="1" x14ac:dyDescent="0.25">
      <c r="A58" s="317">
        <v>50</v>
      </c>
      <c r="B58" s="403"/>
      <c r="C58" s="403"/>
      <c r="D58" s="404"/>
      <c r="E58" s="405"/>
      <c r="F58" s="406"/>
      <c r="G58" s="406"/>
      <c r="H58" s="406"/>
      <c r="I58" s="406"/>
      <c r="J58" s="406"/>
      <c r="K58" s="406"/>
      <c r="L58" s="406"/>
      <c r="M58" s="405"/>
      <c r="N58" s="407"/>
      <c r="O58" s="405"/>
      <c r="P58" s="408"/>
      <c r="Q58" s="409" t="str">
        <f>IFERROR(VLOOKUP(E58,'Overview - Section A'!$N$26:$Q$37,4,FALSE),"")</f>
        <v/>
      </c>
      <c r="R58" s="386" t="b">
        <f t="shared" si="0"/>
        <v>1</v>
      </c>
      <c r="S58" s="386" t="b">
        <f t="shared" si="1"/>
        <v>0</v>
      </c>
      <c r="T58" s="386" t="s">
        <v>796</v>
      </c>
      <c r="U58" s="386" t="str">
        <f>IFERROR(VLOOKUP(C58,'Overview - Section A'!$W$127:$AB$181,6,FALSE),"")</f>
        <v/>
      </c>
      <c r="V58" s="410" t="str">
        <f>IFERROR(IF('Reference Records'!$B$338&lt;&gt;"",VLOOKUP(W58,'Reference Records'!$B$338:$C$338,2,FALSE),VLOOKUP(W58,'Reference Records'!$A$343:$C$676,3,FALSE)),"")</f>
        <v/>
      </c>
      <c r="W58" s="389"/>
      <c r="X58" s="318"/>
      <c r="Y58" s="58"/>
      <c r="AI58" s="9"/>
      <c r="AJ58" s="9"/>
      <c r="AK58" s="9"/>
      <c r="AL58" s="9"/>
      <c r="AM58" s="9"/>
      <c r="AN58" s="9"/>
      <c r="AO58" s="4"/>
      <c r="AP58" s="4"/>
      <c r="AQ58" s="4"/>
      <c r="AR58" s="4"/>
      <c r="AS58" s="4"/>
    </row>
    <row r="59" spans="1:45" s="302" customFormat="1" x14ac:dyDescent="0.25">
      <c r="A59" s="317">
        <v>51</v>
      </c>
      <c r="B59" s="403"/>
      <c r="C59" s="403"/>
      <c r="D59" s="404"/>
      <c r="E59" s="405"/>
      <c r="F59" s="406"/>
      <c r="G59" s="406"/>
      <c r="H59" s="406"/>
      <c r="I59" s="406"/>
      <c r="J59" s="406"/>
      <c r="K59" s="406"/>
      <c r="L59" s="406"/>
      <c r="M59" s="405"/>
      <c r="N59" s="407"/>
      <c r="O59" s="405"/>
      <c r="P59" s="408"/>
      <c r="Q59" s="409" t="str">
        <f>IFERROR(VLOOKUP(E59,'Overview - Section A'!$N$26:$Q$37,4,FALSE),"")</f>
        <v/>
      </c>
      <c r="R59" s="386" t="b">
        <f t="shared" si="0"/>
        <v>1</v>
      </c>
      <c r="S59" s="386" t="b">
        <f t="shared" si="1"/>
        <v>0</v>
      </c>
      <c r="T59" s="386" t="s">
        <v>797</v>
      </c>
      <c r="U59" s="386" t="str">
        <f>IFERROR(VLOOKUP(C59,'Overview - Section A'!$W$127:$AB$181,6,FALSE),"")</f>
        <v/>
      </c>
      <c r="V59" s="410" t="str">
        <f>IFERROR(IF('Reference Records'!$B$338&lt;&gt;"",VLOOKUP(W59,'Reference Records'!$B$338:$C$338,2,FALSE),VLOOKUP(W59,'Reference Records'!$A$343:$C$676,3,FALSE)),"")</f>
        <v/>
      </c>
      <c r="W59" s="389"/>
      <c r="X59" s="318"/>
      <c r="Y59" s="58"/>
      <c r="AI59" s="9"/>
      <c r="AJ59" s="9"/>
      <c r="AK59" s="9"/>
      <c r="AL59" s="9"/>
      <c r="AM59" s="9"/>
      <c r="AN59" s="9"/>
      <c r="AO59" s="4"/>
      <c r="AP59" s="4"/>
      <c r="AQ59" s="4"/>
      <c r="AR59" s="4"/>
      <c r="AS59" s="4"/>
    </row>
    <row r="60" spans="1:45" s="302" customFormat="1" x14ac:dyDescent="0.25">
      <c r="A60" s="317">
        <v>52</v>
      </c>
      <c r="B60" s="403"/>
      <c r="C60" s="403"/>
      <c r="D60" s="404"/>
      <c r="E60" s="405"/>
      <c r="F60" s="406"/>
      <c r="G60" s="406"/>
      <c r="H60" s="406"/>
      <c r="I60" s="406"/>
      <c r="J60" s="406"/>
      <c r="K60" s="406"/>
      <c r="L60" s="406"/>
      <c r="M60" s="405"/>
      <c r="N60" s="407"/>
      <c r="O60" s="405"/>
      <c r="P60" s="408"/>
      <c r="Q60" s="409" t="str">
        <f>IFERROR(VLOOKUP(E60,'Overview - Section A'!$N$26:$Q$37,4,FALSE),"")</f>
        <v/>
      </c>
      <c r="R60" s="386" t="b">
        <f t="shared" si="0"/>
        <v>1</v>
      </c>
      <c r="S60" s="386" t="b">
        <f t="shared" si="1"/>
        <v>0</v>
      </c>
      <c r="T60" s="386" t="s">
        <v>798</v>
      </c>
      <c r="U60" s="386" t="str">
        <f>IFERROR(VLOOKUP(C60,'Overview - Section A'!$W$127:$AB$181,6,FALSE),"")</f>
        <v/>
      </c>
      <c r="V60" s="410" t="str">
        <f>IFERROR(IF('Reference Records'!$B$338&lt;&gt;"",VLOOKUP(W60,'Reference Records'!$B$338:$C$338,2,FALSE),VLOOKUP(W60,'Reference Records'!$A$343:$C$676,3,FALSE)),"")</f>
        <v/>
      </c>
      <c r="W60" s="389"/>
      <c r="X60" s="318"/>
      <c r="Y60" s="58"/>
      <c r="AI60" s="9"/>
      <c r="AJ60" s="9"/>
      <c r="AK60" s="9"/>
      <c r="AL60" s="9"/>
      <c r="AM60" s="9"/>
      <c r="AN60" s="9"/>
      <c r="AO60" s="4"/>
      <c r="AP60" s="4"/>
      <c r="AQ60" s="4"/>
      <c r="AR60" s="4"/>
      <c r="AS60" s="4"/>
    </row>
    <row r="61" spans="1:45" s="302" customFormat="1" x14ac:dyDescent="0.25">
      <c r="A61" s="317">
        <v>53</v>
      </c>
      <c r="B61" s="403"/>
      <c r="C61" s="403"/>
      <c r="D61" s="404"/>
      <c r="E61" s="405"/>
      <c r="F61" s="406"/>
      <c r="G61" s="406"/>
      <c r="H61" s="406"/>
      <c r="I61" s="406"/>
      <c r="J61" s="406"/>
      <c r="K61" s="406"/>
      <c r="L61" s="406"/>
      <c r="M61" s="405"/>
      <c r="N61" s="407"/>
      <c r="O61" s="405"/>
      <c r="P61" s="408"/>
      <c r="Q61" s="409" t="str">
        <f>IFERROR(VLOOKUP(E61,'Overview - Section A'!$N$26:$Q$37,4,FALSE),"")</f>
        <v/>
      </c>
      <c r="R61" s="386" t="b">
        <f t="shared" si="0"/>
        <v>1</v>
      </c>
      <c r="S61" s="386" t="b">
        <f t="shared" si="1"/>
        <v>0</v>
      </c>
      <c r="T61" s="386" t="s">
        <v>799</v>
      </c>
      <c r="U61" s="386" t="str">
        <f>IFERROR(VLOOKUP(C61,'Overview - Section A'!$W$127:$AB$181,6,FALSE),"")</f>
        <v/>
      </c>
      <c r="V61" s="410" t="str">
        <f>IFERROR(IF('Reference Records'!$B$338&lt;&gt;"",VLOOKUP(W61,'Reference Records'!$B$338:$C$338,2,FALSE),VLOOKUP(W61,'Reference Records'!$A$343:$C$676,3,FALSE)),"")</f>
        <v/>
      </c>
      <c r="W61" s="389"/>
      <c r="X61" s="318"/>
      <c r="Y61" s="58"/>
      <c r="AI61" s="9"/>
      <c r="AJ61" s="9"/>
      <c r="AK61" s="9"/>
      <c r="AL61" s="9"/>
      <c r="AM61" s="9"/>
      <c r="AN61" s="9"/>
      <c r="AO61" s="4"/>
      <c r="AP61" s="4"/>
      <c r="AQ61" s="4"/>
      <c r="AR61" s="4"/>
      <c r="AS61" s="4"/>
    </row>
    <row r="62" spans="1:45" s="302" customFormat="1" x14ac:dyDescent="0.25">
      <c r="A62" s="317">
        <v>54</v>
      </c>
      <c r="B62" s="403"/>
      <c r="C62" s="403"/>
      <c r="D62" s="404"/>
      <c r="E62" s="405"/>
      <c r="F62" s="406"/>
      <c r="G62" s="406"/>
      <c r="H62" s="406"/>
      <c r="I62" s="406"/>
      <c r="J62" s="406"/>
      <c r="K62" s="406"/>
      <c r="L62" s="406"/>
      <c r="M62" s="405"/>
      <c r="N62" s="407"/>
      <c r="O62" s="405"/>
      <c r="P62" s="408"/>
      <c r="Q62" s="409" t="str">
        <f>IFERROR(VLOOKUP(E62,'Overview - Section A'!$N$26:$Q$37,4,FALSE),"")</f>
        <v/>
      </c>
      <c r="R62" s="386" t="b">
        <f t="shared" si="0"/>
        <v>1</v>
      </c>
      <c r="S62" s="386" t="b">
        <f t="shared" si="1"/>
        <v>0</v>
      </c>
      <c r="T62" s="386" t="s">
        <v>800</v>
      </c>
      <c r="U62" s="386" t="str">
        <f>IFERROR(VLOOKUP(C62,'Overview - Section A'!$W$127:$AB$181,6,FALSE),"")</f>
        <v/>
      </c>
      <c r="V62" s="410" t="str">
        <f>IFERROR(IF('Reference Records'!$B$338&lt;&gt;"",VLOOKUP(W62,'Reference Records'!$B$338:$C$338,2,FALSE),VLOOKUP(W62,'Reference Records'!$A$343:$C$676,3,FALSE)),"")</f>
        <v/>
      </c>
      <c r="W62" s="389"/>
      <c r="X62" s="318"/>
      <c r="Y62" s="58"/>
      <c r="AI62" s="9"/>
      <c r="AJ62" s="9"/>
      <c r="AK62" s="9"/>
      <c r="AL62" s="9"/>
      <c r="AM62" s="9"/>
      <c r="AN62" s="9"/>
      <c r="AO62" s="4"/>
      <c r="AP62" s="4"/>
      <c r="AQ62" s="4"/>
      <c r="AR62" s="4"/>
      <c r="AS62" s="4"/>
    </row>
    <row r="63" spans="1:45" s="302" customFormat="1" x14ac:dyDescent="0.25">
      <c r="A63" s="317">
        <v>55</v>
      </c>
      <c r="B63" s="403"/>
      <c r="C63" s="403"/>
      <c r="D63" s="404"/>
      <c r="E63" s="405"/>
      <c r="F63" s="406"/>
      <c r="G63" s="406"/>
      <c r="H63" s="406"/>
      <c r="I63" s="406"/>
      <c r="J63" s="406"/>
      <c r="K63" s="406"/>
      <c r="L63" s="406"/>
      <c r="M63" s="405"/>
      <c r="N63" s="407"/>
      <c r="O63" s="405"/>
      <c r="P63" s="408"/>
      <c r="Q63" s="409" t="str">
        <f>IFERROR(VLOOKUP(E63,'Overview - Section A'!$N$26:$Q$37,4,FALSE),"")</f>
        <v/>
      </c>
      <c r="R63" s="386" t="b">
        <f t="shared" si="0"/>
        <v>1</v>
      </c>
      <c r="S63" s="386" t="b">
        <f t="shared" si="1"/>
        <v>0</v>
      </c>
      <c r="T63" s="386" t="s">
        <v>801</v>
      </c>
      <c r="U63" s="386" t="str">
        <f>IFERROR(VLOOKUP(C63,'Overview - Section A'!$W$127:$AB$181,6,FALSE),"")</f>
        <v/>
      </c>
      <c r="V63" s="410" t="str">
        <f>IFERROR(IF('Reference Records'!$B$338&lt;&gt;"",VLOOKUP(W63,'Reference Records'!$B$338:$C$338,2,FALSE),VLOOKUP(W63,'Reference Records'!$A$343:$C$676,3,FALSE)),"")</f>
        <v/>
      </c>
      <c r="W63" s="389"/>
      <c r="X63" s="318"/>
      <c r="Y63" s="58"/>
      <c r="AI63" s="9"/>
      <c r="AJ63" s="9"/>
      <c r="AK63" s="9"/>
      <c r="AL63" s="9"/>
      <c r="AM63" s="9"/>
      <c r="AN63" s="9"/>
      <c r="AO63" s="4"/>
      <c r="AP63" s="4"/>
      <c r="AQ63" s="4"/>
      <c r="AR63" s="4"/>
      <c r="AS63" s="4"/>
    </row>
    <row r="64" spans="1:45" s="302" customFormat="1" x14ac:dyDescent="0.25">
      <c r="A64" s="317">
        <v>56</v>
      </c>
      <c r="B64" s="403"/>
      <c r="C64" s="403"/>
      <c r="D64" s="404"/>
      <c r="E64" s="405"/>
      <c r="F64" s="406"/>
      <c r="G64" s="406"/>
      <c r="H64" s="406"/>
      <c r="I64" s="406"/>
      <c r="J64" s="406"/>
      <c r="K64" s="406"/>
      <c r="L64" s="406"/>
      <c r="M64" s="405"/>
      <c r="N64" s="407"/>
      <c r="O64" s="405"/>
      <c r="P64" s="408"/>
      <c r="Q64" s="409" t="str">
        <f>IFERROR(VLOOKUP(E64,'Overview - Section A'!$N$26:$Q$37,4,FALSE),"")</f>
        <v/>
      </c>
      <c r="R64" s="386" t="b">
        <f t="shared" si="0"/>
        <v>1</v>
      </c>
      <c r="S64" s="386" t="b">
        <f t="shared" si="1"/>
        <v>0</v>
      </c>
      <c r="T64" s="386" t="s">
        <v>802</v>
      </c>
      <c r="U64" s="386" t="str">
        <f>IFERROR(VLOOKUP(C64,'Overview - Section A'!$W$127:$AB$181,6,FALSE),"")</f>
        <v/>
      </c>
      <c r="V64" s="410" t="str">
        <f>IFERROR(IF('Reference Records'!$B$338&lt;&gt;"",VLOOKUP(W64,'Reference Records'!$B$338:$C$338,2,FALSE),VLOOKUP(W64,'Reference Records'!$A$343:$C$676,3,FALSE)),"")</f>
        <v/>
      </c>
      <c r="W64" s="389"/>
      <c r="X64" s="318"/>
      <c r="Y64" s="58"/>
      <c r="AI64" s="9"/>
      <c r="AJ64" s="9"/>
      <c r="AK64" s="9"/>
      <c r="AL64" s="9"/>
      <c r="AM64" s="9"/>
      <c r="AN64" s="9"/>
      <c r="AO64" s="4"/>
      <c r="AP64" s="4"/>
      <c r="AQ64" s="4"/>
      <c r="AR64" s="4"/>
      <c r="AS64" s="4"/>
    </row>
    <row r="65" spans="1:45" s="302" customFormat="1" x14ac:dyDescent="0.25">
      <c r="A65" s="317">
        <v>57</v>
      </c>
      <c r="B65" s="403"/>
      <c r="C65" s="403"/>
      <c r="D65" s="404"/>
      <c r="E65" s="405"/>
      <c r="F65" s="406"/>
      <c r="G65" s="406"/>
      <c r="H65" s="406"/>
      <c r="I65" s="406"/>
      <c r="J65" s="406"/>
      <c r="K65" s="406"/>
      <c r="L65" s="406"/>
      <c r="M65" s="405"/>
      <c r="N65" s="407"/>
      <c r="O65" s="405"/>
      <c r="P65" s="408"/>
      <c r="Q65" s="409" t="str">
        <f>IFERROR(VLOOKUP(E65,'Overview - Section A'!$N$26:$Q$37,4,FALSE),"")</f>
        <v/>
      </c>
      <c r="R65" s="386" t="b">
        <f t="shared" si="0"/>
        <v>1</v>
      </c>
      <c r="S65" s="386" t="b">
        <f t="shared" si="1"/>
        <v>0</v>
      </c>
      <c r="T65" s="386" t="s">
        <v>803</v>
      </c>
      <c r="U65" s="386" t="str">
        <f>IFERROR(VLOOKUP(C65,'Overview - Section A'!$W$127:$AB$181,6,FALSE),"")</f>
        <v/>
      </c>
      <c r="V65" s="410" t="str">
        <f>IFERROR(IF('Reference Records'!$B$338&lt;&gt;"",VLOOKUP(W65,'Reference Records'!$B$338:$C$338,2,FALSE),VLOOKUP(W65,'Reference Records'!$A$343:$C$676,3,FALSE)),"")</f>
        <v/>
      </c>
      <c r="W65" s="389"/>
      <c r="X65" s="318"/>
      <c r="Y65" s="58"/>
      <c r="AI65" s="9"/>
      <c r="AJ65" s="9"/>
      <c r="AK65" s="9"/>
      <c r="AL65" s="9"/>
      <c r="AM65" s="9"/>
      <c r="AN65" s="9"/>
      <c r="AO65" s="4"/>
      <c r="AP65" s="4"/>
      <c r="AQ65" s="4"/>
      <c r="AR65" s="4"/>
      <c r="AS65" s="4"/>
    </row>
    <row r="66" spans="1:45" s="302" customFormat="1" x14ac:dyDescent="0.25">
      <c r="A66" s="317">
        <v>58</v>
      </c>
      <c r="B66" s="403"/>
      <c r="C66" s="403"/>
      <c r="D66" s="404"/>
      <c r="E66" s="405"/>
      <c r="F66" s="406"/>
      <c r="G66" s="406"/>
      <c r="H66" s="406"/>
      <c r="I66" s="406"/>
      <c r="J66" s="406"/>
      <c r="K66" s="406"/>
      <c r="L66" s="406"/>
      <c r="M66" s="405"/>
      <c r="N66" s="407"/>
      <c r="O66" s="405"/>
      <c r="P66" s="408"/>
      <c r="Q66" s="409" t="str">
        <f>IFERROR(VLOOKUP(E66,'Overview - Section A'!$N$26:$Q$37,4,FALSE),"")</f>
        <v/>
      </c>
      <c r="R66" s="386" t="b">
        <f t="shared" si="0"/>
        <v>1</v>
      </c>
      <c r="S66" s="386" t="b">
        <f t="shared" si="1"/>
        <v>0</v>
      </c>
      <c r="T66" s="386" t="s">
        <v>804</v>
      </c>
      <c r="U66" s="386" t="str">
        <f>IFERROR(VLOOKUP(C66,'Overview - Section A'!$W$127:$AB$181,6,FALSE),"")</f>
        <v/>
      </c>
      <c r="V66" s="410" t="str">
        <f>IFERROR(IF('Reference Records'!$B$338&lt;&gt;"",VLOOKUP(W66,'Reference Records'!$B$338:$C$338,2,FALSE),VLOOKUP(W66,'Reference Records'!$A$343:$C$676,3,FALSE)),"")</f>
        <v/>
      </c>
      <c r="W66" s="389"/>
      <c r="X66" s="318"/>
      <c r="Y66" s="58"/>
      <c r="AI66" s="9"/>
      <c r="AJ66" s="9"/>
      <c r="AK66" s="9"/>
      <c r="AL66" s="9"/>
      <c r="AM66" s="9"/>
      <c r="AN66" s="9"/>
      <c r="AO66" s="4"/>
      <c r="AP66" s="4"/>
      <c r="AQ66" s="4"/>
      <c r="AR66" s="4"/>
      <c r="AS66" s="4"/>
    </row>
    <row r="67" spans="1:45" s="302" customFormat="1" x14ac:dyDescent="0.25">
      <c r="A67" s="317">
        <v>59</v>
      </c>
      <c r="B67" s="403"/>
      <c r="C67" s="403"/>
      <c r="D67" s="404"/>
      <c r="E67" s="405"/>
      <c r="F67" s="406"/>
      <c r="G67" s="406"/>
      <c r="H67" s="406"/>
      <c r="I67" s="406"/>
      <c r="J67" s="406"/>
      <c r="K67" s="406"/>
      <c r="L67" s="406"/>
      <c r="M67" s="405"/>
      <c r="N67" s="407"/>
      <c r="O67" s="405"/>
      <c r="P67" s="408"/>
      <c r="Q67" s="409" t="str">
        <f>IFERROR(VLOOKUP(E67,'Overview - Section A'!$N$26:$Q$37,4,FALSE),"")</f>
        <v/>
      </c>
      <c r="R67" s="386" t="b">
        <f t="shared" si="0"/>
        <v>1</v>
      </c>
      <c r="S67" s="386" t="b">
        <f t="shared" si="1"/>
        <v>0</v>
      </c>
      <c r="T67" s="386" t="s">
        <v>805</v>
      </c>
      <c r="U67" s="386" t="str">
        <f>IFERROR(VLOOKUP(C67,'Overview - Section A'!$W$127:$AB$181,6,FALSE),"")</f>
        <v/>
      </c>
      <c r="V67" s="410" t="str">
        <f>IFERROR(IF('Reference Records'!$B$338&lt;&gt;"",VLOOKUP(W67,'Reference Records'!$B$338:$C$338,2,FALSE),VLOOKUP(W67,'Reference Records'!$A$343:$C$676,3,FALSE)),"")</f>
        <v/>
      </c>
      <c r="W67" s="389"/>
      <c r="X67" s="318"/>
      <c r="Y67" s="58"/>
      <c r="AI67" s="9"/>
      <c r="AJ67" s="9"/>
      <c r="AK67" s="9"/>
      <c r="AL67" s="9"/>
      <c r="AM67" s="9"/>
      <c r="AN67" s="9"/>
      <c r="AO67" s="4"/>
      <c r="AP67" s="4"/>
      <c r="AQ67" s="4"/>
      <c r="AR67" s="4"/>
      <c r="AS67" s="4"/>
    </row>
    <row r="68" spans="1:45" s="302" customFormat="1" x14ac:dyDescent="0.25">
      <c r="A68" s="317">
        <v>60</v>
      </c>
      <c r="B68" s="403"/>
      <c r="C68" s="403"/>
      <c r="D68" s="404"/>
      <c r="E68" s="405"/>
      <c r="F68" s="406"/>
      <c r="G68" s="406"/>
      <c r="H68" s="406"/>
      <c r="I68" s="406"/>
      <c r="J68" s="406"/>
      <c r="K68" s="406"/>
      <c r="L68" s="406"/>
      <c r="M68" s="405"/>
      <c r="N68" s="407"/>
      <c r="O68" s="405"/>
      <c r="P68" s="408"/>
      <c r="Q68" s="409" t="str">
        <f>IFERROR(VLOOKUP(E68,'Overview - Section A'!$N$26:$Q$37,4,FALSE),"")</f>
        <v/>
      </c>
      <c r="R68" s="386" t="b">
        <f t="shared" si="0"/>
        <v>1</v>
      </c>
      <c r="S68" s="386" t="b">
        <f t="shared" si="1"/>
        <v>0</v>
      </c>
      <c r="T68" s="386" t="s">
        <v>806</v>
      </c>
      <c r="U68" s="386" t="str">
        <f>IFERROR(VLOOKUP(C68,'Overview - Section A'!$W$127:$AB$181,6,FALSE),"")</f>
        <v/>
      </c>
      <c r="V68" s="410" t="str">
        <f>IFERROR(IF('Reference Records'!$B$338&lt;&gt;"",VLOOKUP(W68,'Reference Records'!$B$338:$C$338,2,FALSE),VLOOKUP(W68,'Reference Records'!$A$343:$C$676,3,FALSE)),"")</f>
        <v/>
      </c>
      <c r="W68" s="389"/>
      <c r="X68" s="318"/>
      <c r="Y68" s="58"/>
      <c r="AI68" s="9"/>
      <c r="AJ68" s="9"/>
      <c r="AK68" s="9"/>
      <c r="AL68" s="9"/>
      <c r="AM68" s="9"/>
      <c r="AN68" s="9"/>
      <c r="AO68" s="4"/>
      <c r="AP68" s="4"/>
      <c r="AQ68" s="4"/>
      <c r="AR68" s="4"/>
      <c r="AS68" s="4"/>
    </row>
    <row r="69" spans="1:45" s="302" customFormat="1" x14ac:dyDescent="0.25">
      <c r="A69" s="317">
        <v>61</v>
      </c>
      <c r="B69" s="403"/>
      <c r="C69" s="403"/>
      <c r="D69" s="404"/>
      <c r="E69" s="405"/>
      <c r="F69" s="406"/>
      <c r="G69" s="406"/>
      <c r="H69" s="406"/>
      <c r="I69" s="406"/>
      <c r="J69" s="406"/>
      <c r="K69" s="406"/>
      <c r="L69" s="406"/>
      <c r="M69" s="405"/>
      <c r="N69" s="407"/>
      <c r="O69" s="405"/>
      <c r="P69" s="408"/>
      <c r="Q69" s="409" t="str">
        <f>IFERROR(VLOOKUP(E69,'Overview - Section A'!$N$26:$Q$37,4,FALSE),"")</f>
        <v/>
      </c>
      <c r="R69" s="386" t="b">
        <f t="shared" si="0"/>
        <v>1</v>
      </c>
      <c r="S69" s="386" t="b">
        <f t="shared" si="1"/>
        <v>0</v>
      </c>
      <c r="T69" s="386" t="s">
        <v>807</v>
      </c>
      <c r="U69" s="386" t="str">
        <f>IFERROR(VLOOKUP(C69,'Overview - Section A'!$W$127:$AB$181,6,FALSE),"")</f>
        <v/>
      </c>
      <c r="V69" s="410" t="str">
        <f>IFERROR(IF('Reference Records'!$B$338&lt;&gt;"",VLOOKUP(W69,'Reference Records'!$B$338:$C$338,2,FALSE),VLOOKUP(W69,'Reference Records'!$A$343:$C$676,3,FALSE)),"")</f>
        <v/>
      </c>
      <c r="W69" s="389"/>
      <c r="X69" s="318"/>
      <c r="Y69" s="58"/>
      <c r="AI69" s="9"/>
      <c r="AJ69" s="9"/>
      <c r="AK69" s="9"/>
      <c r="AL69" s="9"/>
      <c r="AM69" s="9"/>
      <c r="AN69" s="9"/>
      <c r="AO69" s="4"/>
      <c r="AP69" s="4"/>
      <c r="AQ69" s="4"/>
      <c r="AR69" s="4"/>
      <c r="AS69" s="4"/>
    </row>
    <row r="70" spans="1:45" s="302" customFormat="1" x14ac:dyDescent="0.25">
      <c r="A70" s="317">
        <v>62</v>
      </c>
      <c r="B70" s="403"/>
      <c r="C70" s="403"/>
      <c r="D70" s="404"/>
      <c r="E70" s="405"/>
      <c r="F70" s="406"/>
      <c r="G70" s="406"/>
      <c r="H70" s="406"/>
      <c r="I70" s="406"/>
      <c r="J70" s="406"/>
      <c r="K70" s="406"/>
      <c r="L70" s="406"/>
      <c r="M70" s="405"/>
      <c r="N70" s="407"/>
      <c r="O70" s="405"/>
      <c r="P70" s="408"/>
      <c r="Q70" s="409" t="str">
        <f>IFERROR(VLOOKUP(E70,'Overview - Section A'!$N$26:$Q$37,4,FALSE),"")</f>
        <v/>
      </c>
      <c r="R70" s="386" t="b">
        <f t="shared" si="0"/>
        <v>1</v>
      </c>
      <c r="S70" s="386" t="b">
        <f t="shared" si="1"/>
        <v>0</v>
      </c>
      <c r="T70" s="386" t="s">
        <v>808</v>
      </c>
      <c r="U70" s="386" t="str">
        <f>IFERROR(VLOOKUP(C70,'Overview - Section A'!$W$127:$AB$181,6,FALSE),"")</f>
        <v/>
      </c>
      <c r="V70" s="410" t="str">
        <f>IFERROR(IF('Reference Records'!$B$338&lt;&gt;"",VLOOKUP(W70,'Reference Records'!$B$338:$C$338,2,FALSE),VLOOKUP(W70,'Reference Records'!$A$343:$C$676,3,FALSE)),"")</f>
        <v/>
      </c>
      <c r="W70" s="389"/>
      <c r="X70" s="318"/>
      <c r="Y70" s="58"/>
      <c r="AI70" s="9"/>
      <c r="AJ70" s="9"/>
      <c r="AK70" s="9"/>
      <c r="AL70" s="9"/>
      <c r="AM70" s="9"/>
      <c r="AN70" s="9"/>
      <c r="AO70" s="4"/>
      <c r="AP70" s="4"/>
      <c r="AQ70" s="4"/>
      <c r="AR70" s="4"/>
      <c r="AS70" s="4"/>
    </row>
    <row r="71" spans="1:45" s="302" customFormat="1" x14ac:dyDescent="0.25">
      <c r="A71" s="317">
        <v>63</v>
      </c>
      <c r="B71" s="403"/>
      <c r="C71" s="403"/>
      <c r="D71" s="404"/>
      <c r="E71" s="405"/>
      <c r="F71" s="406"/>
      <c r="G71" s="406"/>
      <c r="H71" s="406"/>
      <c r="I71" s="406"/>
      <c r="J71" s="406"/>
      <c r="K71" s="406"/>
      <c r="L71" s="406"/>
      <c r="M71" s="405"/>
      <c r="N71" s="407"/>
      <c r="O71" s="405"/>
      <c r="P71" s="408"/>
      <c r="Q71" s="409" t="str">
        <f>IFERROR(VLOOKUP(E71,'Overview - Section A'!$N$26:$Q$37,4,FALSE),"")</f>
        <v/>
      </c>
      <c r="R71" s="386" t="b">
        <f t="shared" si="0"/>
        <v>1</v>
      </c>
      <c r="S71" s="386" t="b">
        <f t="shared" si="1"/>
        <v>0</v>
      </c>
      <c r="T71" s="386" t="s">
        <v>809</v>
      </c>
      <c r="U71" s="386" t="str">
        <f>IFERROR(VLOOKUP(C71,'Overview - Section A'!$W$127:$AB$181,6,FALSE),"")</f>
        <v/>
      </c>
      <c r="V71" s="410" t="str">
        <f>IFERROR(IF('Reference Records'!$B$338&lt;&gt;"",VLOOKUP(W71,'Reference Records'!$B$338:$C$338,2,FALSE),VLOOKUP(W71,'Reference Records'!$A$343:$C$676,3,FALSE)),"")</f>
        <v/>
      </c>
      <c r="W71" s="389"/>
      <c r="X71" s="318"/>
      <c r="Y71" s="58"/>
      <c r="AI71" s="9"/>
      <c r="AJ71" s="9"/>
      <c r="AK71" s="9"/>
      <c r="AL71" s="9"/>
      <c r="AM71" s="9"/>
      <c r="AN71" s="9"/>
      <c r="AO71" s="4"/>
      <c r="AP71" s="4"/>
      <c r="AQ71" s="4"/>
      <c r="AR71" s="4"/>
      <c r="AS71" s="4"/>
    </row>
    <row r="72" spans="1:45" s="302" customFormat="1" x14ac:dyDescent="0.25">
      <c r="A72" s="317">
        <v>64</v>
      </c>
      <c r="B72" s="403"/>
      <c r="C72" s="403"/>
      <c r="D72" s="404"/>
      <c r="E72" s="405"/>
      <c r="F72" s="406"/>
      <c r="G72" s="406"/>
      <c r="H72" s="406"/>
      <c r="I72" s="406"/>
      <c r="J72" s="406"/>
      <c r="K72" s="406"/>
      <c r="L72" s="406"/>
      <c r="M72" s="405"/>
      <c r="N72" s="407"/>
      <c r="O72" s="405"/>
      <c r="P72" s="408"/>
      <c r="Q72" s="409" t="str">
        <f>IFERROR(VLOOKUP(E72,'Overview - Section A'!$N$26:$Q$37,4,FALSE),"")</f>
        <v/>
      </c>
      <c r="R72" s="386" t="b">
        <f t="shared" si="0"/>
        <v>1</v>
      </c>
      <c r="S72" s="386" t="b">
        <f t="shared" si="1"/>
        <v>0</v>
      </c>
      <c r="T72" s="386" t="s">
        <v>810</v>
      </c>
      <c r="U72" s="386" t="str">
        <f>IFERROR(VLOOKUP(C72,'Overview - Section A'!$W$127:$AB$181,6,FALSE),"")</f>
        <v/>
      </c>
      <c r="V72" s="410" t="str">
        <f>IFERROR(IF('Reference Records'!$B$338&lt;&gt;"",VLOOKUP(W72,'Reference Records'!$B$338:$C$338,2,FALSE),VLOOKUP(W72,'Reference Records'!$A$343:$C$676,3,FALSE)),"")</f>
        <v/>
      </c>
      <c r="W72" s="389"/>
      <c r="X72" s="318"/>
      <c r="Y72" s="58"/>
      <c r="AI72" s="9"/>
      <c r="AJ72" s="9"/>
      <c r="AK72" s="9"/>
      <c r="AL72" s="9"/>
      <c r="AM72" s="9"/>
      <c r="AN72" s="9"/>
      <c r="AO72" s="4"/>
      <c r="AP72" s="4"/>
      <c r="AQ72" s="4"/>
      <c r="AR72" s="4"/>
      <c r="AS72" s="4"/>
    </row>
    <row r="73" spans="1:45" s="302" customFormat="1" x14ac:dyDescent="0.25">
      <c r="A73" s="317">
        <v>65</v>
      </c>
      <c r="B73" s="403"/>
      <c r="C73" s="403"/>
      <c r="D73" s="404"/>
      <c r="E73" s="405"/>
      <c r="F73" s="406"/>
      <c r="G73" s="406"/>
      <c r="H73" s="406"/>
      <c r="I73" s="406"/>
      <c r="J73" s="406"/>
      <c r="K73" s="406"/>
      <c r="L73" s="406"/>
      <c r="M73" s="405"/>
      <c r="N73" s="407"/>
      <c r="O73" s="405"/>
      <c r="P73" s="408"/>
      <c r="Q73" s="409" t="str">
        <f>IFERROR(VLOOKUP(E73,'Overview - Section A'!$N$26:$Q$37,4,FALSE),"")</f>
        <v/>
      </c>
      <c r="R73" s="386" t="b">
        <f t="shared" ref="R73:R88" si="2">IFERROR(TRUE,FALSE)</f>
        <v>1</v>
      </c>
      <c r="S73" s="386" t="b">
        <f t="shared" ref="S73:S88" si="3">IFERROR(IF(N73&lt;&gt;"",TRUE,FALSE),FALSE)</f>
        <v>0</v>
      </c>
      <c r="T73" s="386" t="s">
        <v>811</v>
      </c>
      <c r="U73" s="386" t="str">
        <f>IFERROR(VLOOKUP(C73,'Overview - Section A'!$W$127:$AB$181,6,FALSE),"")</f>
        <v/>
      </c>
      <c r="V73" s="410" t="str">
        <f>IFERROR(IF('Reference Records'!$B$338&lt;&gt;"",VLOOKUP(W73,'Reference Records'!$B$338:$C$338,2,FALSE),VLOOKUP(W73,'Reference Records'!$A$343:$C$676,3,FALSE)),"")</f>
        <v/>
      </c>
      <c r="W73" s="389"/>
      <c r="X73" s="318"/>
      <c r="Y73" s="58"/>
      <c r="AI73" s="9"/>
      <c r="AJ73" s="9"/>
      <c r="AK73" s="9"/>
      <c r="AL73" s="9"/>
      <c r="AM73" s="9"/>
      <c r="AN73" s="9"/>
      <c r="AO73" s="4"/>
      <c r="AP73" s="4"/>
      <c r="AQ73" s="4"/>
      <c r="AR73" s="4"/>
      <c r="AS73" s="4"/>
    </row>
    <row r="74" spans="1:45" s="302" customFormat="1" x14ac:dyDescent="0.25">
      <c r="A74" s="317">
        <v>66</v>
      </c>
      <c r="B74" s="403"/>
      <c r="C74" s="403"/>
      <c r="D74" s="404"/>
      <c r="E74" s="405"/>
      <c r="F74" s="406"/>
      <c r="G74" s="406"/>
      <c r="H74" s="406"/>
      <c r="I74" s="406"/>
      <c r="J74" s="406"/>
      <c r="K74" s="406"/>
      <c r="L74" s="406"/>
      <c r="M74" s="405"/>
      <c r="N74" s="407"/>
      <c r="O74" s="405"/>
      <c r="P74" s="408"/>
      <c r="Q74" s="409" t="str">
        <f>IFERROR(VLOOKUP(E74,'Overview - Section A'!$N$26:$Q$37,4,FALSE),"")</f>
        <v/>
      </c>
      <c r="R74" s="386" t="b">
        <f t="shared" si="2"/>
        <v>1</v>
      </c>
      <c r="S74" s="386" t="b">
        <f t="shared" si="3"/>
        <v>0</v>
      </c>
      <c r="T74" s="386" t="s">
        <v>812</v>
      </c>
      <c r="U74" s="386" t="str">
        <f>IFERROR(VLOOKUP(C74,'Overview - Section A'!$W$127:$AB$181,6,FALSE),"")</f>
        <v/>
      </c>
      <c r="V74" s="410" t="str">
        <f>IFERROR(IF('Reference Records'!$B$338&lt;&gt;"",VLOOKUP(W74,'Reference Records'!$B$338:$C$338,2,FALSE),VLOOKUP(W74,'Reference Records'!$A$343:$C$676,3,FALSE)),"")</f>
        <v/>
      </c>
      <c r="W74" s="389"/>
      <c r="X74" s="318"/>
      <c r="Y74" s="58"/>
      <c r="AI74" s="9"/>
      <c r="AJ74" s="9"/>
      <c r="AK74" s="9"/>
      <c r="AL74" s="9"/>
      <c r="AM74" s="9"/>
      <c r="AN74" s="9"/>
      <c r="AO74" s="4"/>
      <c r="AP74" s="4"/>
      <c r="AQ74" s="4"/>
      <c r="AR74" s="4"/>
      <c r="AS74" s="4"/>
    </row>
    <row r="75" spans="1:45" s="302" customFormat="1" x14ac:dyDescent="0.25">
      <c r="A75" s="317">
        <v>67</v>
      </c>
      <c r="B75" s="403"/>
      <c r="C75" s="403"/>
      <c r="D75" s="404"/>
      <c r="E75" s="405"/>
      <c r="F75" s="406"/>
      <c r="G75" s="406"/>
      <c r="H75" s="406"/>
      <c r="I75" s="406"/>
      <c r="J75" s="406"/>
      <c r="K75" s="406"/>
      <c r="L75" s="406"/>
      <c r="M75" s="405"/>
      <c r="N75" s="407"/>
      <c r="O75" s="405"/>
      <c r="P75" s="408"/>
      <c r="Q75" s="409" t="str">
        <f>IFERROR(VLOOKUP(E75,'Overview - Section A'!$N$26:$Q$37,4,FALSE),"")</f>
        <v/>
      </c>
      <c r="R75" s="386" t="b">
        <f t="shared" si="2"/>
        <v>1</v>
      </c>
      <c r="S75" s="386" t="b">
        <f t="shared" si="3"/>
        <v>0</v>
      </c>
      <c r="T75" s="386" t="s">
        <v>813</v>
      </c>
      <c r="U75" s="386" t="str">
        <f>IFERROR(VLOOKUP(C75,'Overview - Section A'!$W$127:$AB$181,6,FALSE),"")</f>
        <v/>
      </c>
      <c r="V75" s="410" t="str">
        <f>IFERROR(IF('Reference Records'!$B$338&lt;&gt;"",VLOOKUP(W75,'Reference Records'!$B$338:$C$338,2,FALSE),VLOOKUP(W75,'Reference Records'!$A$343:$C$676,3,FALSE)),"")</f>
        <v/>
      </c>
      <c r="W75" s="389"/>
      <c r="X75" s="318"/>
      <c r="Y75" s="58"/>
      <c r="AI75" s="9"/>
      <c r="AJ75" s="9"/>
      <c r="AK75" s="9"/>
      <c r="AL75" s="9"/>
      <c r="AM75" s="9"/>
      <c r="AN75" s="9"/>
      <c r="AO75" s="4"/>
      <c r="AP75" s="4"/>
      <c r="AQ75" s="4"/>
      <c r="AR75" s="4"/>
      <c r="AS75" s="4"/>
    </row>
    <row r="76" spans="1:45" s="302" customFormat="1" x14ac:dyDescent="0.25">
      <c r="A76" s="317">
        <v>68</v>
      </c>
      <c r="B76" s="403"/>
      <c r="C76" s="403"/>
      <c r="D76" s="404"/>
      <c r="E76" s="405"/>
      <c r="F76" s="406"/>
      <c r="G76" s="406"/>
      <c r="H76" s="406"/>
      <c r="I76" s="406"/>
      <c r="J76" s="406"/>
      <c r="K76" s="406"/>
      <c r="L76" s="406"/>
      <c r="M76" s="405"/>
      <c r="N76" s="407"/>
      <c r="O76" s="405"/>
      <c r="P76" s="408"/>
      <c r="Q76" s="409" t="str">
        <f>IFERROR(VLOOKUP(E76,'Overview - Section A'!$N$26:$Q$37,4,FALSE),"")</f>
        <v/>
      </c>
      <c r="R76" s="386" t="b">
        <f t="shared" si="2"/>
        <v>1</v>
      </c>
      <c r="S76" s="386" t="b">
        <f t="shared" si="3"/>
        <v>0</v>
      </c>
      <c r="T76" s="386" t="s">
        <v>814</v>
      </c>
      <c r="U76" s="386" t="str">
        <f>IFERROR(VLOOKUP(C76,'Overview - Section A'!$W$127:$AB$181,6,FALSE),"")</f>
        <v/>
      </c>
      <c r="V76" s="410" t="str">
        <f>IFERROR(IF('Reference Records'!$B$338&lt;&gt;"",VLOOKUP(W76,'Reference Records'!$B$338:$C$338,2,FALSE),VLOOKUP(W76,'Reference Records'!$A$343:$C$676,3,FALSE)),"")</f>
        <v/>
      </c>
      <c r="W76" s="389"/>
      <c r="X76" s="318"/>
      <c r="Y76" s="58"/>
      <c r="AI76" s="9"/>
      <c r="AJ76" s="9"/>
      <c r="AK76" s="9"/>
      <c r="AL76" s="9"/>
      <c r="AM76" s="9"/>
      <c r="AN76" s="9"/>
      <c r="AO76" s="4"/>
      <c r="AP76" s="4"/>
      <c r="AQ76" s="4"/>
      <c r="AR76" s="4"/>
      <c r="AS76" s="4"/>
    </row>
    <row r="77" spans="1:45" s="302" customFormat="1" x14ac:dyDescent="0.25">
      <c r="A77" s="317">
        <v>69</v>
      </c>
      <c r="B77" s="403"/>
      <c r="C77" s="403"/>
      <c r="D77" s="404"/>
      <c r="E77" s="405"/>
      <c r="F77" s="406"/>
      <c r="G77" s="406"/>
      <c r="H77" s="406"/>
      <c r="I77" s="406"/>
      <c r="J77" s="406"/>
      <c r="K77" s="406"/>
      <c r="L77" s="406"/>
      <c r="M77" s="405"/>
      <c r="N77" s="407"/>
      <c r="O77" s="405"/>
      <c r="P77" s="408"/>
      <c r="Q77" s="409" t="str">
        <f>IFERROR(VLOOKUP(E77,'Overview - Section A'!$N$26:$Q$37,4,FALSE),"")</f>
        <v/>
      </c>
      <c r="R77" s="386" t="b">
        <f t="shared" si="2"/>
        <v>1</v>
      </c>
      <c r="S77" s="386" t="b">
        <f t="shared" si="3"/>
        <v>0</v>
      </c>
      <c r="T77" s="386" t="s">
        <v>815</v>
      </c>
      <c r="U77" s="386" t="str">
        <f>IFERROR(VLOOKUP(C77,'Overview - Section A'!$W$127:$AB$181,6,FALSE),"")</f>
        <v/>
      </c>
      <c r="V77" s="410" t="str">
        <f>IFERROR(IF('Reference Records'!$B$338&lt;&gt;"",VLOOKUP(W77,'Reference Records'!$B$338:$C$338,2,FALSE),VLOOKUP(W77,'Reference Records'!$A$343:$C$676,3,FALSE)),"")</f>
        <v/>
      </c>
      <c r="W77" s="389"/>
      <c r="X77" s="318"/>
      <c r="Y77" s="58"/>
      <c r="AI77" s="9"/>
      <c r="AJ77" s="9"/>
      <c r="AK77" s="9"/>
      <c r="AL77" s="9"/>
      <c r="AM77" s="9"/>
      <c r="AN77" s="9"/>
      <c r="AO77" s="4"/>
      <c r="AP77" s="4"/>
      <c r="AQ77" s="4"/>
      <c r="AR77" s="4"/>
      <c r="AS77" s="4"/>
    </row>
    <row r="78" spans="1:45" s="302" customFormat="1" x14ac:dyDescent="0.25">
      <c r="A78" s="317">
        <v>70</v>
      </c>
      <c r="B78" s="403"/>
      <c r="C78" s="403"/>
      <c r="D78" s="404"/>
      <c r="E78" s="405"/>
      <c r="F78" s="406"/>
      <c r="G78" s="406"/>
      <c r="H78" s="406"/>
      <c r="I78" s="406"/>
      <c r="J78" s="406"/>
      <c r="K78" s="406"/>
      <c r="L78" s="406"/>
      <c r="M78" s="405"/>
      <c r="N78" s="407"/>
      <c r="O78" s="405"/>
      <c r="P78" s="408"/>
      <c r="Q78" s="409" t="str">
        <f>IFERROR(VLOOKUP(E78,'Overview - Section A'!$N$26:$Q$37,4,FALSE),"")</f>
        <v/>
      </c>
      <c r="R78" s="386" t="b">
        <f t="shared" si="2"/>
        <v>1</v>
      </c>
      <c r="S78" s="386" t="b">
        <f t="shared" si="3"/>
        <v>0</v>
      </c>
      <c r="T78" s="386" t="s">
        <v>816</v>
      </c>
      <c r="U78" s="386" t="str">
        <f>IFERROR(VLOOKUP(C78,'Overview - Section A'!$W$127:$AB$181,6,FALSE),"")</f>
        <v/>
      </c>
      <c r="V78" s="410" t="str">
        <f>IFERROR(IF('Reference Records'!$B$338&lt;&gt;"",VLOOKUP(W78,'Reference Records'!$B$338:$C$338,2,FALSE),VLOOKUP(W78,'Reference Records'!$A$343:$C$676,3,FALSE)),"")</f>
        <v/>
      </c>
      <c r="W78" s="389"/>
      <c r="X78" s="318"/>
      <c r="Y78" s="58"/>
      <c r="AI78" s="9"/>
      <c r="AJ78" s="9"/>
      <c r="AK78" s="9"/>
      <c r="AL78" s="9"/>
      <c r="AM78" s="9"/>
      <c r="AN78" s="9"/>
      <c r="AO78" s="4"/>
      <c r="AP78" s="4"/>
      <c r="AQ78" s="4"/>
      <c r="AR78" s="4"/>
      <c r="AS78" s="4"/>
    </row>
    <row r="79" spans="1:45" s="302" customFormat="1" x14ac:dyDescent="0.25">
      <c r="A79" s="317">
        <v>71</v>
      </c>
      <c r="B79" s="403"/>
      <c r="C79" s="403"/>
      <c r="D79" s="404"/>
      <c r="E79" s="405"/>
      <c r="F79" s="406"/>
      <c r="G79" s="406"/>
      <c r="H79" s="406"/>
      <c r="I79" s="406"/>
      <c r="J79" s="406"/>
      <c r="K79" s="406"/>
      <c r="L79" s="406"/>
      <c r="M79" s="405"/>
      <c r="N79" s="407"/>
      <c r="O79" s="405"/>
      <c r="P79" s="408"/>
      <c r="Q79" s="409" t="str">
        <f>IFERROR(VLOOKUP(E79,'Overview - Section A'!$N$26:$Q$37,4,FALSE),"")</f>
        <v/>
      </c>
      <c r="R79" s="386" t="b">
        <f t="shared" si="2"/>
        <v>1</v>
      </c>
      <c r="S79" s="386" t="b">
        <f t="shared" si="3"/>
        <v>0</v>
      </c>
      <c r="T79" s="386" t="s">
        <v>817</v>
      </c>
      <c r="U79" s="386" t="str">
        <f>IFERROR(VLOOKUP(C79,'Overview - Section A'!$W$127:$AB$181,6,FALSE),"")</f>
        <v/>
      </c>
      <c r="V79" s="410" t="str">
        <f>IFERROR(IF('Reference Records'!$B$338&lt;&gt;"",VLOOKUP(W79,'Reference Records'!$B$338:$C$338,2,FALSE),VLOOKUP(W79,'Reference Records'!$A$343:$C$676,3,FALSE)),"")</f>
        <v/>
      </c>
      <c r="W79" s="389"/>
      <c r="X79" s="318"/>
      <c r="Y79" s="58"/>
      <c r="AI79" s="9"/>
      <c r="AJ79" s="9"/>
      <c r="AK79" s="9"/>
      <c r="AL79" s="9"/>
      <c r="AM79" s="9"/>
      <c r="AN79" s="9"/>
      <c r="AO79" s="4"/>
      <c r="AP79" s="4"/>
      <c r="AQ79" s="4"/>
      <c r="AR79" s="4"/>
      <c r="AS79" s="4"/>
    </row>
    <row r="80" spans="1:45" s="302" customFormat="1" x14ac:dyDescent="0.25">
      <c r="A80" s="317">
        <v>72</v>
      </c>
      <c r="B80" s="403"/>
      <c r="C80" s="403"/>
      <c r="D80" s="404"/>
      <c r="E80" s="405"/>
      <c r="F80" s="406"/>
      <c r="G80" s="406"/>
      <c r="H80" s="406"/>
      <c r="I80" s="406"/>
      <c r="J80" s="406"/>
      <c r="K80" s="406"/>
      <c r="L80" s="406"/>
      <c r="M80" s="405"/>
      <c r="N80" s="407"/>
      <c r="O80" s="405"/>
      <c r="P80" s="408"/>
      <c r="Q80" s="409" t="str">
        <f>IFERROR(VLOOKUP(E80,'Overview - Section A'!$N$26:$Q$37,4,FALSE),"")</f>
        <v/>
      </c>
      <c r="R80" s="386" t="b">
        <f t="shared" si="2"/>
        <v>1</v>
      </c>
      <c r="S80" s="386" t="b">
        <f t="shared" si="3"/>
        <v>0</v>
      </c>
      <c r="T80" s="386" t="s">
        <v>818</v>
      </c>
      <c r="U80" s="386" t="str">
        <f>IFERROR(VLOOKUP(C80,'Overview - Section A'!$W$127:$AB$181,6,FALSE),"")</f>
        <v/>
      </c>
      <c r="V80" s="410" t="str">
        <f>IFERROR(IF('Reference Records'!$B$338&lt;&gt;"",VLOOKUP(W80,'Reference Records'!$B$338:$C$338,2,FALSE),VLOOKUP(W80,'Reference Records'!$A$343:$C$676,3,FALSE)),"")</f>
        <v/>
      </c>
      <c r="W80" s="389"/>
      <c r="X80" s="318"/>
      <c r="Y80" s="58"/>
      <c r="AI80" s="9"/>
      <c r="AJ80" s="9"/>
      <c r="AK80" s="9"/>
      <c r="AL80" s="9"/>
      <c r="AM80" s="9"/>
      <c r="AN80" s="9"/>
      <c r="AO80" s="4"/>
      <c r="AP80" s="4"/>
      <c r="AQ80" s="4"/>
      <c r="AR80" s="4"/>
      <c r="AS80" s="4"/>
    </row>
    <row r="81" spans="1:45" s="302" customFormat="1" x14ac:dyDescent="0.25">
      <c r="A81" s="317">
        <v>73</v>
      </c>
      <c r="B81" s="403"/>
      <c r="C81" s="403"/>
      <c r="D81" s="404"/>
      <c r="E81" s="405"/>
      <c r="F81" s="406"/>
      <c r="G81" s="406"/>
      <c r="H81" s="406"/>
      <c r="I81" s="406"/>
      <c r="J81" s="406"/>
      <c r="K81" s="406"/>
      <c r="L81" s="406"/>
      <c r="M81" s="405"/>
      <c r="N81" s="407"/>
      <c r="O81" s="405"/>
      <c r="P81" s="408"/>
      <c r="Q81" s="409" t="str">
        <f>IFERROR(VLOOKUP(E81,'Overview - Section A'!$N$26:$Q$37,4,FALSE),"")</f>
        <v/>
      </c>
      <c r="R81" s="386" t="b">
        <f t="shared" si="2"/>
        <v>1</v>
      </c>
      <c r="S81" s="386" t="b">
        <f t="shared" si="3"/>
        <v>0</v>
      </c>
      <c r="T81" s="386" t="s">
        <v>819</v>
      </c>
      <c r="U81" s="386" t="str">
        <f>IFERROR(VLOOKUP(C81,'Overview - Section A'!$W$127:$AB$181,6,FALSE),"")</f>
        <v/>
      </c>
      <c r="V81" s="410" t="str">
        <f>IFERROR(IF('Reference Records'!$B$338&lt;&gt;"",VLOOKUP(W81,'Reference Records'!$B$338:$C$338,2,FALSE),VLOOKUP(W81,'Reference Records'!$A$343:$C$676,3,FALSE)),"")</f>
        <v/>
      </c>
      <c r="W81" s="389"/>
      <c r="X81" s="318"/>
      <c r="Y81" s="58"/>
      <c r="AI81" s="9"/>
      <c r="AJ81" s="9"/>
      <c r="AK81" s="9"/>
      <c r="AL81" s="9"/>
      <c r="AM81" s="9"/>
      <c r="AN81" s="9"/>
      <c r="AO81" s="4"/>
      <c r="AP81" s="4"/>
      <c r="AQ81" s="4"/>
      <c r="AR81" s="4"/>
      <c r="AS81" s="4"/>
    </row>
    <row r="82" spans="1:45" s="302" customFormat="1" x14ac:dyDescent="0.25">
      <c r="A82" s="317">
        <v>74</v>
      </c>
      <c r="B82" s="403"/>
      <c r="C82" s="403"/>
      <c r="D82" s="404"/>
      <c r="E82" s="405"/>
      <c r="F82" s="406"/>
      <c r="G82" s="406"/>
      <c r="H82" s="406"/>
      <c r="I82" s="406"/>
      <c r="J82" s="406"/>
      <c r="K82" s="406"/>
      <c r="L82" s="406"/>
      <c r="M82" s="405"/>
      <c r="N82" s="407"/>
      <c r="O82" s="405"/>
      <c r="P82" s="408"/>
      <c r="Q82" s="409" t="str">
        <f>IFERROR(VLOOKUP(E82,'Overview - Section A'!$N$26:$Q$37,4,FALSE),"")</f>
        <v/>
      </c>
      <c r="R82" s="386" t="b">
        <f t="shared" si="2"/>
        <v>1</v>
      </c>
      <c r="S82" s="386" t="b">
        <f t="shared" si="3"/>
        <v>0</v>
      </c>
      <c r="T82" s="386" t="s">
        <v>820</v>
      </c>
      <c r="U82" s="386" t="str">
        <f>IFERROR(VLOOKUP(C82,'Overview - Section A'!$W$127:$AB$181,6,FALSE),"")</f>
        <v/>
      </c>
      <c r="V82" s="410" t="str">
        <f>IFERROR(IF('Reference Records'!$B$338&lt;&gt;"",VLOOKUP(W82,'Reference Records'!$B$338:$C$338,2,FALSE),VLOOKUP(W82,'Reference Records'!$A$343:$C$676,3,FALSE)),"")</f>
        <v/>
      </c>
      <c r="W82" s="389"/>
      <c r="X82" s="318"/>
      <c r="Y82" s="58"/>
      <c r="AI82" s="9"/>
      <c r="AJ82" s="9"/>
      <c r="AK82" s="9"/>
      <c r="AL82" s="9"/>
      <c r="AM82" s="9"/>
      <c r="AN82" s="9"/>
      <c r="AO82" s="4"/>
      <c r="AP82" s="4"/>
      <c r="AQ82" s="4"/>
      <c r="AR82" s="4"/>
      <c r="AS82" s="4"/>
    </row>
    <row r="83" spans="1:45" s="302" customFormat="1" x14ac:dyDescent="0.25">
      <c r="A83" s="317">
        <v>75</v>
      </c>
      <c r="B83" s="403"/>
      <c r="C83" s="403"/>
      <c r="D83" s="404"/>
      <c r="E83" s="405"/>
      <c r="F83" s="406"/>
      <c r="G83" s="406"/>
      <c r="H83" s="406"/>
      <c r="I83" s="406"/>
      <c r="J83" s="406"/>
      <c r="K83" s="406"/>
      <c r="L83" s="406"/>
      <c r="M83" s="405"/>
      <c r="N83" s="407"/>
      <c r="O83" s="405"/>
      <c r="P83" s="408"/>
      <c r="Q83" s="409" t="str">
        <f>IFERROR(VLOOKUP(E83,'Overview - Section A'!$N$26:$Q$37,4,FALSE),"")</f>
        <v/>
      </c>
      <c r="R83" s="386" t="b">
        <f t="shared" si="2"/>
        <v>1</v>
      </c>
      <c r="S83" s="386" t="b">
        <f t="shared" si="3"/>
        <v>0</v>
      </c>
      <c r="T83" s="386" t="s">
        <v>821</v>
      </c>
      <c r="U83" s="386" t="str">
        <f>IFERROR(VLOOKUP(C83,'Overview - Section A'!$W$127:$AB$181,6,FALSE),"")</f>
        <v/>
      </c>
      <c r="V83" s="410" t="str">
        <f>IFERROR(IF('Reference Records'!$B$338&lt;&gt;"",VLOOKUP(W83,'Reference Records'!$B$338:$C$338,2,FALSE),VLOOKUP(W83,'Reference Records'!$A$343:$C$676,3,FALSE)),"")</f>
        <v/>
      </c>
      <c r="W83" s="389"/>
      <c r="X83" s="318"/>
      <c r="Y83" s="58"/>
      <c r="AI83" s="9"/>
      <c r="AJ83" s="9"/>
      <c r="AK83" s="9"/>
      <c r="AL83" s="9"/>
      <c r="AM83" s="9"/>
      <c r="AN83" s="9"/>
      <c r="AO83" s="4"/>
      <c r="AP83" s="4"/>
      <c r="AQ83" s="4"/>
      <c r="AR83" s="4"/>
      <c r="AS83" s="4"/>
    </row>
    <row r="84" spans="1:45" s="302" customFormat="1" x14ac:dyDescent="0.25">
      <c r="A84" s="317">
        <v>76</v>
      </c>
      <c r="B84" s="403"/>
      <c r="C84" s="403"/>
      <c r="D84" s="404"/>
      <c r="E84" s="405"/>
      <c r="F84" s="406"/>
      <c r="G84" s="406"/>
      <c r="H84" s="406"/>
      <c r="I84" s="406"/>
      <c r="J84" s="406"/>
      <c r="K84" s="406"/>
      <c r="L84" s="406"/>
      <c r="M84" s="405"/>
      <c r="N84" s="407"/>
      <c r="O84" s="405"/>
      <c r="P84" s="408"/>
      <c r="Q84" s="409" t="str">
        <f>IFERROR(VLOOKUP(E84,'Overview - Section A'!$N$26:$Q$37,4,FALSE),"")</f>
        <v/>
      </c>
      <c r="R84" s="386" t="b">
        <f t="shared" si="2"/>
        <v>1</v>
      </c>
      <c r="S84" s="386" t="b">
        <f t="shared" si="3"/>
        <v>0</v>
      </c>
      <c r="T84" s="386" t="s">
        <v>822</v>
      </c>
      <c r="U84" s="386" t="str">
        <f>IFERROR(VLOOKUP(C84,'Overview - Section A'!$W$127:$AB$181,6,FALSE),"")</f>
        <v/>
      </c>
      <c r="V84" s="410" t="str">
        <f>IFERROR(IF('Reference Records'!$B$338&lt;&gt;"",VLOOKUP(W84,'Reference Records'!$B$338:$C$338,2,FALSE),VLOOKUP(W84,'Reference Records'!$A$343:$C$676,3,FALSE)),"")</f>
        <v/>
      </c>
      <c r="W84" s="389"/>
      <c r="X84" s="318"/>
      <c r="Y84" s="58"/>
      <c r="AI84" s="9"/>
      <c r="AJ84" s="9"/>
      <c r="AK84" s="9"/>
      <c r="AL84" s="9"/>
      <c r="AM84" s="9"/>
      <c r="AN84" s="9"/>
      <c r="AO84" s="4"/>
      <c r="AP84" s="4"/>
      <c r="AQ84" s="4"/>
      <c r="AR84" s="4"/>
      <c r="AS84" s="4"/>
    </row>
    <row r="85" spans="1:45" s="302" customFormat="1" x14ac:dyDescent="0.25">
      <c r="A85" s="317">
        <v>77</v>
      </c>
      <c r="B85" s="403"/>
      <c r="C85" s="403"/>
      <c r="D85" s="404"/>
      <c r="E85" s="405"/>
      <c r="F85" s="406"/>
      <c r="G85" s="406"/>
      <c r="H85" s="406"/>
      <c r="I85" s="406"/>
      <c r="J85" s="406"/>
      <c r="K85" s="406"/>
      <c r="L85" s="406"/>
      <c r="M85" s="405"/>
      <c r="N85" s="407"/>
      <c r="O85" s="405"/>
      <c r="P85" s="408"/>
      <c r="Q85" s="409" t="str">
        <f>IFERROR(VLOOKUP(E85,'Overview - Section A'!$N$26:$Q$37,4,FALSE),"")</f>
        <v/>
      </c>
      <c r="R85" s="386" t="b">
        <f t="shared" si="2"/>
        <v>1</v>
      </c>
      <c r="S85" s="386" t="b">
        <f t="shared" si="3"/>
        <v>0</v>
      </c>
      <c r="T85" s="386" t="s">
        <v>823</v>
      </c>
      <c r="U85" s="386" t="str">
        <f>IFERROR(VLOOKUP(C85,'Overview - Section A'!$W$127:$AB$181,6,FALSE),"")</f>
        <v/>
      </c>
      <c r="V85" s="410" t="str">
        <f>IFERROR(IF('Reference Records'!$B$338&lt;&gt;"",VLOOKUP(W85,'Reference Records'!$B$338:$C$338,2,FALSE),VLOOKUP(W85,'Reference Records'!$A$343:$C$676,3,FALSE)),"")</f>
        <v/>
      </c>
      <c r="W85" s="389"/>
      <c r="X85" s="318"/>
      <c r="Y85" s="58"/>
      <c r="AI85" s="9"/>
      <c r="AJ85" s="9"/>
      <c r="AK85" s="9"/>
      <c r="AL85" s="9"/>
      <c r="AM85" s="9"/>
      <c r="AN85" s="9"/>
      <c r="AO85" s="4"/>
      <c r="AP85" s="4"/>
      <c r="AQ85" s="4"/>
      <c r="AR85" s="4"/>
      <c r="AS85" s="4"/>
    </row>
    <row r="86" spans="1:45" s="302" customFormat="1" x14ac:dyDescent="0.25">
      <c r="A86" s="317">
        <v>78</v>
      </c>
      <c r="B86" s="403"/>
      <c r="C86" s="403"/>
      <c r="D86" s="404"/>
      <c r="E86" s="405"/>
      <c r="F86" s="406"/>
      <c r="G86" s="406"/>
      <c r="H86" s="406"/>
      <c r="I86" s="406"/>
      <c r="J86" s="406"/>
      <c r="K86" s="406"/>
      <c r="L86" s="406"/>
      <c r="M86" s="405"/>
      <c r="N86" s="407"/>
      <c r="O86" s="405"/>
      <c r="P86" s="408"/>
      <c r="Q86" s="409" t="str">
        <f>IFERROR(VLOOKUP(E86,'Overview - Section A'!$N$26:$Q$37,4,FALSE),"")</f>
        <v/>
      </c>
      <c r="R86" s="386" t="b">
        <f t="shared" si="2"/>
        <v>1</v>
      </c>
      <c r="S86" s="386" t="b">
        <f t="shared" si="3"/>
        <v>0</v>
      </c>
      <c r="T86" s="386" t="s">
        <v>824</v>
      </c>
      <c r="U86" s="386" t="str">
        <f>IFERROR(VLOOKUP(C86,'Overview - Section A'!$W$127:$AB$181,6,FALSE),"")</f>
        <v/>
      </c>
      <c r="V86" s="410" t="str">
        <f>IFERROR(IF('Reference Records'!$B$338&lt;&gt;"",VLOOKUP(W86,'Reference Records'!$B$338:$C$338,2,FALSE),VLOOKUP(W86,'Reference Records'!$A$343:$C$676,3,FALSE)),"")</f>
        <v/>
      </c>
      <c r="W86" s="389"/>
      <c r="X86" s="318"/>
      <c r="Y86" s="58"/>
      <c r="AI86" s="9"/>
      <c r="AJ86" s="9"/>
      <c r="AK86" s="9"/>
      <c r="AL86" s="9"/>
      <c r="AM86" s="9"/>
      <c r="AN86" s="9"/>
      <c r="AO86" s="4"/>
      <c r="AP86" s="4"/>
      <c r="AQ86" s="4"/>
      <c r="AR86" s="4"/>
      <c r="AS86" s="4"/>
    </row>
    <row r="87" spans="1:45" s="302" customFormat="1" x14ac:dyDescent="0.25">
      <c r="A87" s="317">
        <v>79</v>
      </c>
      <c r="B87" s="403"/>
      <c r="C87" s="403"/>
      <c r="D87" s="404"/>
      <c r="E87" s="405"/>
      <c r="F87" s="406"/>
      <c r="G87" s="406"/>
      <c r="H87" s="406"/>
      <c r="I87" s="406"/>
      <c r="J87" s="406"/>
      <c r="K87" s="406"/>
      <c r="L87" s="406"/>
      <c r="M87" s="405"/>
      <c r="N87" s="407"/>
      <c r="O87" s="405"/>
      <c r="P87" s="408"/>
      <c r="Q87" s="409" t="str">
        <f>IFERROR(VLOOKUP(E87,'Overview - Section A'!$N$26:$Q$37,4,FALSE),"")</f>
        <v/>
      </c>
      <c r="R87" s="386" t="b">
        <f t="shared" si="2"/>
        <v>1</v>
      </c>
      <c r="S87" s="386" t="b">
        <f t="shared" si="3"/>
        <v>0</v>
      </c>
      <c r="T87" s="386" t="s">
        <v>825</v>
      </c>
      <c r="U87" s="386" t="str">
        <f>IFERROR(VLOOKUP(C87,'Overview - Section A'!$W$127:$AB$181,6,FALSE),"")</f>
        <v/>
      </c>
      <c r="V87" s="410" t="str">
        <f>IFERROR(IF('Reference Records'!$B$338&lt;&gt;"",VLOOKUP(W87,'Reference Records'!$B$338:$C$338,2,FALSE),VLOOKUP(W87,'Reference Records'!$A$343:$C$676,3,FALSE)),"")</f>
        <v/>
      </c>
      <c r="W87" s="389"/>
      <c r="X87" s="318"/>
      <c r="Y87" s="58"/>
      <c r="AI87" s="9"/>
      <c r="AJ87" s="9"/>
      <c r="AK87" s="9"/>
      <c r="AL87" s="9"/>
      <c r="AM87" s="9"/>
      <c r="AN87" s="9"/>
      <c r="AO87" s="4"/>
      <c r="AP87" s="4"/>
      <c r="AQ87" s="4"/>
      <c r="AR87" s="4"/>
      <c r="AS87" s="4"/>
    </row>
    <row r="88" spans="1:45" s="302" customFormat="1" ht="16.5" thickBot="1" x14ac:dyDescent="0.3">
      <c r="A88" s="317">
        <v>80</v>
      </c>
      <c r="B88" s="403"/>
      <c r="C88" s="403"/>
      <c r="D88" s="404"/>
      <c r="E88" s="405"/>
      <c r="F88" s="406"/>
      <c r="G88" s="406"/>
      <c r="H88" s="406"/>
      <c r="I88" s="406"/>
      <c r="J88" s="406"/>
      <c r="K88" s="406"/>
      <c r="L88" s="406"/>
      <c r="M88" s="405"/>
      <c r="N88" s="407"/>
      <c r="O88" s="405"/>
      <c r="P88" s="408"/>
      <c r="Q88" s="409" t="str">
        <f>IFERROR(VLOOKUP(E88,'Overview - Section A'!$N$26:$Q$37,4,FALSE),"")</f>
        <v/>
      </c>
      <c r="R88" s="386" t="b">
        <f t="shared" si="2"/>
        <v>1</v>
      </c>
      <c r="S88" s="386" t="b">
        <f t="shared" si="3"/>
        <v>0</v>
      </c>
      <c r="T88" s="386" t="s">
        <v>826</v>
      </c>
      <c r="U88" s="386" t="str">
        <f>IFERROR(VLOOKUP(C88,'Overview - Section A'!$W$127:$AB$181,6,FALSE),"")</f>
        <v/>
      </c>
      <c r="V88" s="410" t="str">
        <f>IFERROR(IF('Reference Records'!$B$338&lt;&gt;"",VLOOKUP(W88,'Reference Records'!$B$338:$C$338,2,FALSE),VLOOKUP(W88,'Reference Records'!$A$343:$C$676,3,FALSE)),"")</f>
        <v/>
      </c>
      <c r="W88" s="389"/>
      <c r="X88" s="318"/>
      <c r="Y88" s="58"/>
      <c r="AI88" s="9"/>
      <c r="AJ88" s="9"/>
      <c r="AK88" s="9"/>
      <c r="AL88" s="9"/>
      <c r="AM88" s="9"/>
      <c r="AN88" s="9"/>
      <c r="AO88" s="4"/>
      <c r="AP88" s="4"/>
      <c r="AQ88" s="4"/>
      <c r="AR88" s="4"/>
      <c r="AS88" s="4"/>
    </row>
    <row r="89" spans="1:45" ht="15" hidden="1" customHeight="1" thickBot="1" x14ac:dyDescent="0.3">
      <c r="A89" s="76"/>
      <c r="B89" s="77"/>
      <c r="C89" s="77"/>
      <c r="D89" s="77"/>
      <c r="E89" s="77"/>
      <c r="F89" s="77"/>
      <c r="G89" s="77"/>
      <c r="H89" s="77"/>
      <c r="I89" s="77"/>
      <c r="J89" s="77"/>
      <c r="K89" s="77"/>
      <c r="L89" s="77"/>
      <c r="M89" s="77"/>
      <c r="N89" s="77"/>
      <c r="O89" s="77"/>
      <c r="P89" s="77"/>
      <c r="Q89" s="77"/>
      <c r="R89" s="77"/>
      <c r="S89" s="77"/>
      <c r="T89" s="77"/>
      <c r="U89" s="77"/>
      <c r="V89" s="68"/>
      <c r="Y89" s="68"/>
    </row>
    <row r="90" spans="1:45" ht="35.65" customHeight="1" thickBot="1" x14ac:dyDescent="0.3">
      <c r="E90" s="79"/>
      <c r="F90" s="79"/>
      <c r="G90" s="79"/>
      <c r="H90" s="79"/>
      <c r="I90" s="79"/>
      <c r="J90" s="79"/>
      <c r="K90" s="79"/>
      <c r="L90" s="79"/>
      <c r="M90" s="79"/>
      <c r="N90" s="79"/>
      <c r="W90" s="56"/>
      <c r="X90" s="56"/>
      <c r="Y90" s="56"/>
    </row>
    <row r="91" spans="1:45" ht="45.6" customHeight="1" thickBot="1" x14ac:dyDescent="0.3">
      <c r="A91" s="452" t="s">
        <v>197</v>
      </c>
      <c r="B91" s="453"/>
      <c r="C91" s="453"/>
      <c r="D91" s="453"/>
      <c r="E91" s="453"/>
      <c r="F91" s="156"/>
      <c r="G91" s="156"/>
      <c r="H91" s="156"/>
      <c r="I91" s="156"/>
      <c r="J91" s="156"/>
      <c r="K91" s="156"/>
      <c r="L91" s="156"/>
      <c r="M91" s="157"/>
      <c r="N91" s="79"/>
    </row>
    <row r="92" spans="1:45" ht="45.6" customHeight="1" x14ac:dyDescent="0.25">
      <c r="A92" s="325" t="s">
        <v>138</v>
      </c>
      <c r="B92" s="325" t="s">
        <v>98</v>
      </c>
      <c r="C92" s="325" t="s">
        <v>220</v>
      </c>
      <c r="D92" s="325" t="s">
        <v>154</v>
      </c>
      <c r="E92" s="325" t="s">
        <v>145</v>
      </c>
      <c r="F92" s="411" t="s">
        <v>188</v>
      </c>
      <c r="G92" s="411" t="s">
        <v>66</v>
      </c>
      <c r="H92" s="411" t="s">
        <v>0</v>
      </c>
      <c r="I92" s="411" t="s">
        <v>105</v>
      </c>
      <c r="J92" s="411" t="s">
        <v>64</v>
      </c>
      <c r="K92" s="411" t="s">
        <v>106</v>
      </c>
      <c r="L92" s="412" t="s">
        <v>66</v>
      </c>
      <c r="M92" s="155"/>
      <c r="N92" s="79"/>
    </row>
    <row r="93" spans="1:45" ht="18.75" hidden="1" customHeight="1" x14ac:dyDescent="0.25">
      <c r="A93" s="317" t="s">
        <v>102</v>
      </c>
      <c r="B93" s="329" t="str">
        <f>IF(A93=A92,"",IF(VLOOKUP(A93,$A$8:$D$90,4,FALSE)=0,"",VLOOKUP(A93,$A$8:$D$90,4,FALSE)))</f>
        <v>[Key Activity]</v>
      </c>
      <c r="C93" s="400" t="str">
        <f>TEXT(IFERROR(INDEX('Overview - Section A'!$A$43:$A$50,MATCH(G93,'Overview - Section A'!$I$43:$I$50,0)),""),"d-mmm-yy") &amp;" to " &amp; TEXT(IFERROR(INDEX('Overview - Section A'!$E$43:$E$50,MATCH(G93,'Overview - Section A'!$I$43:$I$50,0)),""),"d-mmm-yy")</f>
        <v xml:space="preserve"> to </v>
      </c>
      <c r="D93" s="413" t="s">
        <v>103</v>
      </c>
      <c r="E93" s="413" t="s">
        <v>104</v>
      </c>
      <c r="F93" s="410" t="str">
        <f>IF(VLOOKUP(A93,$A$8:$D$90,4,FALSE)=0,"",VLOOKUP(A93,$A$8:$D$90,4,FALSE))</f>
        <v>[Key Activity]</v>
      </c>
      <c r="G93" s="414" t="s">
        <v>65</v>
      </c>
      <c r="H93" s="414" t="s">
        <v>51</v>
      </c>
      <c r="I93" s="415" t="b">
        <f>IFERROR(TRUE,FALSE)</f>
        <v>1</v>
      </c>
      <c r="J93" s="415" t="b">
        <f>IFERROR(IF(F93&lt;&gt;"",TRUE,FALSE),FALSE)</f>
        <v>1</v>
      </c>
      <c r="K93" s="415" t="str">
        <f>IFERROR(VLOOKUP(A93,$A$8:$T$90,20,FALSE),"")</f>
        <v>[Record ID]</v>
      </c>
      <c r="L93" s="416" t="s">
        <v>65</v>
      </c>
      <c r="M93" s="158" t="str">
        <f>CONCATENATE($A93,"-",$G93)</f>
        <v>[Key Activity Milestone Number]-[Record ID]</v>
      </c>
      <c r="N93" s="79"/>
      <c r="AI93" s="5"/>
      <c r="AJ93" s="5"/>
      <c r="AK93" s="237"/>
    </row>
    <row r="94" spans="1:45" s="302" customFormat="1" ht="18.75" customHeight="1" x14ac:dyDescent="0.25">
      <c r="A94" s="317">
        <v>1</v>
      </c>
      <c r="B94" s="329" t="str">
        <f t="shared" ref="B94:B157" si="4">IF(A94=A93,"",IF(VLOOKUP(A94,$A$8:$D$90,4,FALSE)=0,"",VLOOKUP(A94,$A$8:$D$90,4,FALSE)))</f>
        <v/>
      </c>
      <c r="C94" s="400" t="str">
        <f>TEXT(IFERROR(INDEX('Overview - Section A'!$A$43:$A$50,MATCH(G94,'Overview - Section A'!$I$43:$I$50,0)),""),"d-mmm-yy") &amp;" to " &amp; TEXT(IFERROR(INDEX('Overview - Section A'!$E$43:$E$50,MATCH(G94,'Overview - Section A'!$I$43:$I$50,0)),""),"d-mmm-yy")</f>
        <v>1-Jan-18 to 31-Dec-18</v>
      </c>
      <c r="D94" s="413"/>
      <c r="E94" s="413"/>
      <c r="F94" s="410" t="str">
        <f t="shared" ref="F94:F157" si="5">IF(VLOOKUP(A94,$A$8:$D$90,4,FALSE)=0,"",VLOOKUP(A94,$A$8:$D$90,4,FALSE))</f>
        <v/>
      </c>
      <c r="G94" s="414" t="s">
        <v>298</v>
      </c>
      <c r="H94" s="414">
        <v>43465</v>
      </c>
      <c r="I94" s="415" t="b">
        <f t="shared" ref="I94:I157" si="6">IFERROR(TRUE,FALSE)</f>
        <v>1</v>
      </c>
      <c r="J94" s="415" t="b">
        <f t="shared" ref="J94:J157" si="7">IFERROR(IF(F94&lt;&gt;"",TRUE,FALSE),FALSE)</f>
        <v>0</v>
      </c>
      <c r="K94" s="415" t="str">
        <f t="shared" ref="K94:K157" si="8">IFERROR(VLOOKUP(A94,$A$8:$T$90,20,FALSE),"")</f>
        <v>a1N36000002nEJaEAM</v>
      </c>
      <c r="L94" s="416" t="s">
        <v>827</v>
      </c>
      <c r="M94" s="158"/>
      <c r="N94" s="79"/>
      <c r="AI94" s="5"/>
      <c r="AJ94" s="5"/>
      <c r="AK94" s="237"/>
      <c r="AL94" s="9"/>
      <c r="AM94" s="9"/>
      <c r="AN94" s="9"/>
      <c r="AO94" s="4"/>
      <c r="AP94" s="4"/>
      <c r="AQ94" s="4"/>
      <c r="AR94" s="4"/>
      <c r="AS94" s="4"/>
    </row>
    <row r="95" spans="1:45" s="302" customFormat="1" ht="18.75" customHeight="1" x14ac:dyDescent="0.25">
      <c r="A95" s="317">
        <v>1</v>
      </c>
      <c r="B95" s="329" t="str">
        <f t="shared" si="4"/>
        <v/>
      </c>
      <c r="C95" s="400" t="str">
        <f>TEXT(IFERROR(INDEX('Overview - Section A'!$A$43:$A$50,MATCH(G95,'Overview - Section A'!$I$43:$I$50,0)),""),"d-mmm-yy") &amp;" to " &amp; TEXT(IFERROR(INDEX('Overview - Section A'!$E$43:$E$50,MATCH(G95,'Overview - Section A'!$I$43:$I$50,0)),""),"d-mmm-yy")</f>
        <v>1-Jan-19 to 31-Dec-19</v>
      </c>
      <c r="D95" s="413"/>
      <c r="E95" s="413"/>
      <c r="F95" s="410" t="str">
        <f t="shared" si="5"/>
        <v/>
      </c>
      <c r="G95" s="414" t="s">
        <v>300</v>
      </c>
      <c r="H95" s="414">
        <v>43830</v>
      </c>
      <c r="I95" s="415" t="b">
        <f t="shared" si="6"/>
        <v>1</v>
      </c>
      <c r="J95" s="415" t="b">
        <f t="shared" si="7"/>
        <v>0</v>
      </c>
      <c r="K95" s="415" t="str">
        <f t="shared" si="8"/>
        <v>a1N36000002nEJaEAM</v>
      </c>
      <c r="L95" s="416" t="s">
        <v>828</v>
      </c>
      <c r="M95" s="158"/>
      <c r="N95" s="79"/>
      <c r="AI95" s="5"/>
      <c r="AJ95" s="5"/>
      <c r="AK95" s="237"/>
      <c r="AL95" s="9"/>
      <c r="AM95" s="9"/>
      <c r="AN95" s="9"/>
      <c r="AO95" s="4"/>
      <c r="AP95" s="4"/>
      <c r="AQ95" s="4"/>
      <c r="AR95" s="4"/>
      <c r="AS95" s="4"/>
    </row>
    <row r="96" spans="1:45" s="302" customFormat="1" ht="18.75" customHeight="1" x14ac:dyDescent="0.25">
      <c r="A96" s="317">
        <v>1</v>
      </c>
      <c r="B96" s="329" t="str">
        <f t="shared" si="4"/>
        <v/>
      </c>
      <c r="C96" s="400" t="str">
        <f>TEXT(IFERROR(INDEX('Overview - Section A'!$A$43:$A$50,MATCH(G96,'Overview - Section A'!$I$43:$I$50,0)),""),"d-mmm-yy") &amp;" to " &amp; TEXT(IFERROR(INDEX('Overview - Section A'!$E$43:$E$50,MATCH(G96,'Overview - Section A'!$I$43:$I$50,0)),""),"d-mmm-yy")</f>
        <v>1-Jan-20 to 31-Dec-20</v>
      </c>
      <c r="D96" s="413"/>
      <c r="E96" s="413"/>
      <c r="F96" s="410" t="str">
        <f t="shared" si="5"/>
        <v/>
      </c>
      <c r="G96" s="414" t="s">
        <v>302</v>
      </c>
      <c r="H96" s="414">
        <v>44196</v>
      </c>
      <c r="I96" s="415" t="b">
        <f t="shared" si="6"/>
        <v>1</v>
      </c>
      <c r="J96" s="415" t="b">
        <f t="shared" si="7"/>
        <v>0</v>
      </c>
      <c r="K96" s="415" t="str">
        <f t="shared" si="8"/>
        <v>a1N36000002nEJaEAM</v>
      </c>
      <c r="L96" s="416" t="s">
        <v>829</v>
      </c>
      <c r="M96" s="158"/>
      <c r="N96" s="79"/>
      <c r="AI96" s="5"/>
      <c r="AJ96" s="5"/>
      <c r="AK96" s="237"/>
      <c r="AL96" s="9"/>
      <c r="AM96" s="9"/>
      <c r="AN96" s="9"/>
      <c r="AO96" s="4"/>
      <c r="AP96" s="4"/>
      <c r="AQ96" s="4"/>
      <c r="AR96" s="4"/>
      <c r="AS96" s="4"/>
    </row>
    <row r="97" spans="1:45" s="302" customFormat="1" ht="18.75" customHeight="1" x14ac:dyDescent="0.25">
      <c r="A97" s="317">
        <v>1</v>
      </c>
      <c r="B97" s="329" t="str">
        <f t="shared" si="4"/>
        <v/>
      </c>
      <c r="C97" s="400" t="str">
        <f>TEXT(IFERROR(INDEX('Overview - Section A'!$A$43:$A$50,MATCH(G97,'Overview - Section A'!$I$43:$I$50,0)),""),"d-mmm-yy") &amp;" to " &amp; TEXT(IFERROR(INDEX('Overview - Section A'!$E$43:$E$50,MATCH(G97,'Overview - Section A'!$I$43:$I$50,0)),""),"d-mmm-yy")</f>
        <v>1-Jan-21 to 31-Dec-21</v>
      </c>
      <c r="D97" s="413"/>
      <c r="E97" s="413"/>
      <c r="F97" s="410" t="str">
        <f t="shared" si="5"/>
        <v/>
      </c>
      <c r="G97" s="414" t="s">
        <v>304</v>
      </c>
      <c r="H97" s="414">
        <v>44561</v>
      </c>
      <c r="I97" s="415" t="b">
        <f t="shared" si="6"/>
        <v>1</v>
      </c>
      <c r="J97" s="415" t="b">
        <f t="shared" si="7"/>
        <v>0</v>
      </c>
      <c r="K97" s="415" t="str">
        <f t="shared" si="8"/>
        <v>a1N36000002nEJaEAM</v>
      </c>
      <c r="L97" s="416" t="s">
        <v>830</v>
      </c>
      <c r="M97" s="158"/>
      <c r="N97" s="79"/>
      <c r="AI97" s="5"/>
      <c r="AJ97" s="5"/>
      <c r="AK97" s="237"/>
      <c r="AL97" s="9"/>
      <c r="AM97" s="9"/>
      <c r="AN97" s="9"/>
      <c r="AO97" s="4"/>
      <c r="AP97" s="4"/>
      <c r="AQ97" s="4"/>
      <c r="AR97" s="4"/>
      <c r="AS97" s="4"/>
    </row>
    <row r="98" spans="1:45" s="302" customFormat="1" ht="18.75" customHeight="1" x14ac:dyDescent="0.25">
      <c r="A98" s="317">
        <v>1</v>
      </c>
      <c r="B98" s="329" t="str">
        <f t="shared" si="4"/>
        <v/>
      </c>
      <c r="C98" s="400" t="str">
        <f>TEXT(IFERROR(INDEX('Overview - Section A'!$A$43:$A$50,MATCH(G98,'Overview - Section A'!$I$43:$I$50,0)),""),"d-mmm-yy") &amp;" to " &amp; TEXT(IFERROR(INDEX('Overview - Section A'!$E$43:$E$50,MATCH(G98,'Overview - Section A'!$I$43:$I$50,0)),""),"d-mmm-yy")</f>
        <v>1-Jan-22 to 31-Dec-22</v>
      </c>
      <c r="D98" s="413"/>
      <c r="E98" s="413"/>
      <c r="F98" s="410" t="str">
        <f t="shared" si="5"/>
        <v/>
      </c>
      <c r="G98" s="414" t="s">
        <v>306</v>
      </c>
      <c r="H98" s="414">
        <v>44926</v>
      </c>
      <c r="I98" s="415" t="b">
        <f t="shared" si="6"/>
        <v>1</v>
      </c>
      <c r="J98" s="415" t="b">
        <f t="shared" si="7"/>
        <v>0</v>
      </c>
      <c r="K98" s="415" t="str">
        <f t="shared" si="8"/>
        <v>a1N36000002nEJaEAM</v>
      </c>
      <c r="L98" s="416" t="s">
        <v>831</v>
      </c>
      <c r="M98" s="158"/>
      <c r="N98" s="79"/>
      <c r="AI98" s="5"/>
      <c r="AJ98" s="5"/>
      <c r="AK98" s="237"/>
      <c r="AL98" s="9"/>
      <c r="AM98" s="9"/>
      <c r="AN98" s="9"/>
      <c r="AO98" s="4"/>
      <c r="AP98" s="4"/>
      <c r="AQ98" s="4"/>
      <c r="AR98" s="4"/>
      <c r="AS98" s="4"/>
    </row>
    <row r="99" spans="1:45" s="302" customFormat="1" ht="18.75" customHeight="1" x14ac:dyDescent="0.25">
      <c r="A99" s="317">
        <v>2</v>
      </c>
      <c r="B99" s="329" t="str">
        <f t="shared" si="4"/>
        <v/>
      </c>
      <c r="C99" s="400" t="str">
        <f>TEXT(IFERROR(INDEX('Overview - Section A'!$A$43:$A$50,MATCH(G99,'Overview - Section A'!$I$43:$I$50,0)),""),"d-mmm-yy") &amp;" to " &amp; TEXT(IFERROR(INDEX('Overview - Section A'!$E$43:$E$50,MATCH(G99,'Overview - Section A'!$I$43:$I$50,0)),""),"d-mmm-yy")</f>
        <v>1-Jan-18 to 31-Dec-18</v>
      </c>
      <c r="D99" s="413"/>
      <c r="E99" s="413"/>
      <c r="F99" s="410" t="str">
        <f t="shared" si="5"/>
        <v/>
      </c>
      <c r="G99" s="414" t="s">
        <v>298</v>
      </c>
      <c r="H99" s="414">
        <v>43465</v>
      </c>
      <c r="I99" s="415" t="b">
        <f t="shared" si="6"/>
        <v>1</v>
      </c>
      <c r="J99" s="415" t="b">
        <f t="shared" si="7"/>
        <v>0</v>
      </c>
      <c r="K99" s="415" t="str">
        <f t="shared" si="8"/>
        <v>a1N36000002nEJbEAM</v>
      </c>
      <c r="L99" s="416" t="s">
        <v>832</v>
      </c>
      <c r="M99" s="158"/>
      <c r="N99" s="79"/>
      <c r="AI99" s="5"/>
      <c r="AJ99" s="5"/>
      <c r="AK99" s="237"/>
      <c r="AL99" s="9"/>
      <c r="AM99" s="9"/>
      <c r="AN99" s="9"/>
      <c r="AO99" s="4"/>
      <c r="AP99" s="4"/>
      <c r="AQ99" s="4"/>
      <c r="AR99" s="4"/>
      <c r="AS99" s="4"/>
    </row>
    <row r="100" spans="1:45" s="302" customFormat="1" ht="18.75" customHeight="1" x14ac:dyDescent="0.25">
      <c r="A100" s="317">
        <v>2</v>
      </c>
      <c r="B100" s="329" t="str">
        <f t="shared" si="4"/>
        <v/>
      </c>
      <c r="C100" s="400" t="str">
        <f>TEXT(IFERROR(INDEX('Overview - Section A'!$A$43:$A$50,MATCH(G100,'Overview - Section A'!$I$43:$I$50,0)),""),"d-mmm-yy") &amp;" to " &amp; TEXT(IFERROR(INDEX('Overview - Section A'!$E$43:$E$50,MATCH(G100,'Overview - Section A'!$I$43:$I$50,0)),""),"d-mmm-yy")</f>
        <v>1-Jan-19 to 31-Dec-19</v>
      </c>
      <c r="D100" s="413"/>
      <c r="E100" s="413"/>
      <c r="F100" s="410" t="str">
        <f t="shared" si="5"/>
        <v/>
      </c>
      <c r="G100" s="414" t="s">
        <v>300</v>
      </c>
      <c r="H100" s="414">
        <v>43830</v>
      </c>
      <c r="I100" s="415" t="b">
        <f t="shared" si="6"/>
        <v>1</v>
      </c>
      <c r="J100" s="415" t="b">
        <f t="shared" si="7"/>
        <v>0</v>
      </c>
      <c r="K100" s="415" t="str">
        <f t="shared" si="8"/>
        <v>a1N36000002nEJbEAM</v>
      </c>
      <c r="L100" s="416" t="s">
        <v>833</v>
      </c>
      <c r="M100" s="158"/>
      <c r="N100" s="79"/>
      <c r="AI100" s="5"/>
      <c r="AJ100" s="5"/>
      <c r="AK100" s="237"/>
      <c r="AL100" s="9"/>
      <c r="AM100" s="9"/>
      <c r="AN100" s="9"/>
      <c r="AO100" s="4"/>
      <c r="AP100" s="4"/>
      <c r="AQ100" s="4"/>
      <c r="AR100" s="4"/>
      <c r="AS100" s="4"/>
    </row>
    <row r="101" spans="1:45" s="302" customFormat="1" ht="18.75" customHeight="1" x14ac:dyDescent="0.25">
      <c r="A101" s="317">
        <v>2</v>
      </c>
      <c r="B101" s="329" t="str">
        <f t="shared" si="4"/>
        <v/>
      </c>
      <c r="C101" s="400" t="str">
        <f>TEXT(IFERROR(INDEX('Overview - Section A'!$A$43:$A$50,MATCH(G101,'Overview - Section A'!$I$43:$I$50,0)),""),"d-mmm-yy") &amp;" to " &amp; TEXT(IFERROR(INDEX('Overview - Section A'!$E$43:$E$50,MATCH(G101,'Overview - Section A'!$I$43:$I$50,0)),""),"d-mmm-yy")</f>
        <v>1-Jan-20 to 31-Dec-20</v>
      </c>
      <c r="D101" s="413"/>
      <c r="E101" s="413"/>
      <c r="F101" s="410" t="str">
        <f t="shared" si="5"/>
        <v/>
      </c>
      <c r="G101" s="414" t="s">
        <v>302</v>
      </c>
      <c r="H101" s="414">
        <v>44196</v>
      </c>
      <c r="I101" s="415" t="b">
        <f t="shared" si="6"/>
        <v>1</v>
      </c>
      <c r="J101" s="415" t="b">
        <f t="shared" si="7"/>
        <v>0</v>
      </c>
      <c r="K101" s="415" t="str">
        <f t="shared" si="8"/>
        <v>a1N36000002nEJbEAM</v>
      </c>
      <c r="L101" s="416" t="s">
        <v>834</v>
      </c>
      <c r="M101" s="158"/>
      <c r="N101" s="79"/>
      <c r="AI101" s="5"/>
      <c r="AJ101" s="5"/>
      <c r="AK101" s="237"/>
      <c r="AL101" s="9"/>
      <c r="AM101" s="9"/>
      <c r="AN101" s="9"/>
      <c r="AO101" s="4"/>
      <c r="AP101" s="4"/>
      <c r="AQ101" s="4"/>
      <c r="AR101" s="4"/>
      <c r="AS101" s="4"/>
    </row>
    <row r="102" spans="1:45" s="302" customFormat="1" ht="18.75" customHeight="1" x14ac:dyDescent="0.25">
      <c r="A102" s="317">
        <v>2</v>
      </c>
      <c r="B102" s="329" t="str">
        <f t="shared" si="4"/>
        <v/>
      </c>
      <c r="C102" s="400" t="str">
        <f>TEXT(IFERROR(INDEX('Overview - Section A'!$A$43:$A$50,MATCH(G102,'Overview - Section A'!$I$43:$I$50,0)),""),"d-mmm-yy") &amp;" to " &amp; TEXT(IFERROR(INDEX('Overview - Section A'!$E$43:$E$50,MATCH(G102,'Overview - Section A'!$I$43:$I$50,0)),""),"d-mmm-yy")</f>
        <v>1-Jan-21 to 31-Dec-21</v>
      </c>
      <c r="D102" s="413"/>
      <c r="E102" s="413"/>
      <c r="F102" s="410" t="str">
        <f t="shared" si="5"/>
        <v/>
      </c>
      <c r="G102" s="414" t="s">
        <v>304</v>
      </c>
      <c r="H102" s="414">
        <v>44561</v>
      </c>
      <c r="I102" s="415" t="b">
        <f t="shared" si="6"/>
        <v>1</v>
      </c>
      <c r="J102" s="415" t="b">
        <f t="shared" si="7"/>
        <v>0</v>
      </c>
      <c r="K102" s="415" t="str">
        <f t="shared" si="8"/>
        <v>a1N36000002nEJbEAM</v>
      </c>
      <c r="L102" s="416" t="s">
        <v>835</v>
      </c>
      <c r="M102" s="158"/>
      <c r="N102" s="79"/>
      <c r="AI102" s="5"/>
      <c r="AJ102" s="5"/>
      <c r="AK102" s="237"/>
      <c r="AL102" s="9"/>
      <c r="AM102" s="9"/>
      <c r="AN102" s="9"/>
      <c r="AO102" s="4"/>
      <c r="AP102" s="4"/>
      <c r="AQ102" s="4"/>
      <c r="AR102" s="4"/>
      <c r="AS102" s="4"/>
    </row>
    <row r="103" spans="1:45" s="302" customFormat="1" ht="18.75" customHeight="1" x14ac:dyDescent="0.25">
      <c r="A103" s="317">
        <v>2</v>
      </c>
      <c r="B103" s="329" t="str">
        <f t="shared" si="4"/>
        <v/>
      </c>
      <c r="C103" s="400" t="str">
        <f>TEXT(IFERROR(INDEX('Overview - Section A'!$A$43:$A$50,MATCH(G103,'Overview - Section A'!$I$43:$I$50,0)),""),"d-mmm-yy") &amp;" to " &amp; TEXT(IFERROR(INDEX('Overview - Section A'!$E$43:$E$50,MATCH(G103,'Overview - Section A'!$I$43:$I$50,0)),""),"d-mmm-yy")</f>
        <v>1-Jan-22 to 31-Dec-22</v>
      </c>
      <c r="D103" s="413"/>
      <c r="E103" s="413"/>
      <c r="F103" s="410" t="str">
        <f t="shared" si="5"/>
        <v/>
      </c>
      <c r="G103" s="414" t="s">
        <v>306</v>
      </c>
      <c r="H103" s="414">
        <v>44926</v>
      </c>
      <c r="I103" s="415" t="b">
        <f t="shared" si="6"/>
        <v>1</v>
      </c>
      <c r="J103" s="415" t="b">
        <f t="shared" si="7"/>
        <v>0</v>
      </c>
      <c r="K103" s="415" t="str">
        <f t="shared" si="8"/>
        <v>a1N36000002nEJbEAM</v>
      </c>
      <c r="L103" s="416" t="s">
        <v>836</v>
      </c>
      <c r="M103" s="158"/>
      <c r="N103" s="79"/>
      <c r="AI103" s="5"/>
      <c r="AJ103" s="5"/>
      <c r="AK103" s="237"/>
      <c r="AL103" s="9"/>
      <c r="AM103" s="9"/>
      <c r="AN103" s="9"/>
      <c r="AO103" s="4"/>
      <c r="AP103" s="4"/>
      <c r="AQ103" s="4"/>
      <c r="AR103" s="4"/>
      <c r="AS103" s="4"/>
    </row>
    <row r="104" spans="1:45" s="302" customFormat="1" ht="18.75" customHeight="1" x14ac:dyDescent="0.25">
      <c r="A104" s="317">
        <v>3</v>
      </c>
      <c r="B104" s="329" t="str">
        <f t="shared" si="4"/>
        <v/>
      </c>
      <c r="C104" s="400" t="str">
        <f>TEXT(IFERROR(INDEX('Overview - Section A'!$A$43:$A$50,MATCH(G104,'Overview - Section A'!$I$43:$I$50,0)),""),"d-mmm-yy") &amp;" to " &amp; TEXT(IFERROR(INDEX('Overview - Section A'!$E$43:$E$50,MATCH(G104,'Overview - Section A'!$I$43:$I$50,0)),""),"d-mmm-yy")</f>
        <v>1-Jan-18 to 31-Dec-18</v>
      </c>
      <c r="D104" s="413"/>
      <c r="E104" s="413"/>
      <c r="F104" s="410" t="str">
        <f t="shared" si="5"/>
        <v/>
      </c>
      <c r="G104" s="414" t="s">
        <v>298</v>
      </c>
      <c r="H104" s="414">
        <v>43465</v>
      </c>
      <c r="I104" s="415" t="b">
        <f t="shared" si="6"/>
        <v>1</v>
      </c>
      <c r="J104" s="415" t="b">
        <f t="shared" si="7"/>
        <v>0</v>
      </c>
      <c r="K104" s="415" t="str">
        <f t="shared" si="8"/>
        <v>a1N36000002nEJcEAM</v>
      </c>
      <c r="L104" s="416" t="s">
        <v>837</v>
      </c>
      <c r="M104" s="158"/>
      <c r="N104" s="79"/>
      <c r="AI104" s="5"/>
      <c r="AJ104" s="5"/>
      <c r="AK104" s="237"/>
      <c r="AL104" s="9"/>
      <c r="AM104" s="9"/>
      <c r="AN104" s="9"/>
      <c r="AO104" s="4"/>
      <c r="AP104" s="4"/>
      <c r="AQ104" s="4"/>
      <c r="AR104" s="4"/>
      <c r="AS104" s="4"/>
    </row>
    <row r="105" spans="1:45" s="302" customFormat="1" ht="18.75" customHeight="1" x14ac:dyDescent="0.25">
      <c r="A105" s="317">
        <v>3</v>
      </c>
      <c r="B105" s="329" t="str">
        <f t="shared" si="4"/>
        <v/>
      </c>
      <c r="C105" s="400" t="str">
        <f>TEXT(IFERROR(INDEX('Overview - Section A'!$A$43:$A$50,MATCH(G105,'Overview - Section A'!$I$43:$I$50,0)),""),"d-mmm-yy") &amp;" to " &amp; TEXT(IFERROR(INDEX('Overview - Section A'!$E$43:$E$50,MATCH(G105,'Overview - Section A'!$I$43:$I$50,0)),""),"d-mmm-yy")</f>
        <v>1-Jan-19 to 31-Dec-19</v>
      </c>
      <c r="D105" s="413"/>
      <c r="E105" s="413"/>
      <c r="F105" s="410" t="str">
        <f t="shared" si="5"/>
        <v/>
      </c>
      <c r="G105" s="414" t="s">
        <v>300</v>
      </c>
      <c r="H105" s="414">
        <v>43830</v>
      </c>
      <c r="I105" s="415" t="b">
        <f t="shared" si="6"/>
        <v>1</v>
      </c>
      <c r="J105" s="415" t="b">
        <f t="shared" si="7"/>
        <v>0</v>
      </c>
      <c r="K105" s="415" t="str">
        <f t="shared" si="8"/>
        <v>a1N36000002nEJcEAM</v>
      </c>
      <c r="L105" s="416" t="s">
        <v>838</v>
      </c>
      <c r="M105" s="158"/>
      <c r="N105" s="79"/>
      <c r="AI105" s="5"/>
      <c r="AJ105" s="5"/>
      <c r="AK105" s="237"/>
      <c r="AL105" s="9"/>
      <c r="AM105" s="9"/>
      <c r="AN105" s="9"/>
      <c r="AO105" s="4"/>
      <c r="AP105" s="4"/>
      <c r="AQ105" s="4"/>
      <c r="AR105" s="4"/>
      <c r="AS105" s="4"/>
    </row>
    <row r="106" spans="1:45" s="302" customFormat="1" ht="18.75" customHeight="1" x14ac:dyDescent="0.25">
      <c r="A106" s="317">
        <v>3</v>
      </c>
      <c r="B106" s="329" t="str">
        <f t="shared" si="4"/>
        <v/>
      </c>
      <c r="C106" s="400" t="str">
        <f>TEXT(IFERROR(INDEX('Overview - Section A'!$A$43:$A$50,MATCH(G106,'Overview - Section A'!$I$43:$I$50,0)),""),"d-mmm-yy") &amp;" to " &amp; TEXT(IFERROR(INDEX('Overview - Section A'!$E$43:$E$50,MATCH(G106,'Overview - Section A'!$I$43:$I$50,0)),""),"d-mmm-yy")</f>
        <v>1-Jan-20 to 31-Dec-20</v>
      </c>
      <c r="D106" s="413"/>
      <c r="E106" s="413"/>
      <c r="F106" s="410" t="str">
        <f t="shared" si="5"/>
        <v/>
      </c>
      <c r="G106" s="414" t="s">
        <v>302</v>
      </c>
      <c r="H106" s="414">
        <v>44196</v>
      </c>
      <c r="I106" s="415" t="b">
        <f t="shared" si="6"/>
        <v>1</v>
      </c>
      <c r="J106" s="415" t="b">
        <f t="shared" si="7"/>
        <v>0</v>
      </c>
      <c r="K106" s="415" t="str">
        <f t="shared" si="8"/>
        <v>a1N36000002nEJcEAM</v>
      </c>
      <c r="L106" s="416" t="s">
        <v>839</v>
      </c>
      <c r="M106" s="158"/>
      <c r="N106" s="79"/>
      <c r="AI106" s="5"/>
      <c r="AJ106" s="5"/>
      <c r="AK106" s="237"/>
      <c r="AL106" s="9"/>
      <c r="AM106" s="9"/>
      <c r="AN106" s="9"/>
      <c r="AO106" s="4"/>
      <c r="AP106" s="4"/>
      <c r="AQ106" s="4"/>
      <c r="AR106" s="4"/>
      <c r="AS106" s="4"/>
    </row>
    <row r="107" spans="1:45" s="302" customFormat="1" ht="18.75" customHeight="1" x14ac:dyDescent="0.25">
      <c r="A107" s="317">
        <v>3</v>
      </c>
      <c r="B107" s="329" t="str">
        <f t="shared" si="4"/>
        <v/>
      </c>
      <c r="C107" s="400" t="str">
        <f>TEXT(IFERROR(INDEX('Overview - Section A'!$A$43:$A$50,MATCH(G107,'Overview - Section A'!$I$43:$I$50,0)),""),"d-mmm-yy") &amp;" to " &amp; TEXT(IFERROR(INDEX('Overview - Section A'!$E$43:$E$50,MATCH(G107,'Overview - Section A'!$I$43:$I$50,0)),""),"d-mmm-yy")</f>
        <v>1-Jan-21 to 31-Dec-21</v>
      </c>
      <c r="D107" s="413"/>
      <c r="E107" s="413"/>
      <c r="F107" s="410" t="str">
        <f t="shared" si="5"/>
        <v/>
      </c>
      <c r="G107" s="414" t="s">
        <v>304</v>
      </c>
      <c r="H107" s="414">
        <v>44561</v>
      </c>
      <c r="I107" s="415" t="b">
        <f t="shared" si="6"/>
        <v>1</v>
      </c>
      <c r="J107" s="415" t="b">
        <f t="shared" si="7"/>
        <v>0</v>
      </c>
      <c r="K107" s="415" t="str">
        <f t="shared" si="8"/>
        <v>a1N36000002nEJcEAM</v>
      </c>
      <c r="L107" s="416" t="s">
        <v>840</v>
      </c>
      <c r="M107" s="158"/>
      <c r="N107" s="79"/>
      <c r="AI107" s="5"/>
      <c r="AJ107" s="5"/>
      <c r="AK107" s="237"/>
      <c r="AL107" s="9"/>
      <c r="AM107" s="9"/>
      <c r="AN107" s="9"/>
      <c r="AO107" s="4"/>
      <c r="AP107" s="4"/>
      <c r="AQ107" s="4"/>
      <c r="AR107" s="4"/>
      <c r="AS107" s="4"/>
    </row>
    <row r="108" spans="1:45" s="302" customFormat="1" ht="18.75" customHeight="1" x14ac:dyDescent="0.25">
      <c r="A108" s="317">
        <v>3</v>
      </c>
      <c r="B108" s="329" t="str">
        <f t="shared" si="4"/>
        <v/>
      </c>
      <c r="C108" s="400" t="str">
        <f>TEXT(IFERROR(INDEX('Overview - Section A'!$A$43:$A$50,MATCH(G108,'Overview - Section A'!$I$43:$I$50,0)),""),"d-mmm-yy") &amp;" to " &amp; TEXT(IFERROR(INDEX('Overview - Section A'!$E$43:$E$50,MATCH(G108,'Overview - Section A'!$I$43:$I$50,0)),""),"d-mmm-yy")</f>
        <v>1-Jan-22 to 31-Dec-22</v>
      </c>
      <c r="D108" s="413"/>
      <c r="E108" s="413"/>
      <c r="F108" s="410" t="str">
        <f t="shared" si="5"/>
        <v/>
      </c>
      <c r="G108" s="414" t="s">
        <v>306</v>
      </c>
      <c r="H108" s="414">
        <v>44926</v>
      </c>
      <c r="I108" s="415" t="b">
        <f t="shared" si="6"/>
        <v>1</v>
      </c>
      <c r="J108" s="415" t="b">
        <f t="shared" si="7"/>
        <v>0</v>
      </c>
      <c r="K108" s="415" t="str">
        <f t="shared" si="8"/>
        <v>a1N36000002nEJcEAM</v>
      </c>
      <c r="L108" s="416" t="s">
        <v>841</v>
      </c>
      <c r="M108" s="158"/>
      <c r="N108" s="79"/>
      <c r="AI108" s="5"/>
      <c r="AJ108" s="5"/>
      <c r="AK108" s="237"/>
      <c r="AL108" s="9"/>
      <c r="AM108" s="9"/>
      <c r="AN108" s="9"/>
      <c r="AO108" s="4"/>
      <c r="AP108" s="4"/>
      <c r="AQ108" s="4"/>
      <c r="AR108" s="4"/>
      <c r="AS108" s="4"/>
    </row>
    <row r="109" spans="1:45" s="302" customFormat="1" ht="18.75" customHeight="1" x14ac:dyDescent="0.25">
      <c r="A109" s="317">
        <v>4</v>
      </c>
      <c r="B109" s="329" t="str">
        <f t="shared" si="4"/>
        <v/>
      </c>
      <c r="C109" s="400" t="str">
        <f>TEXT(IFERROR(INDEX('Overview - Section A'!$A$43:$A$50,MATCH(G109,'Overview - Section A'!$I$43:$I$50,0)),""),"d-mmm-yy") &amp;" to " &amp; TEXT(IFERROR(INDEX('Overview - Section A'!$E$43:$E$50,MATCH(G109,'Overview - Section A'!$I$43:$I$50,0)),""),"d-mmm-yy")</f>
        <v>1-Jan-18 to 31-Dec-18</v>
      </c>
      <c r="D109" s="413"/>
      <c r="E109" s="413"/>
      <c r="F109" s="410" t="str">
        <f t="shared" si="5"/>
        <v/>
      </c>
      <c r="G109" s="414" t="s">
        <v>298</v>
      </c>
      <c r="H109" s="414">
        <v>43465</v>
      </c>
      <c r="I109" s="415" t="b">
        <f t="shared" si="6"/>
        <v>1</v>
      </c>
      <c r="J109" s="415" t="b">
        <f t="shared" si="7"/>
        <v>0</v>
      </c>
      <c r="K109" s="415" t="str">
        <f t="shared" si="8"/>
        <v>a1N36000002nEJdEAM</v>
      </c>
      <c r="L109" s="416" t="s">
        <v>842</v>
      </c>
      <c r="M109" s="158"/>
      <c r="N109" s="79"/>
      <c r="AI109" s="5"/>
      <c r="AJ109" s="5"/>
      <c r="AK109" s="237"/>
      <c r="AL109" s="9"/>
      <c r="AM109" s="9"/>
      <c r="AN109" s="9"/>
      <c r="AO109" s="4"/>
      <c r="AP109" s="4"/>
      <c r="AQ109" s="4"/>
      <c r="AR109" s="4"/>
      <c r="AS109" s="4"/>
    </row>
    <row r="110" spans="1:45" s="302" customFormat="1" ht="18.75" customHeight="1" x14ac:dyDescent="0.25">
      <c r="A110" s="317">
        <v>4</v>
      </c>
      <c r="B110" s="329" t="str">
        <f t="shared" si="4"/>
        <v/>
      </c>
      <c r="C110" s="400" t="str">
        <f>TEXT(IFERROR(INDEX('Overview - Section A'!$A$43:$A$50,MATCH(G110,'Overview - Section A'!$I$43:$I$50,0)),""),"d-mmm-yy") &amp;" to " &amp; TEXT(IFERROR(INDEX('Overview - Section A'!$E$43:$E$50,MATCH(G110,'Overview - Section A'!$I$43:$I$50,0)),""),"d-mmm-yy")</f>
        <v>1-Jan-19 to 31-Dec-19</v>
      </c>
      <c r="D110" s="413"/>
      <c r="E110" s="413"/>
      <c r="F110" s="410" t="str">
        <f t="shared" si="5"/>
        <v/>
      </c>
      <c r="G110" s="414" t="s">
        <v>300</v>
      </c>
      <c r="H110" s="414">
        <v>43830</v>
      </c>
      <c r="I110" s="415" t="b">
        <f t="shared" si="6"/>
        <v>1</v>
      </c>
      <c r="J110" s="415" t="b">
        <f t="shared" si="7"/>
        <v>0</v>
      </c>
      <c r="K110" s="415" t="str">
        <f t="shared" si="8"/>
        <v>a1N36000002nEJdEAM</v>
      </c>
      <c r="L110" s="416" t="s">
        <v>843</v>
      </c>
      <c r="M110" s="158"/>
      <c r="N110" s="79"/>
      <c r="AI110" s="5"/>
      <c r="AJ110" s="5"/>
      <c r="AK110" s="237"/>
      <c r="AL110" s="9"/>
      <c r="AM110" s="9"/>
      <c r="AN110" s="9"/>
      <c r="AO110" s="4"/>
      <c r="AP110" s="4"/>
      <c r="AQ110" s="4"/>
      <c r="AR110" s="4"/>
      <c r="AS110" s="4"/>
    </row>
    <row r="111" spans="1:45" s="302" customFormat="1" ht="18.75" customHeight="1" x14ac:dyDescent="0.25">
      <c r="A111" s="317">
        <v>4</v>
      </c>
      <c r="B111" s="329" t="str">
        <f t="shared" si="4"/>
        <v/>
      </c>
      <c r="C111" s="400" t="str">
        <f>TEXT(IFERROR(INDEX('Overview - Section A'!$A$43:$A$50,MATCH(G111,'Overview - Section A'!$I$43:$I$50,0)),""),"d-mmm-yy") &amp;" to " &amp; TEXT(IFERROR(INDEX('Overview - Section A'!$E$43:$E$50,MATCH(G111,'Overview - Section A'!$I$43:$I$50,0)),""),"d-mmm-yy")</f>
        <v>1-Jan-20 to 31-Dec-20</v>
      </c>
      <c r="D111" s="413"/>
      <c r="E111" s="413"/>
      <c r="F111" s="410" t="str">
        <f t="shared" si="5"/>
        <v/>
      </c>
      <c r="G111" s="414" t="s">
        <v>302</v>
      </c>
      <c r="H111" s="414">
        <v>44196</v>
      </c>
      <c r="I111" s="415" t="b">
        <f t="shared" si="6"/>
        <v>1</v>
      </c>
      <c r="J111" s="415" t="b">
        <f t="shared" si="7"/>
        <v>0</v>
      </c>
      <c r="K111" s="415" t="str">
        <f t="shared" si="8"/>
        <v>a1N36000002nEJdEAM</v>
      </c>
      <c r="L111" s="416" t="s">
        <v>844</v>
      </c>
      <c r="M111" s="158"/>
      <c r="N111" s="79"/>
      <c r="AI111" s="5"/>
      <c r="AJ111" s="5"/>
      <c r="AK111" s="237"/>
      <c r="AL111" s="9"/>
      <c r="AM111" s="9"/>
      <c r="AN111" s="9"/>
      <c r="AO111" s="4"/>
      <c r="AP111" s="4"/>
      <c r="AQ111" s="4"/>
      <c r="AR111" s="4"/>
      <c r="AS111" s="4"/>
    </row>
    <row r="112" spans="1:45" s="302" customFormat="1" ht="18.75" customHeight="1" x14ac:dyDescent="0.25">
      <c r="A112" s="317">
        <v>4</v>
      </c>
      <c r="B112" s="329" t="str">
        <f t="shared" si="4"/>
        <v/>
      </c>
      <c r="C112" s="400" t="str">
        <f>TEXT(IFERROR(INDEX('Overview - Section A'!$A$43:$A$50,MATCH(G112,'Overview - Section A'!$I$43:$I$50,0)),""),"d-mmm-yy") &amp;" to " &amp; TEXT(IFERROR(INDEX('Overview - Section A'!$E$43:$E$50,MATCH(G112,'Overview - Section A'!$I$43:$I$50,0)),""),"d-mmm-yy")</f>
        <v>1-Jan-21 to 31-Dec-21</v>
      </c>
      <c r="D112" s="413"/>
      <c r="E112" s="413"/>
      <c r="F112" s="410" t="str">
        <f t="shared" si="5"/>
        <v/>
      </c>
      <c r="G112" s="414" t="s">
        <v>304</v>
      </c>
      <c r="H112" s="414">
        <v>44561</v>
      </c>
      <c r="I112" s="415" t="b">
        <f t="shared" si="6"/>
        <v>1</v>
      </c>
      <c r="J112" s="415" t="b">
        <f t="shared" si="7"/>
        <v>0</v>
      </c>
      <c r="K112" s="415" t="str">
        <f t="shared" si="8"/>
        <v>a1N36000002nEJdEAM</v>
      </c>
      <c r="L112" s="416" t="s">
        <v>845</v>
      </c>
      <c r="M112" s="158"/>
      <c r="N112" s="79"/>
      <c r="AI112" s="5"/>
      <c r="AJ112" s="5"/>
      <c r="AK112" s="237"/>
      <c r="AL112" s="9"/>
      <c r="AM112" s="9"/>
      <c r="AN112" s="9"/>
      <c r="AO112" s="4"/>
      <c r="AP112" s="4"/>
      <c r="AQ112" s="4"/>
      <c r="AR112" s="4"/>
      <c r="AS112" s="4"/>
    </row>
    <row r="113" spans="1:45" s="302" customFormat="1" ht="18.75" customHeight="1" x14ac:dyDescent="0.25">
      <c r="A113" s="317">
        <v>4</v>
      </c>
      <c r="B113" s="329" t="str">
        <f t="shared" si="4"/>
        <v/>
      </c>
      <c r="C113" s="400" t="str">
        <f>TEXT(IFERROR(INDEX('Overview - Section A'!$A$43:$A$50,MATCH(G113,'Overview - Section A'!$I$43:$I$50,0)),""),"d-mmm-yy") &amp;" to " &amp; TEXT(IFERROR(INDEX('Overview - Section A'!$E$43:$E$50,MATCH(G113,'Overview - Section A'!$I$43:$I$50,0)),""),"d-mmm-yy")</f>
        <v>1-Jan-22 to 31-Dec-22</v>
      </c>
      <c r="D113" s="413"/>
      <c r="E113" s="413"/>
      <c r="F113" s="410" t="str">
        <f t="shared" si="5"/>
        <v/>
      </c>
      <c r="G113" s="414" t="s">
        <v>306</v>
      </c>
      <c r="H113" s="414">
        <v>44926</v>
      </c>
      <c r="I113" s="415" t="b">
        <f t="shared" si="6"/>
        <v>1</v>
      </c>
      <c r="J113" s="415" t="b">
        <f t="shared" si="7"/>
        <v>0</v>
      </c>
      <c r="K113" s="415" t="str">
        <f t="shared" si="8"/>
        <v>a1N36000002nEJdEAM</v>
      </c>
      <c r="L113" s="416" t="s">
        <v>846</v>
      </c>
      <c r="M113" s="158"/>
      <c r="N113" s="79"/>
      <c r="AI113" s="5"/>
      <c r="AJ113" s="5"/>
      <c r="AK113" s="237"/>
      <c r="AL113" s="9"/>
      <c r="AM113" s="9"/>
      <c r="AN113" s="9"/>
      <c r="AO113" s="4"/>
      <c r="AP113" s="4"/>
      <c r="AQ113" s="4"/>
      <c r="AR113" s="4"/>
      <c r="AS113" s="4"/>
    </row>
    <row r="114" spans="1:45" s="302" customFormat="1" ht="18.75" customHeight="1" x14ac:dyDescent="0.25">
      <c r="A114" s="317">
        <v>5</v>
      </c>
      <c r="B114" s="329" t="str">
        <f t="shared" si="4"/>
        <v/>
      </c>
      <c r="C114" s="400" t="str">
        <f>TEXT(IFERROR(INDEX('Overview - Section A'!$A$43:$A$50,MATCH(G114,'Overview - Section A'!$I$43:$I$50,0)),""),"d-mmm-yy") &amp;" to " &amp; TEXT(IFERROR(INDEX('Overview - Section A'!$E$43:$E$50,MATCH(G114,'Overview - Section A'!$I$43:$I$50,0)),""),"d-mmm-yy")</f>
        <v>1-Jan-18 to 31-Dec-18</v>
      </c>
      <c r="D114" s="413"/>
      <c r="E114" s="413"/>
      <c r="F114" s="410" t="str">
        <f t="shared" si="5"/>
        <v/>
      </c>
      <c r="G114" s="414" t="s">
        <v>298</v>
      </c>
      <c r="H114" s="414">
        <v>43465</v>
      </c>
      <c r="I114" s="415" t="b">
        <f t="shared" si="6"/>
        <v>1</v>
      </c>
      <c r="J114" s="415" t="b">
        <f t="shared" si="7"/>
        <v>0</v>
      </c>
      <c r="K114" s="415" t="str">
        <f t="shared" si="8"/>
        <v>a1N36000002nEJeEAM</v>
      </c>
      <c r="L114" s="416" t="s">
        <v>847</v>
      </c>
      <c r="M114" s="158"/>
      <c r="N114" s="79"/>
      <c r="AI114" s="5"/>
      <c r="AJ114" s="5"/>
      <c r="AK114" s="237"/>
      <c r="AL114" s="9"/>
      <c r="AM114" s="9"/>
      <c r="AN114" s="9"/>
      <c r="AO114" s="4"/>
      <c r="AP114" s="4"/>
      <c r="AQ114" s="4"/>
      <c r="AR114" s="4"/>
      <c r="AS114" s="4"/>
    </row>
    <row r="115" spans="1:45" s="302" customFormat="1" ht="18.75" customHeight="1" x14ac:dyDescent="0.25">
      <c r="A115" s="317">
        <v>5</v>
      </c>
      <c r="B115" s="329" t="str">
        <f t="shared" si="4"/>
        <v/>
      </c>
      <c r="C115" s="400" t="str">
        <f>TEXT(IFERROR(INDEX('Overview - Section A'!$A$43:$A$50,MATCH(G115,'Overview - Section A'!$I$43:$I$50,0)),""),"d-mmm-yy") &amp;" to " &amp; TEXT(IFERROR(INDEX('Overview - Section A'!$E$43:$E$50,MATCH(G115,'Overview - Section A'!$I$43:$I$50,0)),""),"d-mmm-yy")</f>
        <v>1-Jan-19 to 31-Dec-19</v>
      </c>
      <c r="D115" s="413"/>
      <c r="E115" s="413"/>
      <c r="F115" s="410" t="str">
        <f t="shared" si="5"/>
        <v/>
      </c>
      <c r="G115" s="414" t="s">
        <v>300</v>
      </c>
      <c r="H115" s="414">
        <v>43830</v>
      </c>
      <c r="I115" s="415" t="b">
        <f t="shared" si="6"/>
        <v>1</v>
      </c>
      <c r="J115" s="415" t="b">
        <f t="shared" si="7"/>
        <v>0</v>
      </c>
      <c r="K115" s="415" t="str">
        <f t="shared" si="8"/>
        <v>a1N36000002nEJeEAM</v>
      </c>
      <c r="L115" s="416" t="s">
        <v>848</v>
      </c>
      <c r="M115" s="158"/>
      <c r="N115" s="79"/>
      <c r="AI115" s="5"/>
      <c r="AJ115" s="5"/>
      <c r="AK115" s="237"/>
      <c r="AL115" s="9"/>
      <c r="AM115" s="9"/>
      <c r="AN115" s="9"/>
      <c r="AO115" s="4"/>
      <c r="AP115" s="4"/>
      <c r="AQ115" s="4"/>
      <c r="AR115" s="4"/>
      <c r="AS115" s="4"/>
    </row>
    <row r="116" spans="1:45" s="302" customFormat="1" ht="18.75" customHeight="1" x14ac:dyDescent="0.25">
      <c r="A116" s="317">
        <v>5</v>
      </c>
      <c r="B116" s="329" t="str">
        <f t="shared" si="4"/>
        <v/>
      </c>
      <c r="C116" s="400" t="str">
        <f>TEXT(IFERROR(INDEX('Overview - Section A'!$A$43:$A$50,MATCH(G116,'Overview - Section A'!$I$43:$I$50,0)),""),"d-mmm-yy") &amp;" to " &amp; TEXT(IFERROR(INDEX('Overview - Section A'!$E$43:$E$50,MATCH(G116,'Overview - Section A'!$I$43:$I$50,0)),""),"d-mmm-yy")</f>
        <v>1-Jan-20 to 31-Dec-20</v>
      </c>
      <c r="D116" s="413"/>
      <c r="E116" s="413"/>
      <c r="F116" s="410" t="str">
        <f t="shared" si="5"/>
        <v/>
      </c>
      <c r="G116" s="414" t="s">
        <v>302</v>
      </c>
      <c r="H116" s="414">
        <v>44196</v>
      </c>
      <c r="I116" s="415" t="b">
        <f t="shared" si="6"/>
        <v>1</v>
      </c>
      <c r="J116" s="415" t="b">
        <f t="shared" si="7"/>
        <v>0</v>
      </c>
      <c r="K116" s="415" t="str">
        <f t="shared" si="8"/>
        <v>a1N36000002nEJeEAM</v>
      </c>
      <c r="L116" s="416" t="s">
        <v>849</v>
      </c>
      <c r="M116" s="158"/>
      <c r="N116" s="79"/>
      <c r="AI116" s="5"/>
      <c r="AJ116" s="5"/>
      <c r="AK116" s="237"/>
      <c r="AL116" s="9"/>
      <c r="AM116" s="9"/>
      <c r="AN116" s="9"/>
      <c r="AO116" s="4"/>
      <c r="AP116" s="4"/>
      <c r="AQ116" s="4"/>
      <c r="AR116" s="4"/>
      <c r="AS116" s="4"/>
    </row>
    <row r="117" spans="1:45" s="302" customFormat="1" ht="18.75" customHeight="1" x14ac:dyDescent="0.25">
      <c r="A117" s="317">
        <v>5</v>
      </c>
      <c r="B117" s="329" t="str">
        <f t="shared" si="4"/>
        <v/>
      </c>
      <c r="C117" s="400" t="str">
        <f>TEXT(IFERROR(INDEX('Overview - Section A'!$A$43:$A$50,MATCH(G117,'Overview - Section A'!$I$43:$I$50,0)),""),"d-mmm-yy") &amp;" to " &amp; TEXT(IFERROR(INDEX('Overview - Section A'!$E$43:$E$50,MATCH(G117,'Overview - Section A'!$I$43:$I$50,0)),""),"d-mmm-yy")</f>
        <v>1-Jan-21 to 31-Dec-21</v>
      </c>
      <c r="D117" s="413"/>
      <c r="E117" s="413"/>
      <c r="F117" s="410" t="str">
        <f t="shared" si="5"/>
        <v/>
      </c>
      <c r="G117" s="414" t="s">
        <v>304</v>
      </c>
      <c r="H117" s="414">
        <v>44561</v>
      </c>
      <c r="I117" s="415" t="b">
        <f t="shared" si="6"/>
        <v>1</v>
      </c>
      <c r="J117" s="415" t="b">
        <f t="shared" si="7"/>
        <v>0</v>
      </c>
      <c r="K117" s="415" t="str">
        <f t="shared" si="8"/>
        <v>a1N36000002nEJeEAM</v>
      </c>
      <c r="L117" s="416" t="s">
        <v>850</v>
      </c>
      <c r="M117" s="158"/>
      <c r="N117" s="79"/>
      <c r="AI117" s="5"/>
      <c r="AJ117" s="5"/>
      <c r="AK117" s="237"/>
      <c r="AL117" s="9"/>
      <c r="AM117" s="9"/>
      <c r="AN117" s="9"/>
      <c r="AO117" s="4"/>
      <c r="AP117" s="4"/>
      <c r="AQ117" s="4"/>
      <c r="AR117" s="4"/>
      <c r="AS117" s="4"/>
    </row>
    <row r="118" spans="1:45" s="302" customFormat="1" ht="18.75" customHeight="1" x14ac:dyDescent="0.25">
      <c r="A118" s="317">
        <v>5</v>
      </c>
      <c r="B118" s="329" t="str">
        <f t="shared" si="4"/>
        <v/>
      </c>
      <c r="C118" s="400" t="str">
        <f>TEXT(IFERROR(INDEX('Overview - Section A'!$A$43:$A$50,MATCH(G118,'Overview - Section A'!$I$43:$I$50,0)),""),"d-mmm-yy") &amp;" to " &amp; TEXT(IFERROR(INDEX('Overview - Section A'!$E$43:$E$50,MATCH(G118,'Overview - Section A'!$I$43:$I$50,0)),""),"d-mmm-yy")</f>
        <v>1-Jan-22 to 31-Dec-22</v>
      </c>
      <c r="D118" s="413"/>
      <c r="E118" s="413"/>
      <c r="F118" s="410" t="str">
        <f t="shared" si="5"/>
        <v/>
      </c>
      <c r="G118" s="414" t="s">
        <v>306</v>
      </c>
      <c r="H118" s="414">
        <v>44926</v>
      </c>
      <c r="I118" s="415" t="b">
        <f t="shared" si="6"/>
        <v>1</v>
      </c>
      <c r="J118" s="415" t="b">
        <f t="shared" si="7"/>
        <v>0</v>
      </c>
      <c r="K118" s="415" t="str">
        <f t="shared" si="8"/>
        <v>a1N36000002nEJeEAM</v>
      </c>
      <c r="L118" s="416" t="s">
        <v>851</v>
      </c>
      <c r="M118" s="158"/>
      <c r="N118" s="79"/>
      <c r="AI118" s="5"/>
      <c r="AJ118" s="5"/>
      <c r="AK118" s="237"/>
      <c r="AL118" s="9"/>
      <c r="AM118" s="9"/>
      <c r="AN118" s="9"/>
      <c r="AO118" s="4"/>
      <c r="AP118" s="4"/>
      <c r="AQ118" s="4"/>
      <c r="AR118" s="4"/>
      <c r="AS118" s="4"/>
    </row>
    <row r="119" spans="1:45" s="302" customFormat="1" ht="18.75" customHeight="1" x14ac:dyDescent="0.25">
      <c r="A119" s="317">
        <v>6</v>
      </c>
      <c r="B119" s="329" t="str">
        <f t="shared" si="4"/>
        <v/>
      </c>
      <c r="C119" s="400" t="str">
        <f>TEXT(IFERROR(INDEX('Overview - Section A'!$A$43:$A$50,MATCH(G119,'Overview - Section A'!$I$43:$I$50,0)),""),"d-mmm-yy") &amp;" to " &amp; TEXT(IFERROR(INDEX('Overview - Section A'!$E$43:$E$50,MATCH(G119,'Overview - Section A'!$I$43:$I$50,0)),""),"d-mmm-yy")</f>
        <v>1-Jan-18 to 31-Dec-18</v>
      </c>
      <c r="D119" s="413"/>
      <c r="E119" s="413"/>
      <c r="F119" s="410" t="str">
        <f t="shared" si="5"/>
        <v/>
      </c>
      <c r="G119" s="414" t="s">
        <v>298</v>
      </c>
      <c r="H119" s="414">
        <v>43465</v>
      </c>
      <c r="I119" s="415" t="b">
        <f t="shared" si="6"/>
        <v>1</v>
      </c>
      <c r="J119" s="415" t="b">
        <f t="shared" si="7"/>
        <v>0</v>
      </c>
      <c r="K119" s="415" t="str">
        <f t="shared" si="8"/>
        <v>a1N36000002nEJfEAM</v>
      </c>
      <c r="L119" s="416" t="s">
        <v>852</v>
      </c>
      <c r="M119" s="158"/>
      <c r="N119" s="79"/>
      <c r="AI119" s="5"/>
      <c r="AJ119" s="5"/>
      <c r="AK119" s="237"/>
      <c r="AL119" s="9"/>
      <c r="AM119" s="9"/>
      <c r="AN119" s="9"/>
      <c r="AO119" s="4"/>
      <c r="AP119" s="4"/>
      <c r="AQ119" s="4"/>
      <c r="AR119" s="4"/>
      <c r="AS119" s="4"/>
    </row>
    <row r="120" spans="1:45" s="302" customFormat="1" ht="18.75" customHeight="1" x14ac:dyDescent="0.25">
      <c r="A120" s="317">
        <v>6</v>
      </c>
      <c r="B120" s="329" t="str">
        <f t="shared" si="4"/>
        <v/>
      </c>
      <c r="C120" s="400" t="str">
        <f>TEXT(IFERROR(INDEX('Overview - Section A'!$A$43:$A$50,MATCH(G120,'Overview - Section A'!$I$43:$I$50,0)),""),"d-mmm-yy") &amp;" to " &amp; TEXT(IFERROR(INDEX('Overview - Section A'!$E$43:$E$50,MATCH(G120,'Overview - Section A'!$I$43:$I$50,0)),""),"d-mmm-yy")</f>
        <v>1-Jan-19 to 31-Dec-19</v>
      </c>
      <c r="D120" s="413"/>
      <c r="E120" s="413"/>
      <c r="F120" s="410" t="str">
        <f t="shared" si="5"/>
        <v/>
      </c>
      <c r="G120" s="414" t="s">
        <v>300</v>
      </c>
      <c r="H120" s="414">
        <v>43830</v>
      </c>
      <c r="I120" s="415" t="b">
        <f t="shared" si="6"/>
        <v>1</v>
      </c>
      <c r="J120" s="415" t="b">
        <f t="shared" si="7"/>
        <v>0</v>
      </c>
      <c r="K120" s="415" t="str">
        <f t="shared" si="8"/>
        <v>a1N36000002nEJfEAM</v>
      </c>
      <c r="L120" s="416" t="s">
        <v>853</v>
      </c>
      <c r="M120" s="158"/>
      <c r="N120" s="79"/>
      <c r="AI120" s="5"/>
      <c r="AJ120" s="5"/>
      <c r="AK120" s="237"/>
      <c r="AL120" s="9"/>
      <c r="AM120" s="9"/>
      <c r="AN120" s="9"/>
      <c r="AO120" s="4"/>
      <c r="AP120" s="4"/>
      <c r="AQ120" s="4"/>
      <c r="AR120" s="4"/>
      <c r="AS120" s="4"/>
    </row>
    <row r="121" spans="1:45" s="302" customFormat="1" ht="18.75" customHeight="1" x14ac:dyDescent="0.25">
      <c r="A121" s="317">
        <v>6</v>
      </c>
      <c r="B121" s="329" t="str">
        <f t="shared" si="4"/>
        <v/>
      </c>
      <c r="C121" s="400" t="str">
        <f>TEXT(IFERROR(INDEX('Overview - Section A'!$A$43:$A$50,MATCH(G121,'Overview - Section A'!$I$43:$I$50,0)),""),"d-mmm-yy") &amp;" to " &amp; TEXT(IFERROR(INDEX('Overview - Section A'!$E$43:$E$50,MATCH(G121,'Overview - Section A'!$I$43:$I$50,0)),""),"d-mmm-yy")</f>
        <v>1-Jan-20 to 31-Dec-20</v>
      </c>
      <c r="D121" s="413"/>
      <c r="E121" s="413"/>
      <c r="F121" s="410" t="str">
        <f t="shared" si="5"/>
        <v/>
      </c>
      <c r="G121" s="414" t="s">
        <v>302</v>
      </c>
      <c r="H121" s="414">
        <v>44196</v>
      </c>
      <c r="I121" s="415" t="b">
        <f t="shared" si="6"/>
        <v>1</v>
      </c>
      <c r="J121" s="415" t="b">
        <f t="shared" si="7"/>
        <v>0</v>
      </c>
      <c r="K121" s="415" t="str">
        <f t="shared" si="8"/>
        <v>a1N36000002nEJfEAM</v>
      </c>
      <c r="L121" s="416" t="s">
        <v>854</v>
      </c>
      <c r="M121" s="158"/>
      <c r="N121" s="79"/>
      <c r="AI121" s="5"/>
      <c r="AJ121" s="5"/>
      <c r="AK121" s="237"/>
      <c r="AL121" s="9"/>
      <c r="AM121" s="9"/>
      <c r="AN121" s="9"/>
      <c r="AO121" s="4"/>
      <c r="AP121" s="4"/>
      <c r="AQ121" s="4"/>
      <c r="AR121" s="4"/>
      <c r="AS121" s="4"/>
    </row>
    <row r="122" spans="1:45" s="302" customFormat="1" ht="18.75" customHeight="1" x14ac:dyDescent="0.25">
      <c r="A122" s="317">
        <v>6</v>
      </c>
      <c r="B122" s="329" t="str">
        <f t="shared" si="4"/>
        <v/>
      </c>
      <c r="C122" s="400" t="str">
        <f>TEXT(IFERROR(INDEX('Overview - Section A'!$A$43:$A$50,MATCH(G122,'Overview - Section A'!$I$43:$I$50,0)),""),"d-mmm-yy") &amp;" to " &amp; TEXT(IFERROR(INDEX('Overview - Section A'!$E$43:$E$50,MATCH(G122,'Overview - Section A'!$I$43:$I$50,0)),""),"d-mmm-yy")</f>
        <v>1-Jan-21 to 31-Dec-21</v>
      </c>
      <c r="D122" s="413"/>
      <c r="E122" s="413"/>
      <c r="F122" s="410" t="str">
        <f t="shared" si="5"/>
        <v/>
      </c>
      <c r="G122" s="414" t="s">
        <v>304</v>
      </c>
      <c r="H122" s="414">
        <v>44561</v>
      </c>
      <c r="I122" s="415" t="b">
        <f t="shared" si="6"/>
        <v>1</v>
      </c>
      <c r="J122" s="415" t="b">
        <f t="shared" si="7"/>
        <v>0</v>
      </c>
      <c r="K122" s="415" t="str">
        <f t="shared" si="8"/>
        <v>a1N36000002nEJfEAM</v>
      </c>
      <c r="L122" s="416" t="s">
        <v>855</v>
      </c>
      <c r="M122" s="158"/>
      <c r="N122" s="79"/>
      <c r="AI122" s="5"/>
      <c r="AJ122" s="5"/>
      <c r="AK122" s="237"/>
      <c r="AL122" s="9"/>
      <c r="AM122" s="9"/>
      <c r="AN122" s="9"/>
      <c r="AO122" s="4"/>
      <c r="AP122" s="4"/>
      <c r="AQ122" s="4"/>
      <c r="AR122" s="4"/>
      <c r="AS122" s="4"/>
    </row>
    <row r="123" spans="1:45" s="302" customFormat="1" ht="18.75" customHeight="1" x14ac:dyDescent="0.25">
      <c r="A123" s="317">
        <v>6</v>
      </c>
      <c r="B123" s="329" t="str">
        <f t="shared" si="4"/>
        <v/>
      </c>
      <c r="C123" s="400" t="str">
        <f>TEXT(IFERROR(INDEX('Overview - Section A'!$A$43:$A$50,MATCH(G123,'Overview - Section A'!$I$43:$I$50,0)),""),"d-mmm-yy") &amp;" to " &amp; TEXT(IFERROR(INDEX('Overview - Section A'!$E$43:$E$50,MATCH(G123,'Overview - Section A'!$I$43:$I$50,0)),""),"d-mmm-yy")</f>
        <v>1-Jan-22 to 31-Dec-22</v>
      </c>
      <c r="D123" s="413"/>
      <c r="E123" s="413"/>
      <c r="F123" s="410" t="str">
        <f t="shared" si="5"/>
        <v/>
      </c>
      <c r="G123" s="414" t="s">
        <v>306</v>
      </c>
      <c r="H123" s="414">
        <v>44926</v>
      </c>
      <c r="I123" s="415" t="b">
        <f t="shared" si="6"/>
        <v>1</v>
      </c>
      <c r="J123" s="415" t="b">
        <f t="shared" si="7"/>
        <v>0</v>
      </c>
      <c r="K123" s="415" t="str">
        <f t="shared" si="8"/>
        <v>a1N36000002nEJfEAM</v>
      </c>
      <c r="L123" s="416" t="s">
        <v>856</v>
      </c>
      <c r="M123" s="158"/>
      <c r="N123" s="79"/>
      <c r="AI123" s="5"/>
      <c r="AJ123" s="5"/>
      <c r="AK123" s="237"/>
      <c r="AL123" s="9"/>
      <c r="AM123" s="9"/>
      <c r="AN123" s="9"/>
      <c r="AO123" s="4"/>
      <c r="AP123" s="4"/>
      <c r="AQ123" s="4"/>
      <c r="AR123" s="4"/>
      <c r="AS123" s="4"/>
    </row>
    <row r="124" spans="1:45" s="302" customFormat="1" ht="18.75" customHeight="1" x14ac:dyDescent="0.25">
      <c r="A124" s="317">
        <v>7</v>
      </c>
      <c r="B124" s="329" t="str">
        <f t="shared" si="4"/>
        <v/>
      </c>
      <c r="C124" s="400" t="str">
        <f>TEXT(IFERROR(INDEX('Overview - Section A'!$A$43:$A$50,MATCH(G124,'Overview - Section A'!$I$43:$I$50,0)),""),"d-mmm-yy") &amp;" to " &amp; TEXT(IFERROR(INDEX('Overview - Section A'!$E$43:$E$50,MATCH(G124,'Overview - Section A'!$I$43:$I$50,0)),""),"d-mmm-yy")</f>
        <v>1-Jan-18 to 31-Dec-18</v>
      </c>
      <c r="D124" s="413"/>
      <c r="E124" s="413"/>
      <c r="F124" s="410" t="str">
        <f t="shared" si="5"/>
        <v/>
      </c>
      <c r="G124" s="414" t="s">
        <v>298</v>
      </c>
      <c r="H124" s="414">
        <v>43465</v>
      </c>
      <c r="I124" s="415" t="b">
        <f t="shared" si="6"/>
        <v>1</v>
      </c>
      <c r="J124" s="415" t="b">
        <f t="shared" si="7"/>
        <v>0</v>
      </c>
      <c r="K124" s="415" t="str">
        <f t="shared" si="8"/>
        <v>a1N36000002nEJgEAM</v>
      </c>
      <c r="L124" s="416" t="s">
        <v>857</v>
      </c>
      <c r="M124" s="158"/>
      <c r="N124" s="79"/>
      <c r="AI124" s="5"/>
      <c r="AJ124" s="5"/>
      <c r="AK124" s="237"/>
      <c r="AL124" s="9"/>
      <c r="AM124" s="9"/>
      <c r="AN124" s="9"/>
      <c r="AO124" s="4"/>
      <c r="AP124" s="4"/>
      <c r="AQ124" s="4"/>
      <c r="AR124" s="4"/>
      <c r="AS124" s="4"/>
    </row>
    <row r="125" spans="1:45" s="302" customFormat="1" ht="18.75" customHeight="1" x14ac:dyDescent="0.25">
      <c r="A125" s="317">
        <v>7</v>
      </c>
      <c r="B125" s="329" t="str">
        <f t="shared" si="4"/>
        <v/>
      </c>
      <c r="C125" s="400" t="str">
        <f>TEXT(IFERROR(INDEX('Overview - Section A'!$A$43:$A$50,MATCH(G125,'Overview - Section A'!$I$43:$I$50,0)),""),"d-mmm-yy") &amp;" to " &amp; TEXT(IFERROR(INDEX('Overview - Section A'!$E$43:$E$50,MATCH(G125,'Overview - Section A'!$I$43:$I$50,0)),""),"d-mmm-yy")</f>
        <v>1-Jan-19 to 31-Dec-19</v>
      </c>
      <c r="D125" s="413"/>
      <c r="E125" s="413"/>
      <c r="F125" s="410" t="str">
        <f t="shared" si="5"/>
        <v/>
      </c>
      <c r="G125" s="414" t="s">
        <v>300</v>
      </c>
      <c r="H125" s="414">
        <v>43830</v>
      </c>
      <c r="I125" s="415" t="b">
        <f t="shared" si="6"/>
        <v>1</v>
      </c>
      <c r="J125" s="415" t="b">
        <f t="shared" si="7"/>
        <v>0</v>
      </c>
      <c r="K125" s="415" t="str">
        <f t="shared" si="8"/>
        <v>a1N36000002nEJgEAM</v>
      </c>
      <c r="L125" s="416" t="s">
        <v>858</v>
      </c>
      <c r="M125" s="158"/>
      <c r="N125" s="79"/>
      <c r="AI125" s="5"/>
      <c r="AJ125" s="5"/>
      <c r="AK125" s="237"/>
      <c r="AL125" s="9"/>
      <c r="AM125" s="9"/>
      <c r="AN125" s="9"/>
      <c r="AO125" s="4"/>
      <c r="AP125" s="4"/>
      <c r="AQ125" s="4"/>
      <c r="AR125" s="4"/>
      <c r="AS125" s="4"/>
    </row>
    <row r="126" spans="1:45" s="302" customFormat="1" ht="18.75" customHeight="1" x14ac:dyDescent="0.25">
      <c r="A126" s="317">
        <v>7</v>
      </c>
      <c r="B126" s="329" t="str">
        <f t="shared" si="4"/>
        <v/>
      </c>
      <c r="C126" s="400" t="str">
        <f>TEXT(IFERROR(INDEX('Overview - Section A'!$A$43:$A$50,MATCH(G126,'Overview - Section A'!$I$43:$I$50,0)),""),"d-mmm-yy") &amp;" to " &amp; TEXT(IFERROR(INDEX('Overview - Section A'!$E$43:$E$50,MATCH(G126,'Overview - Section A'!$I$43:$I$50,0)),""),"d-mmm-yy")</f>
        <v>1-Jan-20 to 31-Dec-20</v>
      </c>
      <c r="D126" s="413"/>
      <c r="E126" s="413"/>
      <c r="F126" s="410" t="str">
        <f t="shared" si="5"/>
        <v/>
      </c>
      <c r="G126" s="414" t="s">
        <v>302</v>
      </c>
      <c r="H126" s="414">
        <v>44196</v>
      </c>
      <c r="I126" s="415" t="b">
        <f t="shared" si="6"/>
        <v>1</v>
      </c>
      <c r="J126" s="415" t="b">
        <f t="shared" si="7"/>
        <v>0</v>
      </c>
      <c r="K126" s="415" t="str">
        <f t="shared" si="8"/>
        <v>a1N36000002nEJgEAM</v>
      </c>
      <c r="L126" s="416" t="s">
        <v>859</v>
      </c>
      <c r="M126" s="158"/>
      <c r="N126" s="79"/>
      <c r="AI126" s="5"/>
      <c r="AJ126" s="5"/>
      <c r="AK126" s="237"/>
      <c r="AL126" s="9"/>
      <c r="AM126" s="9"/>
      <c r="AN126" s="9"/>
      <c r="AO126" s="4"/>
      <c r="AP126" s="4"/>
      <c r="AQ126" s="4"/>
      <c r="AR126" s="4"/>
      <c r="AS126" s="4"/>
    </row>
    <row r="127" spans="1:45" s="302" customFormat="1" ht="18.75" customHeight="1" x14ac:dyDescent="0.25">
      <c r="A127" s="317">
        <v>7</v>
      </c>
      <c r="B127" s="329" t="str">
        <f t="shared" si="4"/>
        <v/>
      </c>
      <c r="C127" s="400" t="str">
        <f>TEXT(IFERROR(INDEX('Overview - Section A'!$A$43:$A$50,MATCH(G127,'Overview - Section A'!$I$43:$I$50,0)),""),"d-mmm-yy") &amp;" to " &amp; TEXT(IFERROR(INDEX('Overview - Section A'!$E$43:$E$50,MATCH(G127,'Overview - Section A'!$I$43:$I$50,0)),""),"d-mmm-yy")</f>
        <v>1-Jan-21 to 31-Dec-21</v>
      </c>
      <c r="D127" s="413"/>
      <c r="E127" s="413"/>
      <c r="F127" s="410" t="str">
        <f t="shared" si="5"/>
        <v/>
      </c>
      <c r="G127" s="414" t="s">
        <v>304</v>
      </c>
      <c r="H127" s="414">
        <v>44561</v>
      </c>
      <c r="I127" s="415" t="b">
        <f t="shared" si="6"/>
        <v>1</v>
      </c>
      <c r="J127" s="415" t="b">
        <f t="shared" si="7"/>
        <v>0</v>
      </c>
      <c r="K127" s="415" t="str">
        <f t="shared" si="8"/>
        <v>a1N36000002nEJgEAM</v>
      </c>
      <c r="L127" s="416" t="s">
        <v>860</v>
      </c>
      <c r="M127" s="158"/>
      <c r="N127" s="79"/>
      <c r="AI127" s="5"/>
      <c r="AJ127" s="5"/>
      <c r="AK127" s="237"/>
      <c r="AL127" s="9"/>
      <c r="AM127" s="9"/>
      <c r="AN127" s="9"/>
      <c r="AO127" s="4"/>
      <c r="AP127" s="4"/>
      <c r="AQ127" s="4"/>
      <c r="AR127" s="4"/>
      <c r="AS127" s="4"/>
    </row>
    <row r="128" spans="1:45" s="302" customFormat="1" ht="18.75" customHeight="1" x14ac:dyDescent="0.25">
      <c r="A128" s="317">
        <v>7</v>
      </c>
      <c r="B128" s="329" t="str">
        <f t="shared" si="4"/>
        <v/>
      </c>
      <c r="C128" s="400" t="str">
        <f>TEXT(IFERROR(INDEX('Overview - Section A'!$A$43:$A$50,MATCH(G128,'Overview - Section A'!$I$43:$I$50,0)),""),"d-mmm-yy") &amp;" to " &amp; TEXT(IFERROR(INDEX('Overview - Section A'!$E$43:$E$50,MATCH(G128,'Overview - Section A'!$I$43:$I$50,0)),""),"d-mmm-yy")</f>
        <v>1-Jan-22 to 31-Dec-22</v>
      </c>
      <c r="D128" s="413"/>
      <c r="E128" s="413"/>
      <c r="F128" s="410" t="str">
        <f t="shared" si="5"/>
        <v/>
      </c>
      <c r="G128" s="414" t="s">
        <v>306</v>
      </c>
      <c r="H128" s="414">
        <v>44926</v>
      </c>
      <c r="I128" s="415" t="b">
        <f t="shared" si="6"/>
        <v>1</v>
      </c>
      <c r="J128" s="415" t="b">
        <f t="shared" si="7"/>
        <v>0</v>
      </c>
      <c r="K128" s="415" t="str">
        <f t="shared" si="8"/>
        <v>a1N36000002nEJgEAM</v>
      </c>
      <c r="L128" s="416" t="s">
        <v>861</v>
      </c>
      <c r="M128" s="158"/>
      <c r="N128" s="79"/>
      <c r="AI128" s="5"/>
      <c r="AJ128" s="5"/>
      <c r="AK128" s="237"/>
      <c r="AL128" s="9"/>
      <c r="AM128" s="9"/>
      <c r="AN128" s="9"/>
      <c r="AO128" s="4"/>
      <c r="AP128" s="4"/>
      <c r="AQ128" s="4"/>
      <c r="AR128" s="4"/>
      <c r="AS128" s="4"/>
    </row>
    <row r="129" spans="1:45" s="302" customFormat="1" ht="18.75" customHeight="1" x14ac:dyDescent="0.25">
      <c r="A129" s="317">
        <v>8</v>
      </c>
      <c r="B129" s="329" t="str">
        <f t="shared" si="4"/>
        <v/>
      </c>
      <c r="C129" s="400" t="str">
        <f>TEXT(IFERROR(INDEX('Overview - Section A'!$A$43:$A$50,MATCH(G129,'Overview - Section A'!$I$43:$I$50,0)),""),"d-mmm-yy") &amp;" to " &amp; TEXT(IFERROR(INDEX('Overview - Section A'!$E$43:$E$50,MATCH(G129,'Overview - Section A'!$I$43:$I$50,0)),""),"d-mmm-yy")</f>
        <v>1-Jan-18 to 31-Dec-18</v>
      </c>
      <c r="D129" s="413"/>
      <c r="E129" s="413"/>
      <c r="F129" s="410" t="str">
        <f t="shared" si="5"/>
        <v/>
      </c>
      <c r="G129" s="414" t="s">
        <v>298</v>
      </c>
      <c r="H129" s="414">
        <v>43465</v>
      </c>
      <c r="I129" s="415" t="b">
        <f t="shared" si="6"/>
        <v>1</v>
      </c>
      <c r="J129" s="415" t="b">
        <f t="shared" si="7"/>
        <v>0</v>
      </c>
      <c r="K129" s="415" t="str">
        <f t="shared" si="8"/>
        <v>a1N36000002nEJhEAM</v>
      </c>
      <c r="L129" s="416" t="s">
        <v>862</v>
      </c>
      <c r="M129" s="158"/>
      <c r="N129" s="79"/>
      <c r="AI129" s="5"/>
      <c r="AJ129" s="5"/>
      <c r="AK129" s="237"/>
      <c r="AL129" s="9"/>
      <c r="AM129" s="9"/>
      <c r="AN129" s="9"/>
      <c r="AO129" s="4"/>
      <c r="AP129" s="4"/>
      <c r="AQ129" s="4"/>
      <c r="AR129" s="4"/>
      <c r="AS129" s="4"/>
    </row>
    <row r="130" spans="1:45" s="302" customFormat="1" ht="18.75" customHeight="1" x14ac:dyDescent="0.25">
      <c r="A130" s="317">
        <v>8</v>
      </c>
      <c r="B130" s="329" t="str">
        <f t="shared" si="4"/>
        <v/>
      </c>
      <c r="C130" s="400" t="str">
        <f>TEXT(IFERROR(INDEX('Overview - Section A'!$A$43:$A$50,MATCH(G130,'Overview - Section A'!$I$43:$I$50,0)),""),"d-mmm-yy") &amp;" to " &amp; TEXT(IFERROR(INDEX('Overview - Section A'!$E$43:$E$50,MATCH(G130,'Overview - Section A'!$I$43:$I$50,0)),""),"d-mmm-yy")</f>
        <v>1-Jan-19 to 31-Dec-19</v>
      </c>
      <c r="D130" s="413"/>
      <c r="E130" s="413"/>
      <c r="F130" s="410" t="str">
        <f t="shared" si="5"/>
        <v/>
      </c>
      <c r="G130" s="414" t="s">
        <v>300</v>
      </c>
      <c r="H130" s="414">
        <v>43830</v>
      </c>
      <c r="I130" s="415" t="b">
        <f t="shared" si="6"/>
        <v>1</v>
      </c>
      <c r="J130" s="415" t="b">
        <f t="shared" si="7"/>
        <v>0</v>
      </c>
      <c r="K130" s="415" t="str">
        <f t="shared" si="8"/>
        <v>a1N36000002nEJhEAM</v>
      </c>
      <c r="L130" s="416" t="s">
        <v>863</v>
      </c>
      <c r="M130" s="158"/>
      <c r="N130" s="79"/>
      <c r="AI130" s="5"/>
      <c r="AJ130" s="5"/>
      <c r="AK130" s="237"/>
      <c r="AL130" s="9"/>
      <c r="AM130" s="9"/>
      <c r="AN130" s="9"/>
      <c r="AO130" s="4"/>
      <c r="AP130" s="4"/>
      <c r="AQ130" s="4"/>
      <c r="AR130" s="4"/>
      <c r="AS130" s="4"/>
    </row>
    <row r="131" spans="1:45" s="302" customFormat="1" ht="18.75" customHeight="1" x14ac:dyDescent="0.25">
      <c r="A131" s="317">
        <v>8</v>
      </c>
      <c r="B131" s="329" t="str">
        <f t="shared" si="4"/>
        <v/>
      </c>
      <c r="C131" s="400" t="str">
        <f>TEXT(IFERROR(INDEX('Overview - Section A'!$A$43:$A$50,MATCH(G131,'Overview - Section A'!$I$43:$I$50,0)),""),"d-mmm-yy") &amp;" to " &amp; TEXT(IFERROR(INDEX('Overview - Section A'!$E$43:$E$50,MATCH(G131,'Overview - Section A'!$I$43:$I$50,0)),""),"d-mmm-yy")</f>
        <v>1-Jan-20 to 31-Dec-20</v>
      </c>
      <c r="D131" s="413"/>
      <c r="E131" s="413"/>
      <c r="F131" s="410" t="str">
        <f t="shared" si="5"/>
        <v/>
      </c>
      <c r="G131" s="414" t="s">
        <v>302</v>
      </c>
      <c r="H131" s="414">
        <v>44196</v>
      </c>
      <c r="I131" s="415" t="b">
        <f t="shared" si="6"/>
        <v>1</v>
      </c>
      <c r="J131" s="415" t="b">
        <f t="shared" si="7"/>
        <v>0</v>
      </c>
      <c r="K131" s="415" t="str">
        <f t="shared" si="8"/>
        <v>a1N36000002nEJhEAM</v>
      </c>
      <c r="L131" s="416" t="s">
        <v>864</v>
      </c>
      <c r="M131" s="158"/>
      <c r="N131" s="79"/>
      <c r="AI131" s="5"/>
      <c r="AJ131" s="5"/>
      <c r="AK131" s="237"/>
      <c r="AL131" s="9"/>
      <c r="AM131" s="9"/>
      <c r="AN131" s="9"/>
      <c r="AO131" s="4"/>
      <c r="AP131" s="4"/>
      <c r="AQ131" s="4"/>
      <c r="AR131" s="4"/>
      <c r="AS131" s="4"/>
    </row>
    <row r="132" spans="1:45" s="302" customFormat="1" ht="18.75" customHeight="1" x14ac:dyDescent="0.25">
      <c r="A132" s="317">
        <v>8</v>
      </c>
      <c r="B132" s="329" t="str">
        <f t="shared" si="4"/>
        <v/>
      </c>
      <c r="C132" s="400" t="str">
        <f>TEXT(IFERROR(INDEX('Overview - Section A'!$A$43:$A$50,MATCH(G132,'Overview - Section A'!$I$43:$I$50,0)),""),"d-mmm-yy") &amp;" to " &amp; TEXT(IFERROR(INDEX('Overview - Section A'!$E$43:$E$50,MATCH(G132,'Overview - Section A'!$I$43:$I$50,0)),""),"d-mmm-yy")</f>
        <v>1-Jan-21 to 31-Dec-21</v>
      </c>
      <c r="D132" s="413"/>
      <c r="E132" s="413"/>
      <c r="F132" s="410" t="str">
        <f t="shared" si="5"/>
        <v/>
      </c>
      <c r="G132" s="414" t="s">
        <v>304</v>
      </c>
      <c r="H132" s="414">
        <v>44561</v>
      </c>
      <c r="I132" s="415" t="b">
        <f t="shared" si="6"/>
        <v>1</v>
      </c>
      <c r="J132" s="415" t="b">
        <f t="shared" si="7"/>
        <v>0</v>
      </c>
      <c r="K132" s="415" t="str">
        <f t="shared" si="8"/>
        <v>a1N36000002nEJhEAM</v>
      </c>
      <c r="L132" s="416" t="s">
        <v>865</v>
      </c>
      <c r="M132" s="158"/>
      <c r="N132" s="79"/>
      <c r="AI132" s="5"/>
      <c r="AJ132" s="5"/>
      <c r="AK132" s="237"/>
      <c r="AL132" s="9"/>
      <c r="AM132" s="9"/>
      <c r="AN132" s="9"/>
      <c r="AO132" s="4"/>
      <c r="AP132" s="4"/>
      <c r="AQ132" s="4"/>
      <c r="AR132" s="4"/>
      <c r="AS132" s="4"/>
    </row>
    <row r="133" spans="1:45" s="302" customFormat="1" ht="18.75" customHeight="1" x14ac:dyDescent="0.25">
      <c r="A133" s="317">
        <v>8</v>
      </c>
      <c r="B133" s="329" t="str">
        <f t="shared" si="4"/>
        <v/>
      </c>
      <c r="C133" s="400" t="str">
        <f>TEXT(IFERROR(INDEX('Overview - Section A'!$A$43:$A$50,MATCH(G133,'Overview - Section A'!$I$43:$I$50,0)),""),"d-mmm-yy") &amp;" to " &amp; TEXT(IFERROR(INDEX('Overview - Section A'!$E$43:$E$50,MATCH(G133,'Overview - Section A'!$I$43:$I$50,0)),""),"d-mmm-yy")</f>
        <v>1-Jan-22 to 31-Dec-22</v>
      </c>
      <c r="D133" s="413"/>
      <c r="E133" s="413"/>
      <c r="F133" s="410" t="str">
        <f t="shared" si="5"/>
        <v/>
      </c>
      <c r="G133" s="414" t="s">
        <v>306</v>
      </c>
      <c r="H133" s="414">
        <v>44926</v>
      </c>
      <c r="I133" s="415" t="b">
        <f t="shared" si="6"/>
        <v>1</v>
      </c>
      <c r="J133" s="415" t="b">
        <f t="shared" si="7"/>
        <v>0</v>
      </c>
      <c r="K133" s="415" t="str">
        <f t="shared" si="8"/>
        <v>a1N36000002nEJhEAM</v>
      </c>
      <c r="L133" s="416" t="s">
        <v>866</v>
      </c>
      <c r="M133" s="158"/>
      <c r="N133" s="79"/>
      <c r="AI133" s="5"/>
      <c r="AJ133" s="5"/>
      <c r="AK133" s="237"/>
      <c r="AL133" s="9"/>
      <c r="AM133" s="9"/>
      <c r="AN133" s="9"/>
      <c r="AO133" s="4"/>
      <c r="AP133" s="4"/>
      <c r="AQ133" s="4"/>
      <c r="AR133" s="4"/>
      <c r="AS133" s="4"/>
    </row>
    <row r="134" spans="1:45" s="302" customFormat="1" ht="18.75" customHeight="1" x14ac:dyDescent="0.25">
      <c r="A134" s="317">
        <v>9</v>
      </c>
      <c r="B134" s="329" t="str">
        <f t="shared" si="4"/>
        <v/>
      </c>
      <c r="C134" s="400" t="str">
        <f>TEXT(IFERROR(INDEX('Overview - Section A'!$A$43:$A$50,MATCH(G134,'Overview - Section A'!$I$43:$I$50,0)),""),"d-mmm-yy") &amp;" to " &amp; TEXT(IFERROR(INDEX('Overview - Section A'!$E$43:$E$50,MATCH(G134,'Overview - Section A'!$I$43:$I$50,0)),""),"d-mmm-yy")</f>
        <v>1-Jan-18 to 31-Dec-18</v>
      </c>
      <c r="D134" s="413"/>
      <c r="E134" s="413"/>
      <c r="F134" s="410" t="str">
        <f t="shared" si="5"/>
        <v/>
      </c>
      <c r="G134" s="414" t="s">
        <v>298</v>
      </c>
      <c r="H134" s="414">
        <v>43465</v>
      </c>
      <c r="I134" s="415" t="b">
        <f t="shared" si="6"/>
        <v>1</v>
      </c>
      <c r="J134" s="415" t="b">
        <f t="shared" si="7"/>
        <v>0</v>
      </c>
      <c r="K134" s="415" t="str">
        <f t="shared" si="8"/>
        <v>a1N36000002nEJiEAM</v>
      </c>
      <c r="L134" s="416" t="s">
        <v>867</v>
      </c>
      <c r="M134" s="158"/>
      <c r="N134" s="79"/>
      <c r="AI134" s="5"/>
      <c r="AJ134" s="5"/>
      <c r="AK134" s="237"/>
      <c r="AL134" s="9"/>
      <c r="AM134" s="9"/>
      <c r="AN134" s="9"/>
      <c r="AO134" s="4"/>
      <c r="AP134" s="4"/>
      <c r="AQ134" s="4"/>
      <c r="AR134" s="4"/>
      <c r="AS134" s="4"/>
    </row>
    <row r="135" spans="1:45" s="302" customFormat="1" ht="18.75" customHeight="1" x14ac:dyDescent="0.25">
      <c r="A135" s="317">
        <v>9</v>
      </c>
      <c r="B135" s="329" t="str">
        <f t="shared" si="4"/>
        <v/>
      </c>
      <c r="C135" s="400" t="str">
        <f>TEXT(IFERROR(INDEX('Overview - Section A'!$A$43:$A$50,MATCH(G135,'Overview - Section A'!$I$43:$I$50,0)),""),"d-mmm-yy") &amp;" to " &amp; TEXT(IFERROR(INDEX('Overview - Section A'!$E$43:$E$50,MATCH(G135,'Overview - Section A'!$I$43:$I$50,0)),""),"d-mmm-yy")</f>
        <v>1-Jan-19 to 31-Dec-19</v>
      </c>
      <c r="D135" s="413"/>
      <c r="E135" s="413"/>
      <c r="F135" s="410" t="str">
        <f t="shared" si="5"/>
        <v/>
      </c>
      <c r="G135" s="414" t="s">
        <v>300</v>
      </c>
      <c r="H135" s="414">
        <v>43830</v>
      </c>
      <c r="I135" s="415" t="b">
        <f t="shared" si="6"/>
        <v>1</v>
      </c>
      <c r="J135" s="415" t="b">
        <f t="shared" si="7"/>
        <v>0</v>
      </c>
      <c r="K135" s="415" t="str">
        <f t="shared" si="8"/>
        <v>a1N36000002nEJiEAM</v>
      </c>
      <c r="L135" s="416" t="s">
        <v>868</v>
      </c>
      <c r="M135" s="158"/>
      <c r="N135" s="79"/>
      <c r="AI135" s="5"/>
      <c r="AJ135" s="5"/>
      <c r="AK135" s="237"/>
      <c r="AL135" s="9"/>
      <c r="AM135" s="9"/>
      <c r="AN135" s="9"/>
      <c r="AO135" s="4"/>
      <c r="AP135" s="4"/>
      <c r="AQ135" s="4"/>
      <c r="AR135" s="4"/>
      <c r="AS135" s="4"/>
    </row>
    <row r="136" spans="1:45" s="302" customFormat="1" ht="18.75" customHeight="1" x14ac:dyDescent="0.25">
      <c r="A136" s="317">
        <v>9</v>
      </c>
      <c r="B136" s="329" t="str">
        <f t="shared" si="4"/>
        <v/>
      </c>
      <c r="C136" s="400" t="str">
        <f>TEXT(IFERROR(INDEX('Overview - Section A'!$A$43:$A$50,MATCH(G136,'Overview - Section A'!$I$43:$I$50,0)),""),"d-mmm-yy") &amp;" to " &amp; TEXT(IFERROR(INDEX('Overview - Section A'!$E$43:$E$50,MATCH(G136,'Overview - Section A'!$I$43:$I$50,0)),""),"d-mmm-yy")</f>
        <v>1-Jan-20 to 31-Dec-20</v>
      </c>
      <c r="D136" s="413"/>
      <c r="E136" s="413"/>
      <c r="F136" s="410" t="str">
        <f t="shared" si="5"/>
        <v/>
      </c>
      <c r="G136" s="414" t="s">
        <v>302</v>
      </c>
      <c r="H136" s="414">
        <v>44196</v>
      </c>
      <c r="I136" s="415" t="b">
        <f t="shared" si="6"/>
        <v>1</v>
      </c>
      <c r="J136" s="415" t="b">
        <f t="shared" si="7"/>
        <v>0</v>
      </c>
      <c r="K136" s="415" t="str">
        <f t="shared" si="8"/>
        <v>a1N36000002nEJiEAM</v>
      </c>
      <c r="L136" s="416" t="s">
        <v>869</v>
      </c>
      <c r="M136" s="158"/>
      <c r="N136" s="79"/>
      <c r="AI136" s="5"/>
      <c r="AJ136" s="5"/>
      <c r="AK136" s="237"/>
      <c r="AL136" s="9"/>
      <c r="AM136" s="9"/>
      <c r="AN136" s="9"/>
      <c r="AO136" s="4"/>
      <c r="AP136" s="4"/>
      <c r="AQ136" s="4"/>
      <c r="AR136" s="4"/>
      <c r="AS136" s="4"/>
    </row>
    <row r="137" spans="1:45" s="302" customFormat="1" ht="18.75" customHeight="1" x14ac:dyDescent="0.25">
      <c r="A137" s="317">
        <v>9</v>
      </c>
      <c r="B137" s="329" t="str">
        <f t="shared" si="4"/>
        <v/>
      </c>
      <c r="C137" s="400" t="str">
        <f>TEXT(IFERROR(INDEX('Overview - Section A'!$A$43:$A$50,MATCH(G137,'Overview - Section A'!$I$43:$I$50,0)),""),"d-mmm-yy") &amp;" to " &amp; TEXT(IFERROR(INDEX('Overview - Section A'!$E$43:$E$50,MATCH(G137,'Overview - Section A'!$I$43:$I$50,0)),""),"d-mmm-yy")</f>
        <v>1-Jan-21 to 31-Dec-21</v>
      </c>
      <c r="D137" s="413"/>
      <c r="E137" s="413"/>
      <c r="F137" s="410" t="str">
        <f t="shared" si="5"/>
        <v/>
      </c>
      <c r="G137" s="414" t="s">
        <v>304</v>
      </c>
      <c r="H137" s="414">
        <v>44561</v>
      </c>
      <c r="I137" s="415" t="b">
        <f t="shared" si="6"/>
        <v>1</v>
      </c>
      <c r="J137" s="415" t="b">
        <f t="shared" si="7"/>
        <v>0</v>
      </c>
      <c r="K137" s="415" t="str">
        <f t="shared" si="8"/>
        <v>a1N36000002nEJiEAM</v>
      </c>
      <c r="L137" s="416" t="s">
        <v>870</v>
      </c>
      <c r="M137" s="158"/>
      <c r="N137" s="79"/>
      <c r="AI137" s="5"/>
      <c r="AJ137" s="5"/>
      <c r="AK137" s="237"/>
      <c r="AL137" s="9"/>
      <c r="AM137" s="9"/>
      <c r="AN137" s="9"/>
      <c r="AO137" s="4"/>
      <c r="AP137" s="4"/>
      <c r="AQ137" s="4"/>
      <c r="AR137" s="4"/>
      <c r="AS137" s="4"/>
    </row>
    <row r="138" spans="1:45" s="302" customFormat="1" ht="18.75" customHeight="1" x14ac:dyDescent="0.25">
      <c r="A138" s="317">
        <v>9</v>
      </c>
      <c r="B138" s="329" t="str">
        <f t="shared" si="4"/>
        <v/>
      </c>
      <c r="C138" s="400" t="str">
        <f>TEXT(IFERROR(INDEX('Overview - Section A'!$A$43:$A$50,MATCH(G138,'Overview - Section A'!$I$43:$I$50,0)),""),"d-mmm-yy") &amp;" to " &amp; TEXT(IFERROR(INDEX('Overview - Section A'!$E$43:$E$50,MATCH(G138,'Overview - Section A'!$I$43:$I$50,0)),""),"d-mmm-yy")</f>
        <v>1-Jan-22 to 31-Dec-22</v>
      </c>
      <c r="D138" s="413"/>
      <c r="E138" s="413"/>
      <c r="F138" s="410" t="str">
        <f t="shared" si="5"/>
        <v/>
      </c>
      <c r="G138" s="414" t="s">
        <v>306</v>
      </c>
      <c r="H138" s="414">
        <v>44926</v>
      </c>
      <c r="I138" s="415" t="b">
        <f t="shared" si="6"/>
        <v>1</v>
      </c>
      <c r="J138" s="415" t="b">
        <f t="shared" si="7"/>
        <v>0</v>
      </c>
      <c r="K138" s="415" t="str">
        <f t="shared" si="8"/>
        <v>a1N36000002nEJiEAM</v>
      </c>
      <c r="L138" s="416" t="s">
        <v>871</v>
      </c>
      <c r="M138" s="158"/>
      <c r="N138" s="79"/>
      <c r="AI138" s="5"/>
      <c r="AJ138" s="5"/>
      <c r="AK138" s="237"/>
      <c r="AL138" s="9"/>
      <c r="AM138" s="9"/>
      <c r="AN138" s="9"/>
      <c r="AO138" s="4"/>
      <c r="AP138" s="4"/>
      <c r="AQ138" s="4"/>
      <c r="AR138" s="4"/>
      <c r="AS138" s="4"/>
    </row>
    <row r="139" spans="1:45" s="302" customFormat="1" ht="18.75" customHeight="1" x14ac:dyDescent="0.25">
      <c r="A139" s="317">
        <v>10</v>
      </c>
      <c r="B139" s="329" t="str">
        <f t="shared" si="4"/>
        <v/>
      </c>
      <c r="C139" s="400" t="str">
        <f>TEXT(IFERROR(INDEX('Overview - Section A'!$A$43:$A$50,MATCH(G139,'Overview - Section A'!$I$43:$I$50,0)),""),"d-mmm-yy") &amp;" to " &amp; TEXT(IFERROR(INDEX('Overview - Section A'!$E$43:$E$50,MATCH(G139,'Overview - Section A'!$I$43:$I$50,0)),""),"d-mmm-yy")</f>
        <v>1-Jan-18 to 31-Dec-18</v>
      </c>
      <c r="D139" s="413"/>
      <c r="E139" s="413"/>
      <c r="F139" s="410" t="str">
        <f t="shared" si="5"/>
        <v/>
      </c>
      <c r="G139" s="414" t="s">
        <v>298</v>
      </c>
      <c r="H139" s="414">
        <v>43465</v>
      </c>
      <c r="I139" s="415" t="b">
        <f t="shared" si="6"/>
        <v>1</v>
      </c>
      <c r="J139" s="415" t="b">
        <f t="shared" si="7"/>
        <v>0</v>
      </c>
      <c r="K139" s="415" t="str">
        <f t="shared" si="8"/>
        <v>a1N36000002nEJjEAM</v>
      </c>
      <c r="L139" s="416" t="s">
        <v>872</v>
      </c>
      <c r="M139" s="158"/>
      <c r="N139" s="79"/>
      <c r="AI139" s="5"/>
      <c r="AJ139" s="5"/>
      <c r="AK139" s="237"/>
      <c r="AL139" s="9"/>
      <c r="AM139" s="9"/>
      <c r="AN139" s="9"/>
      <c r="AO139" s="4"/>
      <c r="AP139" s="4"/>
      <c r="AQ139" s="4"/>
      <c r="AR139" s="4"/>
      <c r="AS139" s="4"/>
    </row>
    <row r="140" spans="1:45" s="302" customFormat="1" ht="18.75" customHeight="1" x14ac:dyDescent="0.25">
      <c r="A140" s="317">
        <v>10</v>
      </c>
      <c r="B140" s="329" t="str">
        <f t="shared" si="4"/>
        <v/>
      </c>
      <c r="C140" s="400" t="str">
        <f>TEXT(IFERROR(INDEX('Overview - Section A'!$A$43:$A$50,MATCH(G140,'Overview - Section A'!$I$43:$I$50,0)),""),"d-mmm-yy") &amp;" to " &amp; TEXT(IFERROR(INDEX('Overview - Section A'!$E$43:$E$50,MATCH(G140,'Overview - Section A'!$I$43:$I$50,0)),""),"d-mmm-yy")</f>
        <v>1-Jan-19 to 31-Dec-19</v>
      </c>
      <c r="D140" s="413"/>
      <c r="E140" s="413"/>
      <c r="F140" s="410" t="str">
        <f t="shared" si="5"/>
        <v/>
      </c>
      <c r="G140" s="414" t="s">
        <v>300</v>
      </c>
      <c r="H140" s="414">
        <v>43830</v>
      </c>
      <c r="I140" s="415" t="b">
        <f t="shared" si="6"/>
        <v>1</v>
      </c>
      <c r="J140" s="415" t="b">
        <f t="shared" si="7"/>
        <v>0</v>
      </c>
      <c r="K140" s="415" t="str">
        <f t="shared" si="8"/>
        <v>a1N36000002nEJjEAM</v>
      </c>
      <c r="L140" s="416" t="s">
        <v>873</v>
      </c>
      <c r="M140" s="158"/>
      <c r="N140" s="79"/>
      <c r="AI140" s="5"/>
      <c r="AJ140" s="5"/>
      <c r="AK140" s="237"/>
      <c r="AL140" s="9"/>
      <c r="AM140" s="9"/>
      <c r="AN140" s="9"/>
      <c r="AO140" s="4"/>
      <c r="AP140" s="4"/>
      <c r="AQ140" s="4"/>
      <c r="AR140" s="4"/>
      <c r="AS140" s="4"/>
    </row>
    <row r="141" spans="1:45" s="302" customFormat="1" ht="18.75" customHeight="1" x14ac:dyDescent="0.25">
      <c r="A141" s="317">
        <v>10</v>
      </c>
      <c r="B141" s="329" t="str">
        <f t="shared" si="4"/>
        <v/>
      </c>
      <c r="C141" s="400" t="str">
        <f>TEXT(IFERROR(INDEX('Overview - Section A'!$A$43:$A$50,MATCH(G141,'Overview - Section A'!$I$43:$I$50,0)),""),"d-mmm-yy") &amp;" to " &amp; TEXT(IFERROR(INDEX('Overview - Section A'!$E$43:$E$50,MATCH(G141,'Overview - Section A'!$I$43:$I$50,0)),""),"d-mmm-yy")</f>
        <v>1-Jan-20 to 31-Dec-20</v>
      </c>
      <c r="D141" s="413"/>
      <c r="E141" s="413"/>
      <c r="F141" s="410" t="str">
        <f t="shared" si="5"/>
        <v/>
      </c>
      <c r="G141" s="414" t="s">
        <v>302</v>
      </c>
      <c r="H141" s="414">
        <v>44196</v>
      </c>
      <c r="I141" s="415" t="b">
        <f t="shared" si="6"/>
        <v>1</v>
      </c>
      <c r="J141" s="415" t="b">
        <f t="shared" si="7"/>
        <v>0</v>
      </c>
      <c r="K141" s="415" t="str">
        <f t="shared" si="8"/>
        <v>a1N36000002nEJjEAM</v>
      </c>
      <c r="L141" s="416" t="s">
        <v>874</v>
      </c>
      <c r="M141" s="158"/>
      <c r="N141" s="79"/>
      <c r="AI141" s="5"/>
      <c r="AJ141" s="5"/>
      <c r="AK141" s="237"/>
      <c r="AL141" s="9"/>
      <c r="AM141" s="9"/>
      <c r="AN141" s="9"/>
      <c r="AO141" s="4"/>
      <c r="AP141" s="4"/>
      <c r="AQ141" s="4"/>
      <c r="AR141" s="4"/>
      <c r="AS141" s="4"/>
    </row>
    <row r="142" spans="1:45" s="302" customFormat="1" ht="18.75" customHeight="1" x14ac:dyDescent="0.25">
      <c r="A142" s="317">
        <v>10</v>
      </c>
      <c r="B142" s="329" t="str">
        <f t="shared" si="4"/>
        <v/>
      </c>
      <c r="C142" s="400" t="str">
        <f>TEXT(IFERROR(INDEX('Overview - Section A'!$A$43:$A$50,MATCH(G142,'Overview - Section A'!$I$43:$I$50,0)),""),"d-mmm-yy") &amp;" to " &amp; TEXT(IFERROR(INDEX('Overview - Section A'!$E$43:$E$50,MATCH(G142,'Overview - Section A'!$I$43:$I$50,0)),""),"d-mmm-yy")</f>
        <v>1-Jan-21 to 31-Dec-21</v>
      </c>
      <c r="D142" s="413"/>
      <c r="E142" s="413"/>
      <c r="F142" s="410" t="str">
        <f t="shared" si="5"/>
        <v/>
      </c>
      <c r="G142" s="414" t="s">
        <v>304</v>
      </c>
      <c r="H142" s="414">
        <v>44561</v>
      </c>
      <c r="I142" s="415" t="b">
        <f t="shared" si="6"/>
        <v>1</v>
      </c>
      <c r="J142" s="415" t="b">
        <f t="shared" si="7"/>
        <v>0</v>
      </c>
      <c r="K142" s="415" t="str">
        <f t="shared" si="8"/>
        <v>a1N36000002nEJjEAM</v>
      </c>
      <c r="L142" s="416" t="s">
        <v>875</v>
      </c>
      <c r="M142" s="158"/>
      <c r="N142" s="79"/>
      <c r="AI142" s="5"/>
      <c r="AJ142" s="5"/>
      <c r="AK142" s="237"/>
      <c r="AL142" s="9"/>
      <c r="AM142" s="9"/>
      <c r="AN142" s="9"/>
      <c r="AO142" s="4"/>
      <c r="AP142" s="4"/>
      <c r="AQ142" s="4"/>
      <c r="AR142" s="4"/>
      <c r="AS142" s="4"/>
    </row>
    <row r="143" spans="1:45" s="302" customFormat="1" ht="18.75" customHeight="1" x14ac:dyDescent="0.25">
      <c r="A143" s="317">
        <v>10</v>
      </c>
      <c r="B143" s="329" t="str">
        <f t="shared" si="4"/>
        <v/>
      </c>
      <c r="C143" s="400" t="str">
        <f>TEXT(IFERROR(INDEX('Overview - Section A'!$A$43:$A$50,MATCH(G143,'Overview - Section A'!$I$43:$I$50,0)),""),"d-mmm-yy") &amp;" to " &amp; TEXT(IFERROR(INDEX('Overview - Section A'!$E$43:$E$50,MATCH(G143,'Overview - Section A'!$I$43:$I$50,0)),""),"d-mmm-yy")</f>
        <v>1-Jan-22 to 31-Dec-22</v>
      </c>
      <c r="D143" s="413"/>
      <c r="E143" s="413"/>
      <c r="F143" s="410" t="str">
        <f t="shared" si="5"/>
        <v/>
      </c>
      <c r="G143" s="414" t="s">
        <v>306</v>
      </c>
      <c r="H143" s="414">
        <v>44926</v>
      </c>
      <c r="I143" s="415" t="b">
        <f t="shared" si="6"/>
        <v>1</v>
      </c>
      <c r="J143" s="415" t="b">
        <f t="shared" si="7"/>
        <v>0</v>
      </c>
      <c r="K143" s="415" t="str">
        <f t="shared" si="8"/>
        <v>a1N36000002nEJjEAM</v>
      </c>
      <c r="L143" s="416" t="s">
        <v>876</v>
      </c>
      <c r="M143" s="158"/>
      <c r="N143" s="79"/>
      <c r="AI143" s="5"/>
      <c r="AJ143" s="5"/>
      <c r="AK143" s="237"/>
      <c r="AL143" s="9"/>
      <c r="AM143" s="9"/>
      <c r="AN143" s="9"/>
      <c r="AO143" s="4"/>
      <c r="AP143" s="4"/>
      <c r="AQ143" s="4"/>
      <c r="AR143" s="4"/>
      <c r="AS143" s="4"/>
    </row>
    <row r="144" spans="1:45" s="302" customFormat="1" ht="18.75" customHeight="1" x14ac:dyDescent="0.25">
      <c r="A144" s="317">
        <v>11</v>
      </c>
      <c r="B144" s="329" t="str">
        <f t="shared" si="4"/>
        <v/>
      </c>
      <c r="C144" s="400" t="str">
        <f>TEXT(IFERROR(INDEX('Overview - Section A'!$A$43:$A$50,MATCH(G144,'Overview - Section A'!$I$43:$I$50,0)),""),"d-mmm-yy") &amp;" to " &amp; TEXT(IFERROR(INDEX('Overview - Section A'!$E$43:$E$50,MATCH(G144,'Overview - Section A'!$I$43:$I$50,0)),""),"d-mmm-yy")</f>
        <v>1-Jan-18 to 31-Dec-18</v>
      </c>
      <c r="D144" s="413"/>
      <c r="E144" s="413"/>
      <c r="F144" s="410" t="str">
        <f t="shared" si="5"/>
        <v/>
      </c>
      <c r="G144" s="414" t="s">
        <v>298</v>
      </c>
      <c r="H144" s="414">
        <v>43465</v>
      </c>
      <c r="I144" s="415" t="b">
        <f t="shared" si="6"/>
        <v>1</v>
      </c>
      <c r="J144" s="415" t="b">
        <f t="shared" si="7"/>
        <v>0</v>
      </c>
      <c r="K144" s="415" t="str">
        <f t="shared" si="8"/>
        <v>a1N36000002nEJkEAM</v>
      </c>
      <c r="L144" s="416" t="s">
        <v>877</v>
      </c>
      <c r="M144" s="158"/>
      <c r="N144" s="79"/>
      <c r="AI144" s="5"/>
      <c r="AJ144" s="5"/>
      <c r="AK144" s="237"/>
      <c r="AL144" s="9"/>
      <c r="AM144" s="9"/>
      <c r="AN144" s="9"/>
      <c r="AO144" s="4"/>
      <c r="AP144" s="4"/>
      <c r="AQ144" s="4"/>
      <c r="AR144" s="4"/>
      <c r="AS144" s="4"/>
    </row>
    <row r="145" spans="1:45" s="302" customFormat="1" ht="18.75" customHeight="1" x14ac:dyDescent="0.25">
      <c r="A145" s="317">
        <v>11</v>
      </c>
      <c r="B145" s="329" t="str">
        <f t="shared" si="4"/>
        <v/>
      </c>
      <c r="C145" s="400" t="str">
        <f>TEXT(IFERROR(INDEX('Overview - Section A'!$A$43:$A$50,MATCH(G145,'Overview - Section A'!$I$43:$I$50,0)),""),"d-mmm-yy") &amp;" to " &amp; TEXT(IFERROR(INDEX('Overview - Section A'!$E$43:$E$50,MATCH(G145,'Overview - Section A'!$I$43:$I$50,0)),""),"d-mmm-yy")</f>
        <v>1-Jan-19 to 31-Dec-19</v>
      </c>
      <c r="D145" s="413"/>
      <c r="E145" s="413"/>
      <c r="F145" s="410" t="str">
        <f t="shared" si="5"/>
        <v/>
      </c>
      <c r="G145" s="414" t="s">
        <v>300</v>
      </c>
      <c r="H145" s="414">
        <v>43830</v>
      </c>
      <c r="I145" s="415" t="b">
        <f t="shared" si="6"/>
        <v>1</v>
      </c>
      <c r="J145" s="415" t="b">
        <f t="shared" si="7"/>
        <v>0</v>
      </c>
      <c r="K145" s="415" t="str">
        <f t="shared" si="8"/>
        <v>a1N36000002nEJkEAM</v>
      </c>
      <c r="L145" s="416" t="s">
        <v>878</v>
      </c>
      <c r="M145" s="158"/>
      <c r="N145" s="79"/>
      <c r="AI145" s="5"/>
      <c r="AJ145" s="5"/>
      <c r="AK145" s="237"/>
      <c r="AL145" s="9"/>
      <c r="AM145" s="9"/>
      <c r="AN145" s="9"/>
      <c r="AO145" s="4"/>
      <c r="AP145" s="4"/>
      <c r="AQ145" s="4"/>
      <c r="AR145" s="4"/>
      <c r="AS145" s="4"/>
    </row>
    <row r="146" spans="1:45" s="302" customFormat="1" ht="18.75" customHeight="1" x14ac:dyDescent="0.25">
      <c r="A146" s="317">
        <v>11</v>
      </c>
      <c r="B146" s="329" t="str">
        <f t="shared" si="4"/>
        <v/>
      </c>
      <c r="C146" s="400" t="str">
        <f>TEXT(IFERROR(INDEX('Overview - Section A'!$A$43:$A$50,MATCH(G146,'Overview - Section A'!$I$43:$I$50,0)),""),"d-mmm-yy") &amp;" to " &amp; TEXT(IFERROR(INDEX('Overview - Section A'!$E$43:$E$50,MATCH(G146,'Overview - Section A'!$I$43:$I$50,0)),""),"d-mmm-yy")</f>
        <v>1-Jan-20 to 31-Dec-20</v>
      </c>
      <c r="D146" s="413"/>
      <c r="E146" s="413"/>
      <c r="F146" s="410" t="str">
        <f t="shared" si="5"/>
        <v/>
      </c>
      <c r="G146" s="414" t="s">
        <v>302</v>
      </c>
      <c r="H146" s="414">
        <v>44196</v>
      </c>
      <c r="I146" s="415" t="b">
        <f t="shared" si="6"/>
        <v>1</v>
      </c>
      <c r="J146" s="415" t="b">
        <f t="shared" si="7"/>
        <v>0</v>
      </c>
      <c r="K146" s="415" t="str">
        <f t="shared" si="8"/>
        <v>a1N36000002nEJkEAM</v>
      </c>
      <c r="L146" s="416" t="s">
        <v>879</v>
      </c>
      <c r="M146" s="158"/>
      <c r="N146" s="79"/>
      <c r="AI146" s="5"/>
      <c r="AJ146" s="5"/>
      <c r="AK146" s="237"/>
      <c r="AL146" s="9"/>
      <c r="AM146" s="9"/>
      <c r="AN146" s="9"/>
      <c r="AO146" s="4"/>
      <c r="AP146" s="4"/>
      <c r="AQ146" s="4"/>
      <c r="AR146" s="4"/>
      <c r="AS146" s="4"/>
    </row>
    <row r="147" spans="1:45" s="302" customFormat="1" ht="18.75" customHeight="1" x14ac:dyDescent="0.25">
      <c r="A147" s="317">
        <v>11</v>
      </c>
      <c r="B147" s="329" t="str">
        <f t="shared" si="4"/>
        <v/>
      </c>
      <c r="C147" s="400" t="str">
        <f>TEXT(IFERROR(INDEX('Overview - Section A'!$A$43:$A$50,MATCH(G147,'Overview - Section A'!$I$43:$I$50,0)),""),"d-mmm-yy") &amp;" to " &amp; TEXT(IFERROR(INDEX('Overview - Section A'!$E$43:$E$50,MATCH(G147,'Overview - Section A'!$I$43:$I$50,0)),""),"d-mmm-yy")</f>
        <v>1-Jan-21 to 31-Dec-21</v>
      </c>
      <c r="D147" s="413"/>
      <c r="E147" s="413"/>
      <c r="F147" s="410" t="str">
        <f t="shared" si="5"/>
        <v/>
      </c>
      <c r="G147" s="414" t="s">
        <v>304</v>
      </c>
      <c r="H147" s="414">
        <v>44561</v>
      </c>
      <c r="I147" s="415" t="b">
        <f t="shared" si="6"/>
        <v>1</v>
      </c>
      <c r="J147" s="415" t="b">
        <f t="shared" si="7"/>
        <v>0</v>
      </c>
      <c r="K147" s="415" t="str">
        <f t="shared" si="8"/>
        <v>a1N36000002nEJkEAM</v>
      </c>
      <c r="L147" s="416" t="s">
        <v>880</v>
      </c>
      <c r="M147" s="158"/>
      <c r="N147" s="79"/>
      <c r="AI147" s="5"/>
      <c r="AJ147" s="5"/>
      <c r="AK147" s="237"/>
      <c r="AL147" s="9"/>
      <c r="AM147" s="9"/>
      <c r="AN147" s="9"/>
      <c r="AO147" s="4"/>
      <c r="AP147" s="4"/>
      <c r="AQ147" s="4"/>
      <c r="AR147" s="4"/>
      <c r="AS147" s="4"/>
    </row>
    <row r="148" spans="1:45" s="302" customFormat="1" ht="18.75" customHeight="1" x14ac:dyDescent="0.25">
      <c r="A148" s="317">
        <v>11</v>
      </c>
      <c r="B148" s="329" t="str">
        <f t="shared" si="4"/>
        <v/>
      </c>
      <c r="C148" s="400" t="str">
        <f>TEXT(IFERROR(INDEX('Overview - Section A'!$A$43:$A$50,MATCH(G148,'Overview - Section A'!$I$43:$I$50,0)),""),"d-mmm-yy") &amp;" to " &amp; TEXT(IFERROR(INDEX('Overview - Section A'!$E$43:$E$50,MATCH(G148,'Overview - Section A'!$I$43:$I$50,0)),""),"d-mmm-yy")</f>
        <v>1-Jan-22 to 31-Dec-22</v>
      </c>
      <c r="D148" s="413"/>
      <c r="E148" s="413"/>
      <c r="F148" s="410" t="str">
        <f t="shared" si="5"/>
        <v/>
      </c>
      <c r="G148" s="414" t="s">
        <v>306</v>
      </c>
      <c r="H148" s="414">
        <v>44926</v>
      </c>
      <c r="I148" s="415" t="b">
        <f t="shared" si="6"/>
        <v>1</v>
      </c>
      <c r="J148" s="415" t="b">
        <f t="shared" si="7"/>
        <v>0</v>
      </c>
      <c r="K148" s="415" t="str">
        <f t="shared" si="8"/>
        <v>a1N36000002nEJkEAM</v>
      </c>
      <c r="L148" s="416" t="s">
        <v>881</v>
      </c>
      <c r="M148" s="158"/>
      <c r="N148" s="79"/>
      <c r="AI148" s="5"/>
      <c r="AJ148" s="5"/>
      <c r="AK148" s="237"/>
      <c r="AL148" s="9"/>
      <c r="AM148" s="9"/>
      <c r="AN148" s="9"/>
      <c r="AO148" s="4"/>
      <c r="AP148" s="4"/>
      <c r="AQ148" s="4"/>
      <c r="AR148" s="4"/>
      <c r="AS148" s="4"/>
    </row>
    <row r="149" spans="1:45" s="302" customFormat="1" ht="18.75" customHeight="1" x14ac:dyDescent="0.25">
      <c r="A149" s="317">
        <v>12</v>
      </c>
      <c r="B149" s="329" t="str">
        <f t="shared" si="4"/>
        <v/>
      </c>
      <c r="C149" s="400" t="str">
        <f>TEXT(IFERROR(INDEX('Overview - Section A'!$A$43:$A$50,MATCH(G149,'Overview - Section A'!$I$43:$I$50,0)),""),"d-mmm-yy") &amp;" to " &amp; TEXT(IFERROR(INDEX('Overview - Section A'!$E$43:$E$50,MATCH(G149,'Overview - Section A'!$I$43:$I$50,0)),""),"d-mmm-yy")</f>
        <v>1-Jan-18 to 31-Dec-18</v>
      </c>
      <c r="D149" s="413"/>
      <c r="E149" s="413"/>
      <c r="F149" s="410" t="str">
        <f t="shared" si="5"/>
        <v/>
      </c>
      <c r="G149" s="414" t="s">
        <v>298</v>
      </c>
      <c r="H149" s="414">
        <v>43465</v>
      </c>
      <c r="I149" s="415" t="b">
        <f t="shared" si="6"/>
        <v>1</v>
      </c>
      <c r="J149" s="415" t="b">
        <f t="shared" si="7"/>
        <v>0</v>
      </c>
      <c r="K149" s="415" t="str">
        <f t="shared" si="8"/>
        <v>a1N36000002nEJlEAM</v>
      </c>
      <c r="L149" s="416" t="s">
        <v>882</v>
      </c>
      <c r="M149" s="158"/>
      <c r="N149" s="79"/>
      <c r="AI149" s="5"/>
      <c r="AJ149" s="5"/>
      <c r="AK149" s="237"/>
      <c r="AL149" s="9"/>
      <c r="AM149" s="9"/>
      <c r="AN149" s="9"/>
      <c r="AO149" s="4"/>
      <c r="AP149" s="4"/>
      <c r="AQ149" s="4"/>
      <c r="AR149" s="4"/>
      <c r="AS149" s="4"/>
    </row>
    <row r="150" spans="1:45" s="302" customFormat="1" ht="18.75" customHeight="1" x14ac:dyDescent="0.25">
      <c r="A150" s="317">
        <v>12</v>
      </c>
      <c r="B150" s="329" t="str">
        <f t="shared" si="4"/>
        <v/>
      </c>
      <c r="C150" s="400" t="str">
        <f>TEXT(IFERROR(INDEX('Overview - Section A'!$A$43:$A$50,MATCH(G150,'Overview - Section A'!$I$43:$I$50,0)),""),"d-mmm-yy") &amp;" to " &amp; TEXT(IFERROR(INDEX('Overview - Section A'!$E$43:$E$50,MATCH(G150,'Overview - Section A'!$I$43:$I$50,0)),""),"d-mmm-yy")</f>
        <v>1-Jan-19 to 31-Dec-19</v>
      </c>
      <c r="D150" s="413"/>
      <c r="E150" s="413"/>
      <c r="F150" s="410" t="str">
        <f t="shared" si="5"/>
        <v/>
      </c>
      <c r="G150" s="414" t="s">
        <v>300</v>
      </c>
      <c r="H150" s="414">
        <v>43830</v>
      </c>
      <c r="I150" s="415" t="b">
        <f t="shared" si="6"/>
        <v>1</v>
      </c>
      <c r="J150" s="415" t="b">
        <f t="shared" si="7"/>
        <v>0</v>
      </c>
      <c r="K150" s="415" t="str">
        <f t="shared" si="8"/>
        <v>a1N36000002nEJlEAM</v>
      </c>
      <c r="L150" s="416" t="s">
        <v>883</v>
      </c>
      <c r="M150" s="158"/>
      <c r="N150" s="79"/>
      <c r="AI150" s="5"/>
      <c r="AJ150" s="5"/>
      <c r="AK150" s="237"/>
      <c r="AL150" s="9"/>
      <c r="AM150" s="9"/>
      <c r="AN150" s="9"/>
      <c r="AO150" s="4"/>
      <c r="AP150" s="4"/>
      <c r="AQ150" s="4"/>
      <c r="AR150" s="4"/>
      <c r="AS150" s="4"/>
    </row>
    <row r="151" spans="1:45" s="302" customFormat="1" ht="18.75" customHeight="1" x14ac:dyDescent="0.25">
      <c r="A151" s="317">
        <v>12</v>
      </c>
      <c r="B151" s="329" t="str">
        <f t="shared" si="4"/>
        <v/>
      </c>
      <c r="C151" s="400" t="str">
        <f>TEXT(IFERROR(INDEX('Overview - Section A'!$A$43:$A$50,MATCH(G151,'Overview - Section A'!$I$43:$I$50,0)),""),"d-mmm-yy") &amp;" to " &amp; TEXT(IFERROR(INDEX('Overview - Section A'!$E$43:$E$50,MATCH(G151,'Overview - Section A'!$I$43:$I$50,0)),""),"d-mmm-yy")</f>
        <v>1-Jan-20 to 31-Dec-20</v>
      </c>
      <c r="D151" s="413"/>
      <c r="E151" s="413"/>
      <c r="F151" s="410" t="str">
        <f t="shared" si="5"/>
        <v/>
      </c>
      <c r="G151" s="414" t="s">
        <v>302</v>
      </c>
      <c r="H151" s="414">
        <v>44196</v>
      </c>
      <c r="I151" s="415" t="b">
        <f t="shared" si="6"/>
        <v>1</v>
      </c>
      <c r="J151" s="415" t="b">
        <f t="shared" si="7"/>
        <v>0</v>
      </c>
      <c r="K151" s="415" t="str">
        <f t="shared" si="8"/>
        <v>a1N36000002nEJlEAM</v>
      </c>
      <c r="L151" s="416" t="s">
        <v>884</v>
      </c>
      <c r="M151" s="158"/>
      <c r="N151" s="79"/>
      <c r="AI151" s="5"/>
      <c r="AJ151" s="5"/>
      <c r="AK151" s="237"/>
      <c r="AL151" s="9"/>
      <c r="AM151" s="9"/>
      <c r="AN151" s="9"/>
      <c r="AO151" s="4"/>
      <c r="AP151" s="4"/>
      <c r="AQ151" s="4"/>
      <c r="AR151" s="4"/>
      <c r="AS151" s="4"/>
    </row>
    <row r="152" spans="1:45" s="302" customFormat="1" ht="18.75" customHeight="1" x14ac:dyDescent="0.25">
      <c r="A152" s="317">
        <v>12</v>
      </c>
      <c r="B152" s="329" t="str">
        <f t="shared" si="4"/>
        <v/>
      </c>
      <c r="C152" s="400" t="str">
        <f>TEXT(IFERROR(INDEX('Overview - Section A'!$A$43:$A$50,MATCH(G152,'Overview - Section A'!$I$43:$I$50,0)),""),"d-mmm-yy") &amp;" to " &amp; TEXT(IFERROR(INDEX('Overview - Section A'!$E$43:$E$50,MATCH(G152,'Overview - Section A'!$I$43:$I$50,0)),""),"d-mmm-yy")</f>
        <v>1-Jan-21 to 31-Dec-21</v>
      </c>
      <c r="D152" s="413"/>
      <c r="E152" s="413"/>
      <c r="F152" s="410" t="str">
        <f t="shared" si="5"/>
        <v/>
      </c>
      <c r="G152" s="414" t="s">
        <v>304</v>
      </c>
      <c r="H152" s="414">
        <v>44561</v>
      </c>
      <c r="I152" s="415" t="b">
        <f t="shared" si="6"/>
        <v>1</v>
      </c>
      <c r="J152" s="415" t="b">
        <f t="shared" si="7"/>
        <v>0</v>
      </c>
      <c r="K152" s="415" t="str">
        <f t="shared" si="8"/>
        <v>a1N36000002nEJlEAM</v>
      </c>
      <c r="L152" s="416" t="s">
        <v>885</v>
      </c>
      <c r="M152" s="158"/>
      <c r="N152" s="79"/>
      <c r="AI152" s="5"/>
      <c r="AJ152" s="5"/>
      <c r="AK152" s="237"/>
      <c r="AL152" s="9"/>
      <c r="AM152" s="9"/>
      <c r="AN152" s="9"/>
      <c r="AO152" s="4"/>
      <c r="AP152" s="4"/>
      <c r="AQ152" s="4"/>
      <c r="AR152" s="4"/>
      <c r="AS152" s="4"/>
    </row>
    <row r="153" spans="1:45" s="302" customFormat="1" ht="18.75" customHeight="1" x14ac:dyDescent="0.25">
      <c r="A153" s="317">
        <v>12</v>
      </c>
      <c r="B153" s="329" t="str">
        <f t="shared" si="4"/>
        <v/>
      </c>
      <c r="C153" s="400" t="str">
        <f>TEXT(IFERROR(INDEX('Overview - Section A'!$A$43:$A$50,MATCH(G153,'Overview - Section A'!$I$43:$I$50,0)),""),"d-mmm-yy") &amp;" to " &amp; TEXT(IFERROR(INDEX('Overview - Section A'!$E$43:$E$50,MATCH(G153,'Overview - Section A'!$I$43:$I$50,0)),""),"d-mmm-yy")</f>
        <v>1-Jan-22 to 31-Dec-22</v>
      </c>
      <c r="D153" s="413"/>
      <c r="E153" s="413"/>
      <c r="F153" s="410" t="str">
        <f t="shared" si="5"/>
        <v/>
      </c>
      <c r="G153" s="414" t="s">
        <v>306</v>
      </c>
      <c r="H153" s="414">
        <v>44926</v>
      </c>
      <c r="I153" s="415" t="b">
        <f t="shared" si="6"/>
        <v>1</v>
      </c>
      <c r="J153" s="415" t="b">
        <f t="shared" si="7"/>
        <v>0</v>
      </c>
      <c r="K153" s="415" t="str">
        <f t="shared" si="8"/>
        <v>a1N36000002nEJlEAM</v>
      </c>
      <c r="L153" s="416" t="s">
        <v>886</v>
      </c>
      <c r="M153" s="158"/>
      <c r="N153" s="79"/>
      <c r="AI153" s="5"/>
      <c r="AJ153" s="5"/>
      <c r="AK153" s="237"/>
      <c r="AL153" s="9"/>
      <c r="AM153" s="9"/>
      <c r="AN153" s="9"/>
      <c r="AO153" s="4"/>
      <c r="AP153" s="4"/>
      <c r="AQ153" s="4"/>
      <c r="AR153" s="4"/>
      <c r="AS153" s="4"/>
    </row>
    <row r="154" spans="1:45" s="302" customFormat="1" ht="18.75" customHeight="1" x14ac:dyDescent="0.25">
      <c r="A154" s="317">
        <v>13</v>
      </c>
      <c r="B154" s="329" t="str">
        <f t="shared" si="4"/>
        <v/>
      </c>
      <c r="C154" s="400" t="str">
        <f>TEXT(IFERROR(INDEX('Overview - Section A'!$A$43:$A$50,MATCH(G154,'Overview - Section A'!$I$43:$I$50,0)),""),"d-mmm-yy") &amp;" to " &amp; TEXT(IFERROR(INDEX('Overview - Section A'!$E$43:$E$50,MATCH(G154,'Overview - Section A'!$I$43:$I$50,0)),""),"d-mmm-yy")</f>
        <v>1-Jan-18 to 31-Dec-18</v>
      </c>
      <c r="D154" s="413"/>
      <c r="E154" s="413"/>
      <c r="F154" s="410" t="str">
        <f t="shared" si="5"/>
        <v/>
      </c>
      <c r="G154" s="414" t="s">
        <v>298</v>
      </c>
      <c r="H154" s="414">
        <v>43465</v>
      </c>
      <c r="I154" s="415" t="b">
        <f t="shared" si="6"/>
        <v>1</v>
      </c>
      <c r="J154" s="415" t="b">
        <f t="shared" si="7"/>
        <v>0</v>
      </c>
      <c r="K154" s="415" t="str">
        <f t="shared" si="8"/>
        <v>a1N36000002nEJmEAM</v>
      </c>
      <c r="L154" s="416" t="s">
        <v>887</v>
      </c>
      <c r="M154" s="158"/>
      <c r="N154" s="79"/>
      <c r="AI154" s="5"/>
      <c r="AJ154" s="5"/>
      <c r="AK154" s="237"/>
      <c r="AL154" s="9"/>
      <c r="AM154" s="9"/>
      <c r="AN154" s="9"/>
      <c r="AO154" s="4"/>
      <c r="AP154" s="4"/>
      <c r="AQ154" s="4"/>
      <c r="AR154" s="4"/>
      <c r="AS154" s="4"/>
    </row>
    <row r="155" spans="1:45" s="302" customFormat="1" ht="18.75" customHeight="1" x14ac:dyDescent="0.25">
      <c r="A155" s="317">
        <v>13</v>
      </c>
      <c r="B155" s="329" t="str">
        <f t="shared" si="4"/>
        <v/>
      </c>
      <c r="C155" s="400" t="str">
        <f>TEXT(IFERROR(INDEX('Overview - Section A'!$A$43:$A$50,MATCH(G155,'Overview - Section A'!$I$43:$I$50,0)),""),"d-mmm-yy") &amp;" to " &amp; TEXT(IFERROR(INDEX('Overview - Section A'!$E$43:$E$50,MATCH(G155,'Overview - Section A'!$I$43:$I$50,0)),""),"d-mmm-yy")</f>
        <v>1-Jan-19 to 31-Dec-19</v>
      </c>
      <c r="D155" s="413"/>
      <c r="E155" s="413"/>
      <c r="F155" s="410" t="str">
        <f t="shared" si="5"/>
        <v/>
      </c>
      <c r="G155" s="414" t="s">
        <v>300</v>
      </c>
      <c r="H155" s="414">
        <v>43830</v>
      </c>
      <c r="I155" s="415" t="b">
        <f t="shared" si="6"/>
        <v>1</v>
      </c>
      <c r="J155" s="415" t="b">
        <f t="shared" si="7"/>
        <v>0</v>
      </c>
      <c r="K155" s="415" t="str">
        <f t="shared" si="8"/>
        <v>a1N36000002nEJmEAM</v>
      </c>
      <c r="L155" s="416" t="s">
        <v>888</v>
      </c>
      <c r="M155" s="158"/>
      <c r="N155" s="79"/>
      <c r="AI155" s="5"/>
      <c r="AJ155" s="5"/>
      <c r="AK155" s="237"/>
      <c r="AL155" s="9"/>
      <c r="AM155" s="9"/>
      <c r="AN155" s="9"/>
      <c r="AO155" s="4"/>
      <c r="AP155" s="4"/>
      <c r="AQ155" s="4"/>
      <c r="AR155" s="4"/>
      <c r="AS155" s="4"/>
    </row>
    <row r="156" spans="1:45" s="302" customFormat="1" ht="18.75" customHeight="1" x14ac:dyDescent="0.25">
      <c r="A156" s="317">
        <v>13</v>
      </c>
      <c r="B156" s="329" t="str">
        <f t="shared" si="4"/>
        <v/>
      </c>
      <c r="C156" s="400" t="str">
        <f>TEXT(IFERROR(INDEX('Overview - Section A'!$A$43:$A$50,MATCH(G156,'Overview - Section A'!$I$43:$I$50,0)),""),"d-mmm-yy") &amp;" to " &amp; TEXT(IFERROR(INDEX('Overview - Section A'!$E$43:$E$50,MATCH(G156,'Overview - Section A'!$I$43:$I$50,0)),""),"d-mmm-yy")</f>
        <v>1-Jan-20 to 31-Dec-20</v>
      </c>
      <c r="D156" s="413"/>
      <c r="E156" s="413"/>
      <c r="F156" s="410" t="str">
        <f t="shared" si="5"/>
        <v/>
      </c>
      <c r="G156" s="414" t="s">
        <v>302</v>
      </c>
      <c r="H156" s="414">
        <v>44196</v>
      </c>
      <c r="I156" s="415" t="b">
        <f t="shared" si="6"/>
        <v>1</v>
      </c>
      <c r="J156" s="415" t="b">
        <f t="shared" si="7"/>
        <v>0</v>
      </c>
      <c r="K156" s="415" t="str">
        <f t="shared" si="8"/>
        <v>a1N36000002nEJmEAM</v>
      </c>
      <c r="L156" s="416" t="s">
        <v>889</v>
      </c>
      <c r="M156" s="158"/>
      <c r="N156" s="79"/>
      <c r="AI156" s="5"/>
      <c r="AJ156" s="5"/>
      <c r="AK156" s="237"/>
      <c r="AL156" s="9"/>
      <c r="AM156" s="9"/>
      <c r="AN156" s="9"/>
      <c r="AO156" s="4"/>
      <c r="AP156" s="4"/>
      <c r="AQ156" s="4"/>
      <c r="AR156" s="4"/>
      <c r="AS156" s="4"/>
    </row>
    <row r="157" spans="1:45" s="302" customFormat="1" ht="18.75" customHeight="1" x14ac:dyDescent="0.25">
      <c r="A157" s="317">
        <v>13</v>
      </c>
      <c r="B157" s="329" t="str">
        <f t="shared" si="4"/>
        <v/>
      </c>
      <c r="C157" s="400" t="str">
        <f>TEXT(IFERROR(INDEX('Overview - Section A'!$A$43:$A$50,MATCH(G157,'Overview - Section A'!$I$43:$I$50,0)),""),"d-mmm-yy") &amp;" to " &amp; TEXT(IFERROR(INDEX('Overview - Section A'!$E$43:$E$50,MATCH(G157,'Overview - Section A'!$I$43:$I$50,0)),""),"d-mmm-yy")</f>
        <v>1-Jan-21 to 31-Dec-21</v>
      </c>
      <c r="D157" s="413"/>
      <c r="E157" s="413"/>
      <c r="F157" s="410" t="str">
        <f t="shared" si="5"/>
        <v/>
      </c>
      <c r="G157" s="414" t="s">
        <v>304</v>
      </c>
      <c r="H157" s="414">
        <v>44561</v>
      </c>
      <c r="I157" s="415" t="b">
        <f t="shared" si="6"/>
        <v>1</v>
      </c>
      <c r="J157" s="415" t="b">
        <f t="shared" si="7"/>
        <v>0</v>
      </c>
      <c r="K157" s="415" t="str">
        <f t="shared" si="8"/>
        <v>a1N36000002nEJmEAM</v>
      </c>
      <c r="L157" s="416" t="s">
        <v>890</v>
      </c>
      <c r="M157" s="158"/>
      <c r="N157" s="79"/>
      <c r="AI157" s="5"/>
      <c r="AJ157" s="5"/>
      <c r="AK157" s="237"/>
      <c r="AL157" s="9"/>
      <c r="AM157" s="9"/>
      <c r="AN157" s="9"/>
      <c r="AO157" s="4"/>
      <c r="AP157" s="4"/>
      <c r="AQ157" s="4"/>
      <c r="AR157" s="4"/>
      <c r="AS157" s="4"/>
    </row>
    <row r="158" spans="1:45" s="302" customFormat="1" ht="18.75" customHeight="1" x14ac:dyDescent="0.25">
      <c r="A158" s="317">
        <v>13</v>
      </c>
      <c r="B158" s="329" t="str">
        <f t="shared" ref="B158:B221" si="9">IF(A158=A157,"",IF(VLOOKUP(A158,$A$8:$D$90,4,FALSE)=0,"",VLOOKUP(A158,$A$8:$D$90,4,FALSE)))</f>
        <v/>
      </c>
      <c r="C158" s="400" t="str">
        <f>TEXT(IFERROR(INDEX('Overview - Section A'!$A$43:$A$50,MATCH(G158,'Overview - Section A'!$I$43:$I$50,0)),""),"d-mmm-yy") &amp;" to " &amp; TEXT(IFERROR(INDEX('Overview - Section A'!$E$43:$E$50,MATCH(G158,'Overview - Section A'!$I$43:$I$50,0)),""),"d-mmm-yy")</f>
        <v>1-Jan-22 to 31-Dec-22</v>
      </c>
      <c r="D158" s="413"/>
      <c r="E158" s="413"/>
      <c r="F158" s="410" t="str">
        <f t="shared" ref="F158:F221" si="10">IF(VLOOKUP(A158,$A$8:$D$90,4,FALSE)=0,"",VLOOKUP(A158,$A$8:$D$90,4,FALSE))</f>
        <v/>
      </c>
      <c r="G158" s="414" t="s">
        <v>306</v>
      </c>
      <c r="H158" s="414">
        <v>44926</v>
      </c>
      <c r="I158" s="415" t="b">
        <f t="shared" ref="I158:I221" si="11">IFERROR(TRUE,FALSE)</f>
        <v>1</v>
      </c>
      <c r="J158" s="415" t="b">
        <f t="shared" ref="J158:J221" si="12">IFERROR(IF(F158&lt;&gt;"",TRUE,FALSE),FALSE)</f>
        <v>0</v>
      </c>
      <c r="K158" s="415" t="str">
        <f t="shared" ref="K158:K221" si="13">IFERROR(VLOOKUP(A158,$A$8:$T$90,20,FALSE),"")</f>
        <v>a1N36000002nEJmEAM</v>
      </c>
      <c r="L158" s="416" t="s">
        <v>891</v>
      </c>
      <c r="M158" s="158"/>
      <c r="N158" s="79"/>
      <c r="AI158" s="5"/>
      <c r="AJ158" s="5"/>
      <c r="AK158" s="237"/>
      <c r="AL158" s="9"/>
      <c r="AM158" s="9"/>
      <c r="AN158" s="9"/>
      <c r="AO158" s="4"/>
      <c r="AP158" s="4"/>
      <c r="AQ158" s="4"/>
      <c r="AR158" s="4"/>
      <c r="AS158" s="4"/>
    </row>
    <row r="159" spans="1:45" s="302" customFormat="1" ht="18.75" customHeight="1" x14ac:dyDescent="0.25">
      <c r="A159" s="317">
        <v>14</v>
      </c>
      <c r="B159" s="329" t="str">
        <f t="shared" si="9"/>
        <v/>
      </c>
      <c r="C159" s="400" t="str">
        <f>TEXT(IFERROR(INDEX('Overview - Section A'!$A$43:$A$50,MATCH(G159,'Overview - Section A'!$I$43:$I$50,0)),""),"d-mmm-yy") &amp;" to " &amp; TEXT(IFERROR(INDEX('Overview - Section A'!$E$43:$E$50,MATCH(G159,'Overview - Section A'!$I$43:$I$50,0)),""),"d-mmm-yy")</f>
        <v>1-Jan-18 to 31-Dec-18</v>
      </c>
      <c r="D159" s="413"/>
      <c r="E159" s="413"/>
      <c r="F159" s="410" t="str">
        <f t="shared" si="10"/>
        <v/>
      </c>
      <c r="G159" s="414" t="s">
        <v>298</v>
      </c>
      <c r="H159" s="414">
        <v>43465</v>
      </c>
      <c r="I159" s="415" t="b">
        <f t="shared" si="11"/>
        <v>1</v>
      </c>
      <c r="J159" s="415" t="b">
        <f t="shared" si="12"/>
        <v>0</v>
      </c>
      <c r="K159" s="415" t="str">
        <f t="shared" si="13"/>
        <v>a1N36000002nEJnEAM</v>
      </c>
      <c r="L159" s="416" t="s">
        <v>892</v>
      </c>
      <c r="M159" s="158"/>
      <c r="N159" s="79"/>
      <c r="AI159" s="5"/>
      <c r="AJ159" s="5"/>
      <c r="AK159" s="237"/>
      <c r="AL159" s="9"/>
      <c r="AM159" s="9"/>
      <c r="AN159" s="9"/>
      <c r="AO159" s="4"/>
      <c r="AP159" s="4"/>
      <c r="AQ159" s="4"/>
      <c r="AR159" s="4"/>
      <c r="AS159" s="4"/>
    </row>
    <row r="160" spans="1:45" s="302" customFormat="1" ht="18.75" customHeight="1" x14ac:dyDescent="0.25">
      <c r="A160" s="317">
        <v>14</v>
      </c>
      <c r="B160" s="329" t="str">
        <f t="shared" si="9"/>
        <v/>
      </c>
      <c r="C160" s="400" t="str">
        <f>TEXT(IFERROR(INDEX('Overview - Section A'!$A$43:$A$50,MATCH(G160,'Overview - Section A'!$I$43:$I$50,0)),""),"d-mmm-yy") &amp;" to " &amp; TEXT(IFERROR(INDEX('Overview - Section A'!$E$43:$E$50,MATCH(G160,'Overview - Section A'!$I$43:$I$50,0)),""),"d-mmm-yy")</f>
        <v>1-Jan-19 to 31-Dec-19</v>
      </c>
      <c r="D160" s="413"/>
      <c r="E160" s="413"/>
      <c r="F160" s="410" t="str">
        <f t="shared" si="10"/>
        <v/>
      </c>
      <c r="G160" s="414" t="s">
        <v>300</v>
      </c>
      <c r="H160" s="414">
        <v>43830</v>
      </c>
      <c r="I160" s="415" t="b">
        <f t="shared" si="11"/>
        <v>1</v>
      </c>
      <c r="J160" s="415" t="b">
        <f t="shared" si="12"/>
        <v>0</v>
      </c>
      <c r="K160" s="415" t="str">
        <f t="shared" si="13"/>
        <v>a1N36000002nEJnEAM</v>
      </c>
      <c r="L160" s="416" t="s">
        <v>893</v>
      </c>
      <c r="M160" s="158"/>
      <c r="N160" s="79"/>
      <c r="AI160" s="5"/>
      <c r="AJ160" s="5"/>
      <c r="AK160" s="237"/>
      <c r="AL160" s="9"/>
      <c r="AM160" s="9"/>
      <c r="AN160" s="9"/>
      <c r="AO160" s="4"/>
      <c r="AP160" s="4"/>
      <c r="AQ160" s="4"/>
      <c r="AR160" s="4"/>
      <c r="AS160" s="4"/>
    </row>
    <row r="161" spans="1:45" s="302" customFormat="1" ht="18.75" customHeight="1" x14ac:dyDescent="0.25">
      <c r="A161" s="317">
        <v>14</v>
      </c>
      <c r="B161" s="329" t="str">
        <f t="shared" si="9"/>
        <v/>
      </c>
      <c r="C161" s="400" t="str">
        <f>TEXT(IFERROR(INDEX('Overview - Section A'!$A$43:$A$50,MATCH(G161,'Overview - Section A'!$I$43:$I$50,0)),""),"d-mmm-yy") &amp;" to " &amp; TEXT(IFERROR(INDEX('Overview - Section A'!$E$43:$E$50,MATCH(G161,'Overview - Section A'!$I$43:$I$50,0)),""),"d-mmm-yy")</f>
        <v>1-Jan-20 to 31-Dec-20</v>
      </c>
      <c r="D161" s="413"/>
      <c r="E161" s="413"/>
      <c r="F161" s="410" t="str">
        <f t="shared" si="10"/>
        <v/>
      </c>
      <c r="G161" s="414" t="s">
        <v>302</v>
      </c>
      <c r="H161" s="414">
        <v>44196</v>
      </c>
      <c r="I161" s="415" t="b">
        <f t="shared" si="11"/>
        <v>1</v>
      </c>
      <c r="J161" s="415" t="b">
        <f t="shared" si="12"/>
        <v>0</v>
      </c>
      <c r="K161" s="415" t="str">
        <f t="shared" si="13"/>
        <v>a1N36000002nEJnEAM</v>
      </c>
      <c r="L161" s="416" t="s">
        <v>894</v>
      </c>
      <c r="M161" s="158"/>
      <c r="N161" s="79"/>
      <c r="AI161" s="5"/>
      <c r="AJ161" s="5"/>
      <c r="AK161" s="237"/>
      <c r="AL161" s="9"/>
      <c r="AM161" s="9"/>
      <c r="AN161" s="9"/>
      <c r="AO161" s="4"/>
      <c r="AP161" s="4"/>
      <c r="AQ161" s="4"/>
      <c r="AR161" s="4"/>
      <c r="AS161" s="4"/>
    </row>
    <row r="162" spans="1:45" s="302" customFormat="1" ht="18.75" customHeight="1" x14ac:dyDescent="0.25">
      <c r="A162" s="317">
        <v>14</v>
      </c>
      <c r="B162" s="329" t="str">
        <f t="shared" si="9"/>
        <v/>
      </c>
      <c r="C162" s="400" t="str">
        <f>TEXT(IFERROR(INDEX('Overview - Section A'!$A$43:$A$50,MATCH(G162,'Overview - Section A'!$I$43:$I$50,0)),""),"d-mmm-yy") &amp;" to " &amp; TEXT(IFERROR(INDEX('Overview - Section A'!$E$43:$E$50,MATCH(G162,'Overview - Section A'!$I$43:$I$50,0)),""),"d-mmm-yy")</f>
        <v>1-Jan-21 to 31-Dec-21</v>
      </c>
      <c r="D162" s="413"/>
      <c r="E162" s="413"/>
      <c r="F162" s="410" t="str">
        <f t="shared" si="10"/>
        <v/>
      </c>
      <c r="G162" s="414" t="s">
        <v>304</v>
      </c>
      <c r="H162" s="414">
        <v>44561</v>
      </c>
      <c r="I162" s="415" t="b">
        <f t="shared" si="11"/>
        <v>1</v>
      </c>
      <c r="J162" s="415" t="b">
        <f t="shared" si="12"/>
        <v>0</v>
      </c>
      <c r="K162" s="415" t="str">
        <f t="shared" si="13"/>
        <v>a1N36000002nEJnEAM</v>
      </c>
      <c r="L162" s="416" t="s">
        <v>895</v>
      </c>
      <c r="M162" s="158"/>
      <c r="N162" s="79"/>
      <c r="AI162" s="5"/>
      <c r="AJ162" s="5"/>
      <c r="AK162" s="237"/>
      <c r="AL162" s="9"/>
      <c r="AM162" s="9"/>
      <c r="AN162" s="9"/>
      <c r="AO162" s="4"/>
      <c r="AP162" s="4"/>
      <c r="AQ162" s="4"/>
      <c r="AR162" s="4"/>
      <c r="AS162" s="4"/>
    </row>
    <row r="163" spans="1:45" s="302" customFormat="1" ht="18.75" customHeight="1" x14ac:dyDescent="0.25">
      <c r="A163" s="317">
        <v>14</v>
      </c>
      <c r="B163" s="329" t="str">
        <f t="shared" si="9"/>
        <v/>
      </c>
      <c r="C163" s="400" t="str">
        <f>TEXT(IFERROR(INDEX('Overview - Section A'!$A$43:$A$50,MATCH(G163,'Overview - Section A'!$I$43:$I$50,0)),""),"d-mmm-yy") &amp;" to " &amp; TEXT(IFERROR(INDEX('Overview - Section A'!$E$43:$E$50,MATCH(G163,'Overview - Section A'!$I$43:$I$50,0)),""),"d-mmm-yy")</f>
        <v>1-Jan-22 to 31-Dec-22</v>
      </c>
      <c r="D163" s="413"/>
      <c r="E163" s="413"/>
      <c r="F163" s="410" t="str">
        <f t="shared" si="10"/>
        <v/>
      </c>
      <c r="G163" s="414" t="s">
        <v>306</v>
      </c>
      <c r="H163" s="414">
        <v>44926</v>
      </c>
      <c r="I163" s="415" t="b">
        <f t="shared" si="11"/>
        <v>1</v>
      </c>
      <c r="J163" s="415" t="b">
        <f t="shared" si="12"/>
        <v>0</v>
      </c>
      <c r="K163" s="415" t="str">
        <f t="shared" si="13"/>
        <v>a1N36000002nEJnEAM</v>
      </c>
      <c r="L163" s="416" t="s">
        <v>896</v>
      </c>
      <c r="M163" s="158"/>
      <c r="N163" s="79"/>
      <c r="AI163" s="5"/>
      <c r="AJ163" s="5"/>
      <c r="AK163" s="237"/>
      <c r="AL163" s="9"/>
      <c r="AM163" s="9"/>
      <c r="AN163" s="9"/>
      <c r="AO163" s="4"/>
      <c r="AP163" s="4"/>
      <c r="AQ163" s="4"/>
      <c r="AR163" s="4"/>
      <c r="AS163" s="4"/>
    </row>
    <row r="164" spans="1:45" s="302" customFormat="1" ht="18.75" customHeight="1" x14ac:dyDescent="0.25">
      <c r="A164" s="317">
        <v>15</v>
      </c>
      <c r="B164" s="329" t="str">
        <f t="shared" si="9"/>
        <v/>
      </c>
      <c r="C164" s="400" t="str">
        <f>TEXT(IFERROR(INDEX('Overview - Section A'!$A$43:$A$50,MATCH(G164,'Overview - Section A'!$I$43:$I$50,0)),""),"d-mmm-yy") &amp;" to " &amp; TEXT(IFERROR(INDEX('Overview - Section A'!$E$43:$E$50,MATCH(G164,'Overview - Section A'!$I$43:$I$50,0)),""),"d-mmm-yy")</f>
        <v>1-Jan-18 to 31-Dec-18</v>
      </c>
      <c r="D164" s="413"/>
      <c r="E164" s="413"/>
      <c r="F164" s="410" t="str">
        <f t="shared" si="10"/>
        <v/>
      </c>
      <c r="G164" s="414" t="s">
        <v>298</v>
      </c>
      <c r="H164" s="414">
        <v>43465</v>
      </c>
      <c r="I164" s="415" t="b">
        <f t="shared" si="11"/>
        <v>1</v>
      </c>
      <c r="J164" s="415" t="b">
        <f t="shared" si="12"/>
        <v>0</v>
      </c>
      <c r="K164" s="415" t="str">
        <f t="shared" si="13"/>
        <v>a1N36000002nEJoEAM</v>
      </c>
      <c r="L164" s="416" t="s">
        <v>897</v>
      </c>
      <c r="M164" s="158"/>
      <c r="N164" s="79"/>
      <c r="AI164" s="5"/>
      <c r="AJ164" s="5"/>
      <c r="AK164" s="237"/>
      <c r="AL164" s="9"/>
      <c r="AM164" s="9"/>
      <c r="AN164" s="9"/>
      <c r="AO164" s="4"/>
      <c r="AP164" s="4"/>
      <c r="AQ164" s="4"/>
      <c r="AR164" s="4"/>
      <c r="AS164" s="4"/>
    </row>
    <row r="165" spans="1:45" s="302" customFormat="1" ht="18.75" customHeight="1" x14ac:dyDescent="0.25">
      <c r="A165" s="317">
        <v>15</v>
      </c>
      <c r="B165" s="329" t="str">
        <f t="shared" si="9"/>
        <v/>
      </c>
      <c r="C165" s="400" t="str">
        <f>TEXT(IFERROR(INDEX('Overview - Section A'!$A$43:$A$50,MATCH(G165,'Overview - Section A'!$I$43:$I$50,0)),""),"d-mmm-yy") &amp;" to " &amp; TEXT(IFERROR(INDEX('Overview - Section A'!$E$43:$E$50,MATCH(G165,'Overview - Section A'!$I$43:$I$50,0)),""),"d-mmm-yy")</f>
        <v>1-Jan-19 to 31-Dec-19</v>
      </c>
      <c r="D165" s="413"/>
      <c r="E165" s="413"/>
      <c r="F165" s="410" t="str">
        <f t="shared" si="10"/>
        <v/>
      </c>
      <c r="G165" s="414" t="s">
        <v>300</v>
      </c>
      <c r="H165" s="414">
        <v>43830</v>
      </c>
      <c r="I165" s="415" t="b">
        <f t="shared" si="11"/>
        <v>1</v>
      </c>
      <c r="J165" s="415" t="b">
        <f t="shared" si="12"/>
        <v>0</v>
      </c>
      <c r="K165" s="415" t="str">
        <f t="shared" si="13"/>
        <v>a1N36000002nEJoEAM</v>
      </c>
      <c r="L165" s="416" t="s">
        <v>898</v>
      </c>
      <c r="M165" s="158"/>
      <c r="N165" s="79"/>
      <c r="AI165" s="5"/>
      <c r="AJ165" s="5"/>
      <c r="AK165" s="237"/>
      <c r="AL165" s="9"/>
      <c r="AM165" s="9"/>
      <c r="AN165" s="9"/>
      <c r="AO165" s="4"/>
      <c r="AP165" s="4"/>
      <c r="AQ165" s="4"/>
      <c r="AR165" s="4"/>
      <c r="AS165" s="4"/>
    </row>
    <row r="166" spans="1:45" s="302" customFormat="1" ht="18.75" customHeight="1" x14ac:dyDescent="0.25">
      <c r="A166" s="317">
        <v>15</v>
      </c>
      <c r="B166" s="329" t="str">
        <f t="shared" si="9"/>
        <v/>
      </c>
      <c r="C166" s="400" t="str">
        <f>TEXT(IFERROR(INDEX('Overview - Section A'!$A$43:$A$50,MATCH(G166,'Overview - Section A'!$I$43:$I$50,0)),""),"d-mmm-yy") &amp;" to " &amp; TEXT(IFERROR(INDEX('Overview - Section A'!$E$43:$E$50,MATCH(G166,'Overview - Section A'!$I$43:$I$50,0)),""),"d-mmm-yy")</f>
        <v>1-Jan-20 to 31-Dec-20</v>
      </c>
      <c r="D166" s="413"/>
      <c r="E166" s="413"/>
      <c r="F166" s="410" t="str">
        <f t="shared" si="10"/>
        <v/>
      </c>
      <c r="G166" s="414" t="s">
        <v>302</v>
      </c>
      <c r="H166" s="414">
        <v>44196</v>
      </c>
      <c r="I166" s="415" t="b">
        <f t="shared" si="11"/>
        <v>1</v>
      </c>
      <c r="J166" s="415" t="b">
        <f t="shared" si="12"/>
        <v>0</v>
      </c>
      <c r="K166" s="415" t="str">
        <f t="shared" si="13"/>
        <v>a1N36000002nEJoEAM</v>
      </c>
      <c r="L166" s="416" t="s">
        <v>899</v>
      </c>
      <c r="M166" s="158"/>
      <c r="N166" s="79"/>
      <c r="AI166" s="5"/>
      <c r="AJ166" s="5"/>
      <c r="AK166" s="237"/>
      <c r="AL166" s="9"/>
      <c r="AM166" s="9"/>
      <c r="AN166" s="9"/>
      <c r="AO166" s="4"/>
      <c r="AP166" s="4"/>
      <c r="AQ166" s="4"/>
      <c r="AR166" s="4"/>
      <c r="AS166" s="4"/>
    </row>
    <row r="167" spans="1:45" s="302" customFormat="1" ht="18.75" customHeight="1" x14ac:dyDescent="0.25">
      <c r="A167" s="317">
        <v>15</v>
      </c>
      <c r="B167" s="329" t="str">
        <f t="shared" si="9"/>
        <v/>
      </c>
      <c r="C167" s="400" t="str">
        <f>TEXT(IFERROR(INDEX('Overview - Section A'!$A$43:$A$50,MATCH(G167,'Overview - Section A'!$I$43:$I$50,0)),""),"d-mmm-yy") &amp;" to " &amp; TEXT(IFERROR(INDEX('Overview - Section A'!$E$43:$E$50,MATCH(G167,'Overview - Section A'!$I$43:$I$50,0)),""),"d-mmm-yy")</f>
        <v>1-Jan-21 to 31-Dec-21</v>
      </c>
      <c r="D167" s="413"/>
      <c r="E167" s="413"/>
      <c r="F167" s="410" t="str">
        <f t="shared" si="10"/>
        <v/>
      </c>
      <c r="G167" s="414" t="s">
        <v>304</v>
      </c>
      <c r="H167" s="414">
        <v>44561</v>
      </c>
      <c r="I167" s="415" t="b">
        <f t="shared" si="11"/>
        <v>1</v>
      </c>
      <c r="J167" s="415" t="b">
        <f t="shared" si="12"/>
        <v>0</v>
      </c>
      <c r="K167" s="415" t="str">
        <f t="shared" si="13"/>
        <v>a1N36000002nEJoEAM</v>
      </c>
      <c r="L167" s="416" t="s">
        <v>900</v>
      </c>
      <c r="M167" s="158"/>
      <c r="N167" s="79"/>
      <c r="AI167" s="5"/>
      <c r="AJ167" s="5"/>
      <c r="AK167" s="237"/>
      <c r="AL167" s="9"/>
      <c r="AM167" s="9"/>
      <c r="AN167" s="9"/>
      <c r="AO167" s="4"/>
      <c r="AP167" s="4"/>
      <c r="AQ167" s="4"/>
      <c r="AR167" s="4"/>
      <c r="AS167" s="4"/>
    </row>
    <row r="168" spans="1:45" s="302" customFormat="1" ht="18.75" customHeight="1" x14ac:dyDescent="0.25">
      <c r="A168" s="317">
        <v>15</v>
      </c>
      <c r="B168" s="329" t="str">
        <f t="shared" si="9"/>
        <v/>
      </c>
      <c r="C168" s="400" t="str">
        <f>TEXT(IFERROR(INDEX('Overview - Section A'!$A$43:$A$50,MATCH(G168,'Overview - Section A'!$I$43:$I$50,0)),""),"d-mmm-yy") &amp;" to " &amp; TEXT(IFERROR(INDEX('Overview - Section A'!$E$43:$E$50,MATCH(G168,'Overview - Section A'!$I$43:$I$50,0)),""),"d-mmm-yy")</f>
        <v>1-Jan-22 to 31-Dec-22</v>
      </c>
      <c r="D168" s="413"/>
      <c r="E168" s="413"/>
      <c r="F168" s="410" t="str">
        <f t="shared" si="10"/>
        <v/>
      </c>
      <c r="G168" s="414" t="s">
        <v>306</v>
      </c>
      <c r="H168" s="414">
        <v>44926</v>
      </c>
      <c r="I168" s="415" t="b">
        <f t="shared" si="11"/>
        <v>1</v>
      </c>
      <c r="J168" s="415" t="b">
        <f t="shared" si="12"/>
        <v>0</v>
      </c>
      <c r="K168" s="415" t="str">
        <f t="shared" si="13"/>
        <v>a1N36000002nEJoEAM</v>
      </c>
      <c r="L168" s="416" t="s">
        <v>901</v>
      </c>
      <c r="M168" s="158"/>
      <c r="N168" s="79"/>
      <c r="AI168" s="5"/>
      <c r="AJ168" s="5"/>
      <c r="AK168" s="237"/>
      <c r="AL168" s="9"/>
      <c r="AM168" s="9"/>
      <c r="AN168" s="9"/>
      <c r="AO168" s="4"/>
      <c r="AP168" s="4"/>
      <c r="AQ168" s="4"/>
      <c r="AR168" s="4"/>
      <c r="AS168" s="4"/>
    </row>
    <row r="169" spans="1:45" s="302" customFormat="1" ht="18.75" customHeight="1" x14ac:dyDescent="0.25">
      <c r="A169" s="317">
        <v>16</v>
      </c>
      <c r="B169" s="329" t="str">
        <f t="shared" si="9"/>
        <v/>
      </c>
      <c r="C169" s="400" t="str">
        <f>TEXT(IFERROR(INDEX('Overview - Section A'!$A$43:$A$50,MATCH(G169,'Overview - Section A'!$I$43:$I$50,0)),""),"d-mmm-yy") &amp;" to " &amp; TEXT(IFERROR(INDEX('Overview - Section A'!$E$43:$E$50,MATCH(G169,'Overview - Section A'!$I$43:$I$50,0)),""),"d-mmm-yy")</f>
        <v>1-Jan-18 to 31-Dec-18</v>
      </c>
      <c r="D169" s="413"/>
      <c r="E169" s="413"/>
      <c r="F169" s="410" t="str">
        <f t="shared" si="10"/>
        <v/>
      </c>
      <c r="G169" s="414" t="s">
        <v>298</v>
      </c>
      <c r="H169" s="414">
        <v>43465</v>
      </c>
      <c r="I169" s="415" t="b">
        <f t="shared" si="11"/>
        <v>1</v>
      </c>
      <c r="J169" s="415" t="b">
        <f t="shared" si="12"/>
        <v>0</v>
      </c>
      <c r="K169" s="415" t="str">
        <f t="shared" si="13"/>
        <v>a1N36000002nEJpEAM</v>
      </c>
      <c r="L169" s="416" t="s">
        <v>902</v>
      </c>
      <c r="M169" s="158"/>
      <c r="N169" s="79"/>
      <c r="AI169" s="5"/>
      <c r="AJ169" s="5"/>
      <c r="AK169" s="237"/>
      <c r="AL169" s="9"/>
      <c r="AM169" s="9"/>
      <c r="AN169" s="9"/>
      <c r="AO169" s="4"/>
      <c r="AP169" s="4"/>
      <c r="AQ169" s="4"/>
      <c r="AR169" s="4"/>
      <c r="AS169" s="4"/>
    </row>
    <row r="170" spans="1:45" s="302" customFormat="1" ht="18.75" customHeight="1" x14ac:dyDescent="0.25">
      <c r="A170" s="317">
        <v>16</v>
      </c>
      <c r="B170" s="329" t="str">
        <f t="shared" si="9"/>
        <v/>
      </c>
      <c r="C170" s="400" t="str">
        <f>TEXT(IFERROR(INDEX('Overview - Section A'!$A$43:$A$50,MATCH(G170,'Overview - Section A'!$I$43:$I$50,0)),""),"d-mmm-yy") &amp;" to " &amp; TEXT(IFERROR(INDEX('Overview - Section A'!$E$43:$E$50,MATCH(G170,'Overview - Section A'!$I$43:$I$50,0)),""),"d-mmm-yy")</f>
        <v>1-Jan-19 to 31-Dec-19</v>
      </c>
      <c r="D170" s="413"/>
      <c r="E170" s="413"/>
      <c r="F170" s="410" t="str">
        <f t="shared" si="10"/>
        <v/>
      </c>
      <c r="G170" s="414" t="s">
        <v>300</v>
      </c>
      <c r="H170" s="414">
        <v>43830</v>
      </c>
      <c r="I170" s="415" t="b">
        <f t="shared" si="11"/>
        <v>1</v>
      </c>
      <c r="J170" s="415" t="b">
        <f t="shared" si="12"/>
        <v>0</v>
      </c>
      <c r="K170" s="415" t="str">
        <f t="shared" si="13"/>
        <v>a1N36000002nEJpEAM</v>
      </c>
      <c r="L170" s="416" t="s">
        <v>903</v>
      </c>
      <c r="M170" s="158"/>
      <c r="N170" s="79"/>
      <c r="AI170" s="5"/>
      <c r="AJ170" s="5"/>
      <c r="AK170" s="237"/>
      <c r="AL170" s="9"/>
      <c r="AM170" s="9"/>
      <c r="AN170" s="9"/>
      <c r="AO170" s="4"/>
      <c r="AP170" s="4"/>
      <c r="AQ170" s="4"/>
      <c r="AR170" s="4"/>
      <c r="AS170" s="4"/>
    </row>
    <row r="171" spans="1:45" s="302" customFormat="1" ht="18.75" customHeight="1" x14ac:dyDescent="0.25">
      <c r="A171" s="317">
        <v>16</v>
      </c>
      <c r="B171" s="329" t="str">
        <f t="shared" si="9"/>
        <v/>
      </c>
      <c r="C171" s="400" t="str">
        <f>TEXT(IFERROR(INDEX('Overview - Section A'!$A$43:$A$50,MATCH(G171,'Overview - Section A'!$I$43:$I$50,0)),""),"d-mmm-yy") &amp;" to " &amp; TEXT(IFERROR(INDEX('Overview - Section A'!$E$43:$E$50,MATCH(G171,'Overview - Section A'!$I$43:$I$50,0)),""),"d-mmm-yy")</f>
        <v>1-Jan-20 to 31-Dec-20</v>
      </c>
      <c r="D171" s="413"/>
      <c r="E171" s="413"/>
      <c r="F171" s="410" t="str">
        <f t="shared" si="10"/>
        <v/>
      </c>
      <c r="G171" s="414" t="s">
        <v>302</v>
      </c>
      <c r="H171" s="414">
        <v>44196</v>
      </c>
      <c r="I171" s="415" t="b">
        <f t="shared" si="11"/>
        <v>1</v>
      </c>
      <c r="J171" s="415" t="b">
        <f t="shared" si="12"/>
        <v>0</v>
      </c>
      <c r="K171" s="415" t="str">
        <f t="shared" si="13"/>
        <v>a1N36000002nEJpEAM</v>
      </c>
      <c r="L171" s="416" t="s">
        <v>904</v>
      </c>
      <c r="M171" s="158"/>
      <c r="N171" s="79"/>
      <c r="AI171" s="5"/>
      <c r="AJ171" s="5"/>
      <c r="AK171" s="237"/>
      <c r="AL171" s="9"/>
      <c r="AM171" s="9"/>
      <c r="AN171" s="9"/>
      <c r="AO171" s="4"/>
      <c r="AP171" s="4"/>
      <c r="AQ171" s="4"/>
      <c r="AR171" s="4"/>
      <c r="AS171" s="4"/>
    </row>
    <row r="172" spans="1:45" s="302" customFormat="1" ht="18.75" customHeight="1" x14ac:dyDescent="0.25">
      <c r="A172" s="317">
        <v>16</v>
      </c>
      <c r="B172" s="329" t="str">
        <f t="shared" si="9"/>
        <v/>
      </c>
      <c r="C172" s="400" t="str">
        <f>TEXT(IFERROR(INDEX('Overview - Section A'!$A$43:$A$50,MATCH(G172,'Overview - Section A'!$I$43:$I$50,0)),""),"d-mmm-yy") &amp;" to " &amp; TEXT(IFERROR(INDEX('Overview - Section A'!$E$43:$E$50,MATCH(G172,'Overview - Section A'!$I$43:$I$50,0)),""),"d-mmm-yy")</f>
        <v>1-Jan-21 to 31-Dec-21</v>
      </c>
      <c r="D172" s="413"/>
      <c r="E172" s="413"/>
      <c r="F172" s="410" t="str">
        <f t="shared" si="10"/>
        <v/>
      </c>
      <c r="G172" s="414" t="s">
        <v>304</v>
      </c>
      <c r="H172" s="414">
        <v>44561</v>
      </c>
      <c r="I172" s="415" t="b">
        <f t="shared" si="11"/>
        <v>1</v>
      </c>
      <c r="J172" s="415" t="b">
        <f t="shared" si="12"/>
        <v>0</v>
      </c>
      <c r="K172" s="415" t="str">
        <f t="shared" si="13"/>
        <v>a1N36000002nEJpEAM</v>
      </c>
      <c r="L172" s="416" t="s">
        <v>905</v>
      </c>
      <c r="M172" s="158"/>
      <c r="N172" s="79"/>
      <c r="AI172" s="5"/>
      <c r="AJ172" s="5"/>
      <c r="AK172" s="237"/>
      <c r="AL172" s="9"/>
      <c r="AM172" s="9"/>
      <c r="AN172" s="9"/>
      <c r="AO172" s="4"/>
      <c r="AP172" s="4"/>
      <c r="AQ172" s="4"/>
      <c r="AR172" s="4"/>
      <c r="AS172" s="4"/>
    </row>
    <row r="173" spans="1:45" s="302" customFormat="1" ht="18.75" customHeight="1" x14ac:dyDescent="0.25">
      <c r="A173" s="317">
        <v>16</v>
      </c>
      <c r="B173" s="329" t="str">
        <f t="shared" si="9"/>
        <v/>
      </c>
      <c r="C173" s="400" t="str">
        <f>TEXT(IFERROR(INDEX('Overview - Section A'!$A$43:$A$50,MATCH(G173,'Overview - Section A'!$I$43:$I$50,0)),""),"d-mmm-yy") &amp;" to " &amp; TEXT(IFERROR(INDEX('Overview - Section A'!$E$43:$E$50,MATCH(G173,'Overview - Section A'!$I$43:$I$50,0)),""),"d-mmm-yy")</f>
        <v>1-Jan-22 to 31-Dec-22</v>
      </c>
      <c r="D173" s="413"/>
      <c r="E173" s="413"/>
      <c r="F173" s="410" t="str">
        <f t="shared" si="10"/>
        <v/>
      </c>
      <c r="G173" s="414" t="s">
        <v>306</v>
      </c>
      <c r="H173" s="414">
        <v>44926</v>
      </c>
      <c r="I173" s="415" t="b">
        <f t="shared" si="11"/>
        <v>1</v>
      </c>
      <c r="J173" s="415" t="b">
        <f t="shared" si="12"/>
        <v>0</v>
      </c>
      <c r="K173" s="415" t="str">
        <f t="shared" si="13"/>
        <v>a1N36000002nEJpEAM</v>
      </c>
      <c r="L173" s="416" t="s">
        <v>906</v>
      </c>
      <c r="M173" s="158"/>
      <c r="N173" s="79"/>
      <c r="AI173" s="5"/>
      <c r="AJ173" s="5"/>
      <c r="AK173" s="237"/>
      <c r="AL173" s="9"/>
      <c r="AM173" s="9"/>
      <c r="AN173" s="9"/>
      <c r="AO173" s="4"/>
      <c r="AP173" s="4"/>
      <c r="AQ173" s="4"/>
      <c r="AR173" s="4"/>
      <c r="AS173" s="4"/>
    </row>
    <row r="174" spans="1:45" s="302" customFormat="1" ht="18.75" customHeight="1" x14ac:dyDescent="0.25">
      <c r="A174" s="317">
        <v>17</v>
      </c>
      <c r="B174" s="329" t="str">
        <f t="shared" si="9"/>
        <v/>
      </c>
      <c r="C174" s="400" t="str">
        <f>TEXT(IFERROR(INDEX('Overview - Section A'!$A$43:$A$50,MATCH(G174,'Overview - Section A'!$I$43:$I$50,0)),""),"d-mmm-yy") &amp;" to " &amp; TEXT(IFERROR(INDEX('Overview - Section A'!$E$43:$E$50,MATCH(G174,'Overview - Section A'!$I$43:$I$50,0)),""),"d-mmm-yy")</f>
        <v>1-Jan-18 to 31-Dec-18</v>
      </c>
      <c r="D174" s="413"/>
      <c r="E174" s="413"/>
      <c r="F174" s="410" t="str">
        <f t="shared" si="10"/>
        <v/>
      </c>
      <c r="G174" s="414" t="s">
        <v>298</v>
      </c>
      <c r="H174" s="414">
        <v>43465</v>
      </c>
      <c r="I174" s="415" t="b">
        <f t="shared" si="11"/>
        <v>1</v>
      </c>
      <c r="J174" s="415" t="b">
        <f t="shared" si="12"/>
        <v>0</v>
      </c>
      <c r="K174" s="415" t="str">
        <f t="shared" si="13"/>
        <v>a1N36000002nEJqEAM</v>
      </c>
      <c r="L174" s="416" t="s">
        <v>907</v>
      </c>
      <c r="M174" s="158"/>
      <c r="N174" s="79"/>
      <c r="AI174" s="5"/>
      <c r="AJ174" s="5"/>
      <c r="AK174" s="237"/>
      <c r="AL174" s="9"/>
      <c r="AM174" s="9"/>
      <c r="AN174" s="9"/>
      <c r="AO174" s="4"/>
      <c r="AP174" s="4"/>
      <c r="AQ174" s="4"/>
      <c r="AR174" s="4"/>
      <c r="AS174" s="4"/>
    </row>
    <row r="175" spans="1:45" s="302" customFormat="1" ht="18.75" customHeight="1" x14ac:dyDescent="0.25">
      <c r="A175" s="317">
        <v>17</v>
      </c>
      <c r="B175" s="329" t="str">
        <f t="shared" si="9"/>
        <v/>
      </c>
      <c r="C175" s="400" t="str">
        <f>TEXT(IFERROR(INDEX('Overview - Section A'!$A$43:$A$50,MATCH(G175,'Overview - Section A'!$I$43:$I$50,0)),""),"d-mmm-yy") &amp;" to " &amp; TEXT(IFERROR(INDEX('Overview - Section A'!$E$43:$E$50,MATCH(G175,'Overview - Section A'!$I$43:$I$50,0)),""),"d-mmm-yy")</f>
        <v>1-Jan-19 to 31-Dec-19</v>
      </c>
      <c r="D175" s="413"/>
      <c r="E175" s="413"/>
      <c r="F175" s="410" t="str">
        <f t="shared" si="10"/>
        <v/>
      </c>
      <c r="G175" s="414" t="s">
        <v>300</v>
      </c>
      <c r="H175" s="414">
        <v>43830</v>
      </c>
      <c r="I175" s="415" t="b">
        <f t="shared" si="11"/>
        <v>1</v>
      </c>
      <c r="J175" s="415" t="b">
        <f t="shared" si="12"/>
        <v>0</v>
      </c>
      <c r="K175" s="415" t="str">
        <f t="shared" si="13"/>
        <v>a1N36000002nEJqEAM</v>
      </c>
      <c r="L175" s="416" t="s">
        <v>908</v>
      </c>
      <c r="M175" s="158"/>
      <c r="N175" s="79"/>
      <c r="AI175" s="5"/>
      <c r="AJ175" s="5"/>
      <c r="AK175" s="237"/>
      <c r="AL175" s="9"/>
      <c r="AM175" s="9"/>
      <c r="AN175" s="9"/>
      <c r="AO175" s="4"/>
      <c r="AP175" s="4"/>
      <c r="AQ175" s="4"/>
      <c r="AR175" s="4"/>
      <c r="AS175" s="4"/>
    </row>
    <row r="176" spans="1:45" s="302" customFormat="1" ht="18.75" customHeight="1" x14ac:dyDescent="0.25">
      <c r="A176" s="317">
        <v>17</v>
      </c>
      <c r="B176" s="329" t="str">
        <f t="shared" si="9"/>
        <v/>
      </c>
      <c r="C176" s="400" t="str">
        <f>TEXT(IFERROR(INDEX('Overview - Section A'!$A$43:$A$50,MATCH(G176,'Overview - Section A'!$I$43:$I$50,0)),""),"d-mmm-yy") &amp;" to " &amp; TEXT(IFERROR(INDEX('Overview - Section A'!$E$43:$E$50,MATCH(G176,'Overview - Section A'!$I$43:$I$50,0)),""),"d-mmm-yy")</f>
        <v>1-Jan-20 to 31-Dec-20</v>
      </c>
      <c r="D176" s="413"/>
      <c r="E176" s="413"/>
      <c r="F176" s="410" t="str">
        <f t="shared" si="10"/>
        <v/>
      </c>
      <c r="G176" s="414" t="s">
        <v>302</v>
      </c>
      <c r="H176" s="414">
        <v>44196</v>
      </c>
      <c r="I176" s="415" t="b">
        <f t="shared" si="11"/>
        <v>1</v>
      </c>
      <c r="J176" s="415" t="b">
        <f t="shared" si="12"/>
        <v>0</v>
      </c>
      <c r="K176" s="415" t="str">
        <f t="shared" si="13"/>
        <v>a1N36000002nEJqEAM</v>
      </c>
      <c r="L176" s="416" t="s">
        <v>909</v>
      </c>
      <c r="M176" s="158"/>
      <c r="N176" s="79"/>
      <c r="AI176" s="5"/>
      <c r="AJ176" s="5"/>
      <c r="AK176" s="237"/>
      <c r="AL176" s="9"/>
      <c r="AM176" s="9"/>
      <c r="AN176" s="9"/>
      <c r="AO176" s="4"/>
      <c r="AP176" s="4"/>
      <c r="AQ176" s="4"/>
      <c r="AR176" s="4"/>
      <c r="AS176" s="4"/>
    </row>
    <row r="177" spans="1:45" s="302" customFormat="1" ht="18.75" customHeight="1" x14ac:dyDescent="0.25">
      <c r="A177" s="317">
        <v>17</v>
      </c>
      <c r="B177" s="329" t="str">
        <f t="shared" si="9"/>
        <v/>
      </c>
      <c r="C177" s="400" t="str">
        <f>TEXT(IFERROR(INDEX('Overview - Section A'!$A$43:$A$50,MATCH(G177,'Overview - Section A'!$I$43:$I$50,0)),""),"d-mmm-yy") &amp;" to " &amp; TEXT(IFERROR(INDEX('Overview - Section A'!$E$43:$E$50,MATCH(G177,'Overview - Section A'!$I$43:$I$50,0)),""),"d-mmm-yy")</f>
        <v>1-Jan-21 to 31-Dec-21</v>
      </c>
      <c r="D177" s="413"/>
      <c r="E177" s="413"/>
      <c r="F177" s="410" t="str">
        <f t="shared" si="10"/>
        <v/>
      </c>
      <c r="G177" s="414" t="s">
        <v>304</v>
      </c>
      <c r="H177" s="414">
        <v>44561</v>
      </c>
      <c r="I177" s="415" t="b">
        <f t="shared" si="11"/>
        <v>1</v>
      </c>
      <c r="J177" s="415" t="b">
        <f t="shared" si="12"/>
        <v>0</v>
      </c>
      <c r="K177" s="415" t="str">
        <f t="shared" si="13"/>
        <v>a1N36000002nEJqEAM</v>
      </c>
      <c r="L177" s="416" t="s">
        <v>910</v>
      </c>
      <c r="M177" s="158"/>
      <c r="N177" s="79"/>
      <c r="AI177" s="5"/>
      <c r="AJ177" s="5"/>
      <c r="AK177" s="237"/>
      <c r="AL177" s="9"/>
      <c r="AM177" s="9"/>
      <c r="AN177" s="9"/>
      <c r="AO177" s="4"/>
      <c r="AP177" s="4"/>
      <c r="AQ177" s="4"/>
      <c r="AR177" s="4"/>
      <c r="AS177" s="4"/>
    </row>
    <row r="178" spans="1:45" s="302" customFormat="1" ht="18.75" customHeight="1" x14ac:dyDescent="0.25">
      <c r="A178" s="317">
        <v>17</v>
      </c>
      <c r="B178" s="329" t="str">
        <f t="shared" si="9"/>
        <v/>
      </c>
      <c r="C178" s="400" t="str">
        <f>TEXT(IFERROR(INDEX('Overview - Section A'!$A$43:$A$50,MATCH(G178,'Overview - Section A'!$I$43:$I$50,0)),""),"d-mmm-yy") &amp;" to " &amp; TEXT(IFERROR(INDEX('Overview - Section A'!$E$43:$E$50,MATCH(G178,'Overview - Section A'!$I$43:$I$50,0)),""),"d-mmm-yy")</f>
        <v>1-Jan-22 to 31-Dec-22</v>
      </c>
      <c r="D178" s="413"/>
      <c r="E178" s="413"/>
      <c r="F178" s="410" t="str">
        <f t="shared" si="10"/>
        <v/>
      </c>
      <c r="G178" s="414" t="s">
        <v>306</v>
      </c>
      <c r="H178" s="414">
        <v>44926</v>
      </c>
      <c r="I178" s="415" t="b">
        <f t="shared" si="11"/>
        <v>1</v>
      </c>
      <c r="J178" s="415" t="b">
        <f t="shared" si="12"/>
        <v>0</v>
      </c>
      <c r="K178" s="415" t="str">
        <f t="shared" si="13"/>
        <v>a1N36000002nEJqEAM</v>
      </c>
      <c r="L178" s="416" t="s">
        <v>911</v>
      </c>
      <c r="M178" s="158"/>
      <c r="N178" s="79"/>
      <c r="AI178" s="5"/>
      <c r="AJ178" s="5"/>
      <c r="AK178" s="237"/>
      <c r="AL178" s="9"/>
      <c r="AM178" s="9"/>
      <c r="AN178" s="9"/>
      <c r="AO178" s="4"/>
      <c r="AP178" s="4"/>
      <c r="AQ178" s="4"/>
      <c r="AR178" s="4"/>
      <c r="AS178" s="4"/>
    </row>
    <row r="179" spans="1:45" s="302" customFormat="1" ht="18.75" customHeight="1" x14ac:dyDescent="0.25">
      <c r="A179" s="317">
        <v>18</v>
      </c>
      <c r="B179" s="329" t="str">
        <f t="shared" si="9"/>
        <v/>
      </c>
      <c r="C179" s="400" t="str">
        <f>TEXT(IFERROR(INDEX('Overview - Section A'!$A$43:$A$50,MATCH(G179,'Overview - Section A'!$I$43:$I$50,0)),""),"d-mmm-yy") &amp;" to " &amp; TEXT(IFERROR(INDEX('Overview - Section A'!$E$43:$E$50,MATCH(G179,'Overview - Section A'!$I$43:$I$50,0)),""),"d-mmm-yy")</f>
        <v>1-Jan-18 to 31-Dec-18</v>
      </c>
      <c r="D179" s="413"/>
      <c r="E179" s="413"/>
      <c r="F179" s="410" t="str">
        <f t="shared" si="10"/>
        <v/>
      </c>
      <c r="G179" s="414" t="s">
        <v>298</v>
      </c>
      <c r="H179" s="414">
        <v>43465</v>
      </c>
      <c r="I179" s="415" t="b">
        <f t="shared" si="11"/>
        <v>1</v>
      </c>
      <c r="J179" s="415" t="b">
        <f t="shared" si="12"/>
        <v>0</v>
      </c>
      <c r="K179" s="415" t="str">
        <f t="shared" si="13"/>
        <v>a1N36000002nEJrEAM</v>
      </c>
      <c r="L179" s="416" t="s">
        <v>912</v>
      </c>
      <c r="M179" s="158"/>
      <c r="N179" s="79"/>
      <c r="AI179" s="5"/>
      <c r="AJ179" s="5"/>
      <c r="AK179" s="237"/>
      <c r="AL179" s="9"/>
      <c r="AM179" s="9"/>
      <c r="AN179" s="9"/>
      <c r="AO179" s="4"/>
      <c r="AP179" s="4"/>
      <c r="AQ179" s="4"/>
      <c r="AR179" s="4"/>
      <c r="AS179" s="4"/>
    </row>
    <row r="180" spans="1:45" s="302" customFormat="1" ht="18.75" customHeight="1" x14ac:dyDescent="0.25">
      <c r="A180" s="317">
        <v>18</v>
      </c>
      <c r="B180" s="329" t="str">
        <f t="shared" si="9"/>
        <v/>
      </c>
      <c r="C180" s="400" t="str">
        <f>TEXT(IFERROR(INDEX('Overview - Section A'!$A$43:$A$50,MATCH(G180,'Overview - Section A'!$I$43:$I$50,0)),""),"d-mmm-yy") &amp;" to " &amp; TEXT(IFERROR(INDEX('Overview - Section A'!$E$43:$E$50,MATCH(G180,'Overview - Section A'!$I$43:$I$50,0)),""),"d-mmm-yy")</f>
        <v>1-Jan-19 to 31-Dec-19</v>
      </c>
      <c r="D180" s="413"/>
      <c r="E180" s="413"/>
      <c r="F180" s="410" t="str">
        <f t="shared" si="10"/>
        <v/>
      </c>
      <c r="G180" s="414" t="s">
        <v>300</v>
      </c>
      <c r="H180" s="414">
        <v>43830</v>
      </c>
      <c r="I180" s="415" t="b">
        <f t="shared" si="11"/>
        <v>1</v>
      </c>
      <c r="J180" s="415" t="b">
        <f t="shared" si="12"/>
        <v>0</v>
      </c>
      <c r="K180" s="415" t="str">
        <f t="shared" si="13"/>
        <v>a1N36000002nEJrEAM</v>
      </c>
      <c r="L180" s="416" t="s">
        <v>913</v>
      </c>
      <c r="M180" s="158"/>
      <c r="N180" s="79"/>
      <c r="AI180" s="5"/>
      <c r="AJ180" s="5"/>
      <c r="AK180" s="237"/>
      <c r="AL180" s="9"/>
      <c r="AM180" s="9"/>
      <c r="AN180" s="9"/>
      <c r="AO180" s="4"/>
      <c r="AP180" s="4"/>
      <c r="AQ180" s="4"/>
      <c r="AR180" s="4"/>
      <c r="AS180" s="4"/>
    </row>
    <row r="181" spans="1:45" s="302" customFormat="1" ht="18.75" customHeight="1" x14ac:dyDescent="0.25">
      <c r="A181" s="317">
        <v>18</v>
      </c>
      <c r="B181" s="329" t="str">
        <f t="shared" si="9"/>
        <v/>
      </c>
      <c r="C181" s="400" t="str">
        <f>TEXT(IFERROR(INDEX('Overview - Section A'!$A$43:$A$50,MATCH(G181,'Overview - Section A'!$I$43:$I$50,0)),""),"d-mmm-yy") &amp;" to " &amp; TEXT(IFERROR(INDEX('Overview - Section A'!$E$43:$E$50,MATCH(G181,'Overview - Section A'!$I$43:$I$50,0)),""),"d-mmm-yy")</f>
        <v>1-Jan-20 to 31-Dec-20</v>
      </c>
      <c r="D181" s="413"/>
      <c r="E181" s="413"/>
      <c r="F181" s="410" t="str">
        <f t="shared" si="10"/>
        <v/>
      </c>
      <c r="G181" s="414" t="s">
        <v>302</v>
      </c>
      <c r="H181" s="414">
        <v>44196</v>
      </c>
      <c r="I181" s="415" t="b">
        <f t="shared" si="11"/>
        <v>1</v>
      </c>
      <c r="J181" s="415" t="b">
        <f t="shared" si="12"/>
        <v>0</v>
      </c>
      <c r="K181" s="415" t="str">
        <f t="shared" si="13"/>
        <v>a1N36000002nEJrEAM</v>
      </c>
      <c r="L181" s="416" t="s">
        <v>914</v>
      </c>
      <c r="M181" s="158"/>
      <c r="N181" s="79"/>
      <c r="AI181" s="5"/>
      <c r="AJ181" s="5"/>
      <c r="AK181" s="237"/>
      <c r="AL181" s="9"/>
      <c r="AM181" s="9"/>
      <c r="AN181" s="9"/>
      <c r="AO181" s="4"/>
      <c r="AP181" s="4"/>
      <c r="AQ181" s="4"/>
      <c r="AR181" s="4"/>
      <c r="AS181" s="4"/>
    </row>
    <row r="182" spans="1:45" s="302" customFormat="1" ht="18.75" customHeight="1" x14ac:dyDescent="0.25">
      <c r="A182" s="317">
        <v>18</v>
      </c>
      <c r="B182" s="329" t="str">
        <f t="shared" si="9"/>
        <v/>
      </c>
      <c r="C182" s="400" t="str">
        <f>TEXT(IFERROR(INDEX('Overview - Section A'!$A$43:$A$50,MATCH(G182,'Overview - Section A'!$I$43:$I$50,0)),""),"d-mmm-yy") &amp;" to " &amp; TEXT(IFERROR(INDEX('Overview - Section A'!$E$43:$E$50,MATCH(G182,'Overview - Section A'!$I$43:$I$50,0)),""),"d-mmm-yy")</f>
        <v>1-Jan-21 to 31-Dec-21</v>
      </c>
      <c r="D182" s="413"/>
      <c r="E182" s="413"/>
      <c r="F182" s="410" t="str">
        <f t="shared" si="10"/>
        <v/>
      </c>
      <c r="G182" s="414" t="s">
        <v>304</v>
      </c>
      <c r="H182" s="414">
        <v>44561</v>
      </c>
      <c r="I182" s="415" t="b">
        <f t="shared" si="11"/>
        <v>1</v>
      </c>
      <c r="J182" s="415" t="b">
        <f t="shared" si="12"/>
        <v>0</v>
      </c>
      <c r="K182" s="415" t="str">
        <f t="shared" si="13"/>
        <v>a1N36000002nEJrEAM</v>
      </c>
      <c r="L182" s="416" t="s">
        <v>915</v>
      </c>
      <c r="M182" s="158"/>
      <c r="N182" s="79"/>
      <c r="AI182" s="5"/>
      <c r="AJ182" s="5"/>
      <c r="AK182" s="237"/>
      <c r="AL182" s="9"/>
      <c r="AM182" s="9"/>
      <c r="AN182" s="9"/>
      <c r="AO182" s="4"/>
      <c r="AP182" s="4"/>
      <c r="AQ182" s="4"/>
      <c r="AR182" s="4"/>
      <c r="AS182" s="4"/>
    </row>
    <row r="183" spans="1:45" s="302" customFormat="1" ht="18.75" customHeight="1" x14ac:dyDescent="0.25">
      <c r="A183" s="317">
        <v>18</v>
      </c>
      <c r="B183" s="329" t="str">
        <f t="shared" si="9"/>
        <v/>
      </c>
      <c r="C183" s="400" t="str">
        <f>TEXT(IFERROR(INDEX('Overview - Section A'!$A$43:$A$50,MATCH(G183,'Overview - Section A'!$I$43:$I$50,0)),""),"d-mmm-yy") &amp;" to " &amp; TEXT(IFERROR(INDEX('Overview - Section A'!$E$43:$E$50,MATCH(G183,'Overview - Section A'!$I$43:$I$50,0)),""),"d-mmm-yy")</f>
        <v>1-Jan-22 to 31-Dec-22</v>
      </c>
      <c r="D183" s="413"/>
      <c r="E183" s="413"/>
      <c r="F183" s="410" t="str">
        <f t="shared" si="10"/>
        <v/>
      </c>
      <c r="G183" s="414" t="s">
        <v>306</v>
      </c>
      <c r="H183" s="414">
        <v>44926</v>
      </c>
      <c r="I183" s="415" t="b">
        <f t="shared" si="11"/>
        <v>1</v>
      </c>
      <c r="J183" s="415" t="b">
        <f t="shared" si="12"/>
        <v>0</v>
      </c>
      <c r="K183" s="415" t="str">
        <f t="shared" si="13"/>
        <v>a1N36000002nEJrEAM</v>
      </c>
      <c r="L183" s="416" t="s">
        <v>916</v>
      </c>
      <c r="M183" s="158"/>
      <c r="N183" s="79"/>
      <c r="AI183" s="5"/>
      <c r="AJ183" s="5"/>
      <c r="AK183" s="237"/>
      <c r="AL183" s="9"/>
      <c r="AM183" s="9"/>
      <c r="AN183" s="9"/>
      <c r="AO183" s="4"/>
      <c r="AP183" s="4"/>
      <c r="AQ183" s="4"/>
      <c r="AR183" s="4"/>
      <c r="AS183" s="4"/>
    </row>
    <row r="184" spans="1:45" s="302" customFormat="1" ht="18.75" customHeight="1" x14ac:dyDescent="0.25">
      <c r="A184" s="317">
        <v>19</v>
      </c>
      <c r="B184" s="329" t="str">
        <f t="shared" si="9"/>
        <v/>
      </c>
      <c r="C184" s="400" t="str">
        <f>TEXT(IFERROR(INDEX('Overview - Section A'!$A$43:$A$50,MATCH(G184,'Overview - Section A'!$I$43:$I$50,0)),""),"d-mmm-yy") &amp;" to " &amp; TEXT(IFERROR(INDEX('Overview - Section A'!$E$43:$E$50,MATCH(G184,'Overview - Section A'!$I$43:$I$50,0)),""),"d-mmm-yy")</f>
        <v>1-Jan-18 to 31-Dec-18</v>
      </c>
      <c r="D184" s="413"/>
      <c r="E184" s="413"/>
      <c r="F184" s="410" t="str">
        <f t="shared" si="10"/>
        <v/>
      </c>
      <c r="G184" s="414" t="s">
        <v>298</v>
      </c>
      <c r="H184" s="414">
        <v>43465</v>
      </c>
      <c r="I184" s="415" t="b">
        <f t="shared" si="11"/>
        <v>1</v>
      </c>
      <c r="J184" s="415" t="b">
        <f t="shared" si="12"/>
        <v>0</v>
      </c>
      <c r="K184" s="415" t="str">
        <f t="shared" si="13"/>
        <v>a1N36000002nEJsEAM</v>
      </c>
      <c r="L184" s="416" t="s">
        <v>917</v>
      </c>
      <c r="M184" s="158"/>
      <c r="N184" s="79"/>
      <c r="AI184" s="5"/>
      <c r="AJ184" s="5"/>
      <c r="AK184" s="237"/>
      <c r="AL184" s="9"/>
      <c r="AM184" s="9"/>
      <c r="AN184" s="9"/>
      <c r="AO184" s="4"/>
      <c r="AP184" s="4"/>
      <c r="AQ184" s="4"/>
      <c r="AR184" s="4"/>
      <c r="AS184" s="4"/>
    </row>
    <row r="185" spans="1:45" s="302" customFormat="1" ht="18.75" customHeight="1" x14ac:dyDescent="0.25">
      <c r="A185" s="317">
        <v>19</v>
      </c>
      <c r="B185" s="329" t="str">
        <f t="shared" si="9"/>
        <v/>
      </c>
      <c r="C185" s="400" t="str">
        <f>TEXT(IFERROR(INDEX('Overview - Section A'!$A$43:$A$50,MATCH(G185,'Overview - Section A'!$I$43:$I$50,0)),""),"d-mmm-yy") &amp;" to " &amp; TEXT(IFERROR(INDEX('Overview - Section A'!$E$43:$E$50,MATCH(G185,'Overview - Section A'!$I$43:$I$50,0)),""),"d-mmm-yy")</f>
        <v>1-Jan-19 to 31-Dec-19</v>
      </c>
      <c r="D185" s="413"/>
      <c r="E185" s="413"/>
      <c r="F185" s="410" t="str">
        <f t="shared" si="10"/>
        <v/>
      </c>
      <c r="G185" s="414" t="s">
        <v>300</v>
      </c>
      <c r="H185" s="414">
        <v>43830</v>
      </c>
      <c r="I185" s="415" t="b">
        <f t="shared" si="11"/>
        <v>1</v>
      </c>
      <c r="J185" s="415" t="b">
        <f t="shared" si="12"/>
        <v>0</v>
      </c>
      <c r="K185" s="415" t="str">
        <f t="shared" si="13"/>
        <v>a1N36000002nEJsEAM</v>
      </c>
      <c r="L185" s="416" t="s">
        <v>918</v>
      </c>
      <c r="M185" s="158"/>
      <c r="N185" s="79"/>
      <c r="AI185" s="5"/>
      <c r="AJ185" s="5"/>
      <c r="AK185" s="237"/>
      <c r="AL185" s="9"/>
      <c r="AM185" s="9"/>
      <c r="AN185" s="9"/>
      <c r="AO185" s="4"/>
      <c r="AP185" s="4"/>
      <c r="AQ185" s="4"/>
      <c r="AR185" s="4"/>
      <c r="AS185" s="4"/>
    </row>
    <row r="186" spans="1:45" s="302" customFormat="1" ht="18.75" customHeight="1" x14ac:dyDescent="0.25">
      <c r="A186" s="317">
        <v>19</v>
      </c>
      <c r="B186" s="329" t="str">
        <f t="shared" si="9"/>
        <v/>
      </c>
      <c r="C186" s="400" t="str">
        <f>TEXT(IFERROR(INDEX('Overview - Section A'!$A$43:$A$50,MATCH(G186,'Overview - Section A'!$I$43:$I$50,0)),""),"d-mmm-yy") &amp;" to " &amp; TEXT(IFERROR(INDEX('Overview - Section A'!$E$43:$E$50,MATCH(G186,'Overview - Section A'!$I$43:$I$50,0)),""),"d-mmm-yy")</f>
        <v>1-Jan-20 to 31-Dec-20</v>
      </c>
      <c r="D186" s="413"/>
      <c r="E186" s="413"/>
      <c r="F186" s="410" t="str">
        <f t="shared" si="10"/>
        <v/>
      </c>
      <c r="G186" s="414" t="s">
        <v>302</v>
      </c>
      <c r="H186" s="414">
        <v>44196</v>
      </c>
      <c r="I186" s="415" t="b">
        <f t="shared" si="11"/>
        <v>1</v>
      </c>
      <c r="J186" s="415" t="b">
        <f t="shared" si="12"/>
        <v>0</v>
      </c>
      <c r="K186" s="415" t="str">
        <f t="shared" si="13"/>
        <v>a1N36000002nEJsEAM</v>
      </c>
      <c r="L186" s="416" t="s">
        <v>919</v>
      </c>
      <c r="M186" s="158"/>
      <c r="N186" s="79"/>
      <c r="AI186" s="5"/>
      <c r="AJ186" s="5"/>
      <c r="AK186" s="237"/>
      <c r="AL186" s="9"/>
      <c r="AM186" s="9"/>
      <c r="AN186" s="9"/>
      <c r="AO186" s="4"/>
      <c r="AP186" s="4"/>
      <c r="AQ186" s="4"/>
      <c r="AR186" s="4"/>
      <c r="AS186" s="4"/>
    </row>
    <row r="187" spans="1:45" s="302" customFormat="1" ht="18.75" customHeight="1" x14ac:dyDescent="0.25">
      <c r="A187" s="317">
        <v>19</v>
      </c>
      <c r="B187" s="329" t="str">
        <f t="shared" si="9"/>
        <v/>
      </c>
      <c r="C187" s="400" t="str">
        <f>TEXT(IFERROR(INDEX('Overview - Section A'!$A$43:$A$50,MATCH(G187,'Overview - Section A'!$I$43:$I$50,0)),""),"d-mmm-yy") &amp;" to " &amp; TEXT(IFERROR(INDEX('Overview - Section A'!$E$43:$E$50,MATCH(G187,'Overview - Section A'!$I$43:$I$50,0)),""),"d-mmm-yy")</f>
        <v>1-Jan-21 to 31-Dec-21</v>
      </c>
      <c r="D187" s="413"/>
      <c r="E187" s="413"/>
      <c r="F187" s="410" t="str">
        <f t="shared" si="10"/>
        <v/>
      </c>
      <c r="G187" s="414" t="s">
        <v>304</v>
      </c>
      <c r="H187" s="414">
        <v>44561</v>
      </c>
      <c r="I187" s="415" t="b">
        <f t="shared" si="11"/>
        <v>1</v>
      </c>
      <c r="J187" s="415" t="b">
        <f t="shared" si="12"/>
        <v>0</v>
      </c>
      <c r="K187" s="415" t="str">
        <f t="shared" si="13"/>
        <v>a1N36000002nEJsEAM</v>
      </c>
      <c r="L187" s="416" t="s">
        <v>920</v>
      </c>
      <c r="M187" s="158"/>
      <c r="N187" s="79"/>
      <c r="AI187" s="5"/>
      <c r="AJ187" s="5"/>
      <c r="AK187" s="237"/>
      <c r="AL187" s="9"/>
      <c r="AM187" s="9"/>
      <c r="AN187" s="9"/>
      <c r="AO187" s="4"/>
      <c r="AP187" s="4"/>
      <c r="AQ187" s="4"/>
      <c r="AR187" s="4"/>
      <c r="AS187" s="4"/>
    </row>
    <row r="188" spans="1:45" s="302" customFormat="1" ht="18.75" customHeight="1" x14ac:dyDescent="0.25">
      <c r="A188" s="317">
        <v>19</v>
      </c>
      <c r="B188" s="329" t="str">
        <f t="shared" si="9"/>
        <v/>
      </c>
      <c r="C188" s="400" t="str">
        <f>TEXT(IFERROR(INDEX('Overview - Section A'!$A$43:$A$50,MATCH(G188,'Overview - Section A'!$I$43:$I$50,0)),""),"d-mmm-yy") &amp;" to " &amp; TEXT(IFERROR(INDEX('Overview - Section A'!$E$43:$E$50,MATCH(G188,'Overview - Section A'!$I$43:$I$50,0)),""),"d-mmm-yy")</f>
        <v>1-Jan-22 to 31-Dec-22</v>
      </c>
      <c r="D188" s="413"/>
      <c r="E188" s="413"/>
      <c r="F188" s="410" t="str">
        <f t="shared" si="10"/>
        <v/>
      </c>
      <c r="G188" s="414" t="s">
        <v>306</v>
      </c>
      <c r="H188" s="414">
        <v>44926</v>
      </c>
      <c r="I188" s="415" t="b">
        <f t="shared" si="11"/>
        <v>1</v>
      </c>
      <c r="J188" s="415" t="b">
        <f t="shared" si="12"/>
        <v>0</v>
      </c>
      <c r="K188" s="415" t="str">
        <f t="shared" si="13"/>
        <v>a1N36000002nEJsEAM</v>
      </c>
      <c r="L188" s="416" t="s">
        <v>921</v>
      </c>
      <c r="M188" s="158"/>
      <c r="N188" s="79"/>
      <c r="AI188" s="5"/>
      <c r="AJ188" s="5"/>
      <c r="AK188" s="237"/>
      <c r="AL188" s="9"/>
      <c r="AM188" s="9"/>
      <c r="AN188" s="9"/>
      <c r="AO188" s="4"/>
      <c r="AP188" s="4"/>
      <c r="AQ188" s="4"/>
      <c r="AR188" s="4"/>
      <c r="AS188" s="4"/>
    </row>
    <row r="189" spans="1:45" s="302" customFormat="1" ht="18.75" customHeight="1" x14ac:dyDescent="0.25">
      <c r="A189" s="317">
        <v>20</v>
      </c>
      <c r="B189" s="329" t="str">
        <f t="shared" si="9"/>
        <v/>
      </c>
      <c r="C189" s="400" t="str">
        <f>TEXT(IFERROR(INDEX('Overview - Section A'!$A$43:$A$50,MATCH(G189,'Overview - Section A'!$I$43:$I$50,0)),""),"d-mmm-yy") &amp;" to " &amp; TEXT(IFERROR(INDEX('Overview - Section A'!$E$43:$E$50,MATCH(G189,'Overview - Section A'!$I$43:$I$50,0)),""),"d-mmm-yy")</f>
        <v>1-Jan-18 to 31-Dec-18</v>
      </c>
      <c r="D189" s="413"/>
      <c r="E189" s="413"/>
      <c r="F189" s="410" t="str">
        <f t="shared" si="10"/>
        <v/>
      </c>
      <c r="G189" s="414" t="s">
        <v>298</v>
      </c>
      <c r="H189" s="414">
        <v>43465</v>
      </c>
      <c r="I189" s="415" t="b">
        <f t="shared" si="11"/>
        <v>1</v>
      </c>
      <c r="J189" s="415" t="b">
        <f t="shared" si="12"/>
        <v>0</v>
      </c>
      <c r="K189" s="415" t="str">
        <f t="shared" si="13"/>
        <v>a1N36000002nEJtEAM</v>
      </c>
      <c r="L189" s="416" t="s">
        <v>922</v>
      </c>
      <c r="M189" s="158"/>
      <c r="N189" s="79"/>
      <c r="AI189" s="5"/>
      <c r="AJ189" s="5"/>
      <c r="AK189" s="237"/>
      <c r="AL189" s="9"/>
      <c r="AM189" s="9"/>
      <c r="AN189" s="9"/>
      <c r="AO189" s="4"/>
      <c r="AP189" s="4"/>
      <c r="AQ189" s="4"/>
      <c r="AR189" s="4"/>
      <c r="AS189" s="4"/>
    </row>
    <row r="190" spans="1:45" s="302" customFormat="1" ht="18.75" customHeight="1" x14ac:dyDescent="0.25">
      <c r="A190" s="317">
        <v>20</v>
      </c>
      <c r="B190" s="329" t="str">
        <f t="shared" si="9"/>
        <v/>
      </c>
      <c r="C190" s="400" t="str">
        <f>TEXT(IFERROR(INDEX('Overview - Section A'!$A$43:$A$50,MATCH(G190,'Overview - Section A'!$I$43:$I$50,0)),""),"d-mmm-yy") &amp;" to " &amp; TEXT(IFERROR(INDEX('Overview - Section A'!$E$43:$E$50,MATCH(G190,'Overview - Section A'!$I$43:$I$50,0)),""),"d-mmm-yy")</f>
        <v>1-Jan-19 to 31-Dec-19</v>
      </c>
      <c r="D190" s="413"/>
      <c r="E190" s="413"/>
      <c r="F190" s="410" t="str">
        <f t="shared" si="10"/>
        <v/>
      </c>
      <c r="G190" s="414" t="s">
        <v>300</v>
      </c>
      <c r="H190" s="414">
        <v>43830</v>
      </c>
      <c r="I190" s="415" t="b">
        <f t="shared" si="11"/>
        <v>1</v>
      </c>
      <c r="J190" s="415" t="b">
        <f t="shared" si="12"/>
        <v>0</v>
      </c>
      <c r="K190" s="415" t="str">
        <f t="shared" si="13"/>
        <v>a1N36000002nEJtEAM</v>
      </c>
      <c r="L190" s="416" t="s">
        <v>923</v>
      </c>
      <c r="M190" s="158"/>
      <c r="N190" s="79"/>
      <c r="AI190" s="5"/>
      <c r="AJ190" s="5"/>
      <c r="AK190" s="237"/>
      <c r="AL190" s="9"/>
      <c r="AM190" s="9"/>
      <c r="AN190" s="9"/>
      <c r="AO190" s="4"/>
      <c r="AP190" s="4"/>
      <c r="AQ190" s="4"/>
      <c r="AR190" s="4"/>
      <c r="AS190" s="4"/>
    </row>
    <row r="191" spans="1:45" s="302" customFormat="1" ht="18.75" customHeight="1" x14ac:dyDescent="0.25">
      <c r="A191" s="317">
        <v>20</v>
      </c>
      <c r="B191" s="329" t="str">
        <f t="shared" si="9"/>
        <v/>
      </c>
      <c r="C191" s="400" t="str">
        <f>TEXT(IFERROR(INDEX('Overview - Section A'!$A$43:$A$50,MATCH(G191,'Overview - Section A'!$I$43:$I$50,0)),""),"d-mmm-yy") &amp;" to " &amp; TEXT(IFERROR(INDEX('Overview - Section A'!$E$43:$E$50,MATCH(G191,'Overview - Section A'!$I$43:$I$50,0)),""),"d-mmm-yy")</f>
        <v>1-Jan-20 to 31-Dec-20</v>
      </c>
      <c r="D191" s="413"/>
      <c r="E191" s="413"/>
      <c r="F191" s="410" t="str">
        <f t="shared" si="10"/>
        <v/>
      </c>
      <c r="G191" s="414" t="s">
        <v>302</v>
      </c>
      <c r="H191" s="414">
        <v>44196</v>
      </c>
      <c r="I191" s="415" t="b">
        <f t="shared" si="11"/>
        <v>1</v>
      </c>
      <c r="J191" s="415" t="b">
        <f t="shared" si="12"/>
        <v>0</v>
      </c>
      <c r="K191" s="415" t="str">
        <f t="shared" si="13"/>
        <v>a1N36000002nEJtEAM</v>
      </c>
      <c r="L191" s="416" t="s">
        <v>924</v>
      </c>
      <c r="M191" s="158"/>
      <c r="N191" s="79"/>
      <c r="AI191" s="5"/>
      <c r="AJ191" s="5"/>
      <c r="AK191" s="237"/>
      <c r="AL191" s="9"/>
      <c r="AM191" s="9"/>
      <c r="AN191" s="9"/>
      <c r="AO191" s="4"/>
      <c r="AP191" s="4"/>
      <c r="AQ191" s="4"/>
      <c r="AR191" s="4"/>
      <c r="AS191" s="4"/>
    </row>
    <row r="192" spans="1:45" s="302" customFormat="1" ht="18.75" customHeight="1" x14ac:dyDescent="0.25">
      <c r="A192" s="317">
        <v>20</v>
      </c>
      <c r="B192" s="329" t="str">
        <f t="shared" si="9"/>
        <v/>
      </c>
      <c r="C192" s="400" t="str">
        <f>TEXT(IFERROR(INDEX('Overview - Section A'!$A$43:$A$50,MATCH(G192,'Overview - Section A'!$I$43:$I$50,0)),""),"d-mmm-yy") &amp;" to " &amp; TEXT(IFERROR(INDEX('Overview - Section A'!$E$43:$E$50,MATCH(G192,'Overview - Section A'!$I$43:$I$50,0)),""),"d-mmm-yy")</f>
        <v>1-Jan-21 to 31-Dec-21</v>
      </c>
      <c r="D192" s="413"/>
      <c r="E192" s="413"/>
      <c r="F192" s="410" t="str">
        <f t="shared" si="10"/>
        <v/>
      </c>
      <c r="G192" s="414" t="s">
        <v>304</v>
      </c>
      <c r="H192" s="414">
        <v>44561</v>
      </c>
      <c r="I192" s="415" t="b">
        <f t="shared" si="11"/>
        <v>1</v>
      </c>
      <c r="J192" s="415" t="b">
        <f t="shared" si="12"/>
        <v>0</v>
      </c>
      <c r="K192" s="415" t="str">
        <f t="shared" si="13"/>
        <v>a1N36000002nEJtEAM</v>
      </c>
      <c r="L192" s="416" t="s">
        <v>925</v>
      </c>
      <c r="M192" s="158"/>
      <c r="N192" s="79"/>
      <c r="AI192" s="5"/>
      <c r="AJ192" s="5"/>
      <c r="AK192" s="237"/>
      <c r="AL192" s="9"/>
      <c r="AM192" s="9"/>
      <c r="AN192" s="9"/>
      <c r="AO192" s="4"/>
      <c r="AP192" s="4"/>
      <c r="AQ192" s="4"/>
      <c r="AR192" s="4"/>
      <c r="AS192" s="4"/>
    </row>
    <row r="193" spans="1:45" s="302" customFormat="1" ht="18.75" customHeight="1" x14ac:dyDescent="0.25">
      <c r="A193" s="317">
        <v>20</v>
      </c>
      <c r="B193" s="329" t="str">
        <f t="shared" si="9"/>
        <v/>
      </c>
      <c r="C193" s="400" t="str">
        <f>TEXT(IFERROR(INDEX('Overview - Section A'!$A$43:$A$50,MATCH(G193,'Overview - Section A'!$I$43:$I$50,0)),""),"d-mmm-yy") &amp;" to " &amp; TEXT(IFERROR(INDEX('Overview - Section A'!$E$43:$E$50,MATCH(G193,'Overview - Section A'!$I$43:$I$50,0)),""),"d-mmm-yy")</f>
        <v>1-Jan-22 to 31-Dec-22</v>
      </c>
      <c r="D193" s="413"/>
      <c r="E193" s="413"/>
      <c r="F193" s="410" t="str">
        <f t="shared" si="10"/>
        <v/>
      </c>
      <c r="G193" s="414" t="s">
        <v>306</v>
      </c>
      <c r="H193" s="414">
        <v>44926</v>
      </c>
      <c r="I193" s="415" t="b">
        <f t="shared" si="11"/>
        <v>1</v>
      </c>
      <c r="J193" s="415" t="b">
        <f t="shared" si="12"/>
        <v>0</v>
      </c>
      <c r="K193" s="415" t="str">
        <f t="shared" si="13"/>
        <v>a1N36000002nEJtEAM</v>
      </c>
      <c r="L193" s="416" t="s">
        <v>926</v>
      </c>
      <c r="M193" s="158"/>
      <c r="N193" s="79"/>
      <c r="AI193" s="5"/>
      <c r="AJ193" s="5"/>
      <c r="AK193" s="237"/>
      <c r="AL193" s="9"/>
      <c r="AM193" s="9"/>
      <c r="AN193" s="9"/>
      <c r="AO193" s="4"/>
      <c r="AP193" s="4"/>
      <c r="AQ193" s="4"/>
      <c r="AR193" s="4"/>
      <c r="AS193" s="4"/>
    </row>
    <row r="194" spans="1:45" s="302" customFormat="1" ht="18.75" customHeight="1" x14ac:dyDescent="0.25">
      <c r="A194" s="317">
        <v>21</v>
      </c>
      <c r="B194" s="329" t="str">
        <f t="shared" si="9"/>
        <v/>
      </c>
      <c r="C194" s="400" t="str">
        <f>TEXT(IFERROR(INDEX('Overview - Section A'!$A$43:$A$50,MATCH(G194,'Overview - Section A'!$I$43:$I$50,0)),""),"d-mmm-yy") &amp;" to " &amp; TEXT(IFERROR(INDEX('Overview - Section A'!$E$43:$E$50,MATCH(G194,'Overview - Section A'!$I$43:$I$50,0)),""),"d-mmm-yy")</f>
        <v>1-Jan-18 to 31-Dec-18</v>
      </c>
      <c r="D194" s="413"/>
      <c r="E194" s="413"/>
      <c r="F194" s="410" t="str">
        <f t="shared" si="10"/>
        <v/>
      </c>
      <c r="G194" s="414" t="s">
        <v>298</v>
      </c>
      <c r="H194" s="414">
        <v>43465</v>
      </c>
      <c r="I194" s="415" t="b">
        <f t="shared" si="11"/>
        <v>1</v>
      </c>
      <c r="J194" s="415" t="b">
        <f t="shared" si="12"/>
        <v>0</v>
      </c>
      <c r="K194" s="415" t="str">
        <f t="shared" si="13"/>
        <v>a1N36000002nEJuEAM</v>
      </c>
      <c r="L194" s="416" t="s">
        <v>927</v>
      </c>
      <c r="M194" s="158"/>
      <c r="N194" s="79"/>
      <c r="AI194" s="5"/>
      <c r="AJ194" s="5"/>
      <c r="AK194" s="237"/>
      <c r="AL194" s="9"/>
      <c r="AM194" s="9"/>
      <c r="AN194" s="9"/>
      <c r="AO194" s="4"/>
      <c r="AP194" s="4"/>
      <c r="AQ194" s="4"/>
      <c r="AR194" s="4"/>
      <c r="AS194" s="4"/>
    </row>
    <row r="195" spans="1:45" s="302" customFormat="1" ht="18.75" customHeight="1" x14ac:dyDescent="0.25">
      <c r="A195" s="317">
        <v>21</v>
      </c>
      <c r="B195" s="329" t="str">
        <f t="shared" si="9"/>
        <v/>
      </c>
      <c r="C195" s="400" t="str">
        <f>TEXT(IFERROR(INDEX('Overview - Section A'!$A$43:$A$50,MATCH(G195,'Overview - Section A'!$I$43:$I$50,0)),""),"d-mmm-yy") &amp;" to " &amp; TEXT(IFERROR(INDEX('Overview - Section A'!$E$43:$E$50,MATCH(G195,'Overview - Section A'!$I$43:$I$50,0)),""),"d-mmm-yy")</f>
        <v>1-Jan-19 to 31-Dec-19</v>
      </c>
      <c r="D195" s="413"/>
      <c r="E195" s="413"/>
      <c r="F195" s="410" t="str">
        <f t="shared" si="10"/>
        <v/>
      </c>
      <c r="G195" s="414" t="s">
        <v>300</v>
      </c>
      <c r="H195" s="414">
        <v>43830</v>
      </c>
      <c r="I195" s="415" t="b">
        <f t="shared" si="11"/>
        <v>1</v>
      </c>
      <c r="J195" s="415" t="b">
        <f t="shared" si="12"/>
        <v>0</v>
      </c>
      <c r="K195" s="415" t="str">
        <f t="shared" si="13"/>
        <v>a1N36000002nEJuEAM</v>
      </c>
      <c r="L195" s="416" t="s">
        <v>928</v>
      </c>
      <c r="M195" s="158"/>
      <c r="N195" s="79"/>
      <c r="AI195" s="5"/>
      <c r="AJ195" s="5"/>
      <c r="AK195" s="237"/>
      <c r="AL195" s="9"/>
      <c r="AM195" s="9"/>
      <c r="AN195" s="9"/>
      <c r="AO195" s="4"/>
      <c r="AP195" s="4"/>
      <c r="AQ195" s="4"/>
      <c r="AR195" s="4"/>
      <c r="AS195" s="4"/>
    </row>
    <row r="196" spans="1:45" s="302" customFormat="1" ht="18.75" customHeight="1" x14ac:dyDescent="0.25">
      <c r="A196" s="317">
        <v>21</v>
      </c>
      <c r="B196" s="329" t="str">
        <f t="shared" si="9"/>
        <v/>
      </c>
      <c r="C196" s="400" t="str">
        <f>TEXT(IFERROR(INDEX('Overview - Section A'!$A$43:$A$50,MATCH(G196,'Overview - Section A'!$I$43:$I$50,0)),""),"d-mmm-yy") &amp;" to " &amp; TEXT(IFERROR(INDEX('Overview - Section A'!$E$43:$E$50,MATCH(G196,'Overview - Section A'!$I$43:$I$50,0)),""),"d-mmm-yy")</f>
        <v>1-Jan-20 to 31-Dec-20</v>
      </c>
      <c r="D196" s="413"/>
      <c r="E196" s="413"/>
      <c r="F196" s="410" t="str">
        <f t="shared" si="10"/>
        <v/>
      </c>
      <c r="G196" s="414" t="s">
        <v>302</v>
      </c>
      <c r="H196" s="414">
        <v>44196</v>
      </c>
      <c r="I196" s="415" t="b">
        <f t="shared" si="11"/>
        <v>1</v>
      </c>
      <c r="J196" s="415" t="b">
        <f t="shared" si="12"/>
        <v>0</v>
      </c>
      <c r="K196" s="415" t="str">
        <f t="shared" si="13"/>
        <v>a1N36000002nEJuEAM</v>
      </c>
      <c r="L196" s="416" t="s">
        <v>929</v>
      </c>
      <c r="M196" s="158"/>
      <c r="N196" s="79"/>
      <c r="AI196" s="5"/>
      <c r="AJ196" s="5"/>
      <c r="AK196" s="237"/>
      <c r="AL196" s="9"/>
      <c r="AM196" s="9"/>
      <c r="AN196" s="9"/>
      <c r="AO196" s="4"/>
      <c r="AP196" s="4"/>
      <c r="AQ196" s="4"/>
      <c r="AR196" s="4"/>
      <c r="AS196" s="4"/>
    </row>
    <row r="197" spans="1:45" s="302" customFormat="1" ht="18.75" customHeight="1" x14ac:dyDescent="0.25">
      <c r="A197" s="317">
        <v>21</v>
      </c>
      <c r="B197" s="329" t="str">
        <f t="shared" si="9"/>
        <v/>
      </c>
      <c r="C197" s="400" t="str">
        <f>TEXT(IFERROR(INDEX('Overview - Section A'!$A$43:$A$50,MATCH(G197,'Overview - Section A'!$I$43:$I$50,0)),""),"d-mmm-yy") &amp;" to " &amp; TEXT(IFERROR(INDEX('Overview - Section A'!$E$43:$E$50,MATCH(G197,'Overview - Section A'!$I$43:$I$50,0)),""),"d-mmm-yy")</f>
        <v>1-Jan-21 to 31-Dec-21</v>
      </c>
      <c r="D197" s="413"/>
      <c r="E197" s="413"/>
      <c r="F197" s="410" t="str">
        <f t="shared" si="10"/>
        <v/>
      </c>
      <c r="G197" s="414" t="s">
        <v>304</v>
      </c>
      <c r="H197" s="414">
        <v>44561</v>
      </c>
      <c r="I197" s="415" t="b">
        <f t="shared" si="11"/>
        <v>1</v>
      </c>
      <c r="J197" s="415" t="b">
        <f t="shared" si="12"/>
        <v>0</v>
      </c>
      <c r="K197" s="415" t="str">
        <f t="shared" si="13"/>
        <v>a1N36000002nEJuEAM</v>
      </c>
      <c r="L197" s="416" t="s">
        <v>930</v>
      </c>
      <c r="M197" s="158"/>
      <c r="N197" s="79"/>
      <c r="AI197" s="5"/>
      <c r="AJ197" s="5"/>
      <c r="AK197" s="237"/>
      <c r="AL197" s="9"/>
      <c r="AM197" s="9"/>
      <c r="AN197" s="9"/>
      <c r="AO197" s="4"/>
      <c r="AP197" s="4"/>
      <c r="AQ197" s="4"/>
      <c r="AR197" s="4"/>
      <c r="AS197" s="4"/>
    </row>
    <row r="198" spans="1:45" s="302" customFormat="1" ht="18.75" customHeight="1" x14ac:dyDescent="0.25">
      <c r="A198" s="317">
        <v>21</v>
      </c>
      <c r="B198" s="329" t="str">
        <f t="shared" si="9"/>
        <v/>
      </c>
      <c r="C198" s="400" t="str">
        <f>TEXT(IFERROR(INDEX('Overview - Section A'!$A$43:$A$50,MATCH(G198,'Overview - Section A'!$I$43:$I$50,0)),""),"d-mmm-yy") &amp;" to " &amp; TEXT(IFERROR(INDEX('Overview - Section A'!$E$43:$E$50,MATCH(G198,'Overview - Section A'!$I$43:$I$50,0)),""),"d-mmm-yy")</f>
        <v>1-Jan-22 to 31-Dec-22</v>
      </c>
      <c r="D198" s="413"/>
      <c r="E198" s="413"/>
      <c r="F198" s="410" t="str">
        <f t="shared" si="10"/>
        <v/>
      </c>
      <c r="G198" s="414" t="s">
        <v>306</v>
      </c>
      <c r="H198" s="414">
        <v>44926</v>
      </c>
      <c r="I198" s="415" t="b">
        <f t="shared" si="11"/>
        <v>1</v>
      </c>
      <c r="J198" s="415" t="b">
        <f t="shared" si="12"/>
        <v>0</v>
      </c>
      <c r="K198" s="415" t="str">
        <f t="shared" si="13"/>
        <v>a1N36000002nEJuEAM</v>
      </c>
      <c r="L198" s="416" t="s">
        <v>931</v>
      </c>
      <c r="M198" s="158"/>
      <c r="N198" s="79"/>
      <c r="AI198" s="5"/>
      <c r="AJ198" s="5"/>
      <c r="AK198" s="237"/>
      <c r="AL198" s="9"/>
      <c r="AM198" s="9"/>
      <c r="AN198" s="9"/>
      <c r="AO198" s="4"/>
      <c r="AP198" s="4"/>
      <c r="AQ198" s="4"/>
      <c r="AR198" s="4"/>
      <c r="AS198" s="4"/>
    </row>
    <row r="199" spans="1:45" s="302" customFormat="1" ht="18.75" customHeight="1" x14ac:dyDescent="0.25">
      <c r="A199" s="317">
        <v>22</v>
      </c>
      <c r="B199" s="329" t="str">
        <f t="shared" si="9"/>
        <v/>
      </c>
      <c r="C199" s="400" t="str">
        <f>TEXT(IFERROR(INDEX('Overview - Section A'!$A$43:$A$50,MATCH(G199,'Overview - Section A'!$I$43:$I$50,0)),""),"d-mmm-yy") &amp;" to " &amp; TEXT(IFERROR(INDEX('Overview - Section A'!$E$43:$E$50,MATCH(G199,'Overview - Section A'!$I$43:$I$50,0)),""),"d-mmm-yy")</f>
        <v>1-Jan-18 to 31-Dec-18</v>
      </c>
      <c r="D199" s="413"/>
      <c r="E199" s="413"/>
      <c r="F199" s="410" t="str">
        <f t="shared" si="10"/>
        <v/>
      </c>
      <c r="G199" s="414" t="s">
        <v>298</v>
      </c>
      <c r="H199" s="414">
        <v>43465</v>
      </c>
      <c r="I199" s="415" t="b">
        <f t="shared" si="11"/>
        <v>1</v>
      </c>
      <c r="J199" s="415" t="b">
        <f t="shared" si="12"/>
        <v>0</v>
      </c>
      <c r="K199" s="415" t="str">
        <f t="shared" si="13"/>
        <v>a1N36000002nEJvEAM</v>
      </c>
      <c r="L199" s="416" t="s">
        <v>932</v>
      </c>
      <c r="M199" s="158"/>
      <c r="N199" s="79"/>
      <c r="AI199" s="5"/>
      <c r="AJ199" s="5"/>
      <c r="AK199" s="237"/>
      <c r="AL199" s="9"/>
      <c r="AM199" s="9"/>
      <c r="AN199" s="9"/>
      <c r="AO199" s="4"/>
      <c r="AP199" s="4"/>
      <c r="AQ199" s="4"/>
      <c r="AR199" s="4"/>
      <c r="AS199" s="4"/>
    </row>
    <row r="200" spans="1:45" s="302" customFormat="1" ht="18.75" customHeight="1" x14ac:dyDescent="0.25">
      <c r="A200" s="317">
        <v>22</v>
      </c>
      <c r="B200" s="329" t="str">
        <f t="shared" si="9"/>
        <v/>
      </c>
      <c r="C200" s="400" t="str">
        <f>TEXT(IFERROR(INDEX('Overview - Section A'!$A$43:$A$50,MATCH(G200,'Overview - Section A'!$I$43:$I$50,0)),""),"d-mmm-yy") &amp;" to " &amp; TEXT(IFERROR(INDEX('Overview - Section A'!$E$43:$E$50,MATCH(G200,'Overview - Section A'!$I$43:$I$50,0)),""),"d-mmm-yy")</f>
        <v>1-Jan-19 to 31-Dec-19</v>
      </c>
      <c r="D200" s="413"/>
      <c r="E200" s="413"/>
      <c r="F200" s="410" t="str">
        <f t="shared" si="10"/>
        <v/>
      </c>
      <c r="G200" s="414" t="s">
        <v>300</v>
      </c>
      <c r="H200" s="414">
        <v>43830</v>
      </c>
      <c r="I200" s="415" t="b">
        <f t="shared" si="11"/>
        <v>1</v>
      </c>
      <c r="J200" s="415" t="b">
        <f t="shared" si="12"/>
        <v>0</v>
      </c>
      <c r="K200" s="415" t="str">
        <f t="shared" si="13"/>
        <v>a1N36000002nEJvEAM</v>
      </c>
      <c r="L200" s="416" t="s">
        <v>933</v>
      </c>
      <c r="M200" s="158"/>
      <c r="N200" s="79"/>
      <c r="AI200" s="5"/>
      <c r="AJ200" s="5"/>
      <c r="AK200" s="237"/>
      <c r="AL200" s="9"/>
      <c r="AM200" s="9"/>
      <c r="AN200" s="9"/>
      <c r="AO200" s="4"/>
      <c r="AP200" s="4"/>
      <c r="AQ200" s="4"/>
      <c r="AR200" s="4"/>
      <c r="AS200" s="4"/>
    </row>
    <row r="201" spans="1:45" s="302" customFormat="1" ht="18.75" customHeight="1" x14ac:dyDescent="0.25">
      <c r="A201" s="317">
        <v>22</v>
      </c>
      <c r="B201" s="329" t="str">
        <f t="shared" si="9"/>
        <v/>
      </c>
      <c r="C201" s="400" t="str">
        <f>TEXT(IFERROR(INDEX('Overview - Section A'!$A$43:$A$50,MATCH(G201,'Overview - Section A'!$I$43:$I$50,0)),""),"d-mmm-yy") &amp;" to " &amp; TEXT(IFERROR(INDEX('Overview - Section A'!$E$43:$E$50,MATCH(G201,'Overview - Section A'!$I$43:$I$50,0)),""),"d-mmm-yy")</f>
        <v>1-Jan-20 to 31-Dec-20</v>
      </c>
      <c r="D201" s="413"/>
      <c r="E201" s="413"/>
      <c r="F201" s="410" t="str">
        <f t="shared" si="10"/>
        <v/>
      </c>
      <c r="G201" s="414" t="s">
        <v>302</v>
      </c>
      <c r="H201" s="414">
        <v>44196</v>
      </c>
      <c r="I201" s="415" t="b">
        <f t="shared" si="11"/>
        <v>1</v>
      </c>
      <c r="J201" s="415" t="b">
        <f t="shared" si="12"/>
        <v>0</v>
      </c>
      <c r="K201" s="415" t="str">
        <f t="shared" si="13"/>
        <v>a1N36000002nEJvEAM</v>
      </c>
      <c r="L201" s="416" t="s">
        <v>934</v>
      </c>
      <c r="M201" s="158"/>
      <c r="N201" s="79"/>
      <c r="AI201" s="5"/>
      <c r="AJ201" s="5"/>
      <c r="AK201" s="237"/>
      <c r="AL201" s="9"/>
      <c r="AM201" s="9"/>
      <c r="AN201" s="9"/>
      <c r="AO201" s="4"/>
      <c r="AP201" s="4"/>
      <c r="AQ201" s="4"/>
      <c r="AR201" s="4"/>
      <c r="AS201" s="4"/>
    </row>
    <row r="202" spans="1:45" s="302" customFormat="1" ht="18.75" customHeight="1" x14ac:dyDescent="0.25">
      <c r="A202" s="317">
        <v>22</v>
      </c>
      <c r="B202" s="329" t="str">
        <f t="shared" si="9"/>
        <v/>
      </c>
      <c r="C202" s="400" t="str">
        <f>TEXT(IFERROR(INDEX('Overview - Section A'!$A$43:$A$50,MATCH(G202,'Overview - Section A'!$I$43:$I$50,0)),""),"d-mmm-yy") &amp;" to " &amp; TEXT(IFERROR(INDEX('Overview - Section A'!$E$43:$E$50,MATCH(G202,'Overview - Section A'!$I$43:$I$50,0)),""),"d-mmm-yy")</f>
        <v>1-Jan-21 to 31-Dec-21</v>
      </c>
      <c r="D202" s="413"/>
      <c r="E202" s="413"/>
      <c r="F202" s="410" t="str">
        <f t="shared" si="10"/>
        <v/>
      </c>
      <c r="G202" s="414" t="s">
        <v>304</v>
      </c>
      <c r="H202" s="414">
        <v>44561</v>
      </c>
      <c r="I202" s="415" t="b">
        <f t="shared" si="11"/>
        <v>1</v>
      </c>
      <c r="J202" s="415" t="b">
        <f t="shared" si="12"/>
        <v>0</v>
      </c>
      <c r="K202" s="415" t="str">
        <f t="shared" si="13"/>
        <v>a1N36000002nEJvEAM</v>
      </c>
      <c r="L202" s="416" t="s">
        <v>935</v>
      </c>
      <c r="M202" s="158"/>
      <c r="N202" s="79"/>
      <c r="AI202" s="5"/>
      <c r="AJ202" s="5"/>
      <c r="AK202" s="237"/>
      <c r="AL202" s="9"/>
      <c r="AM202" s="9"/>
      <c r="AN202" s="9"/>
      <c r="AO202" s="4"/>
      <c r="AP202" s="4"/>
      <c r="AQ202" s="4"/>
      <c r="AR202" s="4"/>
      <c r="AS202" s="4"/>
    </row>
    <row r="203" spans="1:45" s="302" customFormat="1" ht="18.75" customHeight="1" x14ac:dyDescent="0.25">
      <c r="A203" s="317">
        <v>22</v>
      </c>
      <c r="B203" s="329" t="str">
        <f t="shared" si="9"/>
        <v/>
      </c>
      <c r="C203" s="400" t="str">
        <f>TEXT(IFERROR(INDEX('Overview - Section A'!$A$43:$A$50,MATCH(G203,'Overview - Section A'!$I$43:$I$50,0)),""),"d-mmm-yy") &amp;" to " &amp; TEXT(IFERROR(INDEX('Overview - Section A'!$E$43:$E$50,MATCH(G203,'Overview - Section A'!$I$43:$I$50,0)),""),"d-mmm-yy")</f>
        <v>1-Jan-22 to 31-Dec-22</v>
      </c>
      <c r="D203" s="413"/>
      <c r="E203" s="413"/>
      <c r="F203" s="410" t="str">
        <f t="shared" si="10"/>
        <v/>
      </c>
      <c r="G203" s="414" t="s">
        <v>306</v>
      </c>
      <c r="H203" s="414">
        <v>44926</v>
      </c>
      <c r="I203" s="415" t="b">
        <f t="shared" si="11"/>
        <v>1</v>
      </c>
      <c r="J203" s="415" t="b">
        <f t="shared" si="12"/>
        <v>0</v>
      </c>
      <c r="K203" s="415" t="str">
        <f t="shared" si="13"/>
        <v>a1N36000002nEJvEAM</v>
      </c>
      <c r="L203" s="416" t="s">
        <v>936</v>
      </c>
      <c r="M203" s="158"/>
      <c r="N203" s="79"/>
      <c r="AI203" s="5"/>
      <c r="AJ203" s="5"/>
      <c r="AK203" s="237"/>
      <c r="AL203" s="9"/>
      <c r="AM203" s="9"/>
      <c r="AN203" s="9"/>
      <c r="AO203" s="4"/>
      <c r="AP203" s="4"/>
      <c r="AQ203" s="4"/>
      <c r="AR203" s="4"/>
      <c r="AS203" s="4"/>
    </row>
    <row r="204" spans="1:45" s="302" customFormat="1" ht="18.75" customHeight="1" x14ac:dyDescent="0.25">
      <c r="A204" s="317">
        <v>23</v>
      </c>
      <c r="B204" s="329" t="str">
        <f t="shared" si="9"/>
        <v/>
      </c>
      <c r="C204" s="400" t="str">
        <f>TEXT(IFERROR(INDEX('Overview - Section A'!$A$43:$A$50,MATCH(G204,'Overview - Section A'!$I$43:$I$50,0)),""),"d-mmm-yy") &amp;" to " &amp; TEXT(IFERROR(INDEX('Overview - Section A'!$E$43:$E$50,MATCH(G204,'Overview - Section A'!$I$43:$I$50,0)),""),"d-mmm-yy")</f>
        <v>1-Jan-18 to 31-Dec-18</v>
      </c>
      <c r="D204" s="413"/>
      <c r="E204" s="413"/>
      <c r="F204" s="410" t="str">
        <f t="shared" si="10"/>
        <v/>
      </c>
      <c r="G204" s="414" t="s">
        <v>298</v>
      </c>
      <c r="H204" s="414">
        <v>43465</v>
      </c>
      <c r="I204" s="415" t="b">
        <f t="shared" si="11"/>
        <v>1</v>
      </c>
      <c r="J204" s="415" t="b">
        <f t="shared" si="12"/>
        <v>0</v>
      </c>
      <c r="K204" s="415" t="str">
        <f t="shared" si="13"/>
        <v>a1N36000002nEJwEAM</v>
      </c>
      <c r="L204" s="416" t="s">
        <v>937</v>
      </c>
      <c r="M204" s="158"/>
      <c r="N204" s="79"/>
      <c r="AI204" s="5"/>
      <c r="AJ204" s="5"/>
      <c r="AK204" s="237"/>
      <c r="AL204" s="9"/>
      <c r="AM204" s="9"/>
      <c r="AN204" s="9"/>
      <c r="AO204" s="4"/>
      <c r="AP204" s="4"/>
      <c r="AQ204" s="4"/>
      <c r="AR204" s="4"/>
      <c r="AS204" s="4"/>
    </row>
    <row r="205" spans="1:45" s="302" customFormat="1" ht="18.75" customHeight="1" x14ac:dyDescent="0.25">
      <c r="A205" s="317">
        <v>23</v>
      </c>
      <c r="B205" s="329" t="str">
        <f t="shared" si="9"/>
        <v/>
      </c>
      <c r="C205" s="400" t="str">
        <f>TEXT(IFERROR(INDEX('Overview - Section A'!$A$43:$A$50,MATCH(G205,'Overview - Section A'!$I$43:$I$50,0)),""),"d-mmm-yy") &amp;" to " &amp; TEXT(IFERROR(INDEX('Overview - Section A'!$E$43:$E$50,MATCH(G205,'Overview - Section A'!$I$43:$I$50,0)),""),"d-mmm-yy")</f>
        <v>1-Jan-19 to 31-Dec-19</v>
      </c>
      <c r="D205" s="413"/>
      <c r="E205" s="413"/>
      <c r="F205" s="410" t="str">
        <f t="shared" si="10"/>
        <v/>
      </c>
      <c r="G205" s="414" t="s">
        <v>300</v>
      </c>
      <c r="H205" s="414">
        <v>43830</v>
      </c>
      <c r="I205" s="415" t="b">
        <f t="shared" si="11"/>
        <v>1</v>
      </c>
      <c r="J205" s="415" t="b">
        <f t="shared" si="12"/>
        <v>0</v>
      </c>
      <c r="K205" s="415" t="str">
        <f t="shared" si="13"/>
        <v>a1N36000002nEJwEAM</v>
      </c>
      <c r="L205" s="416" t="s">
        <v>938</v>
      </c>
      <c r="M205" s="158"/>
      <c r="N205" s="79"/>
      <c r="AI205" s="5"/>
      <c r="AJ205" s="5"/>
      <c r="AK205" s="237"/>
      <c r="AL205" s="9"/>
      <c r="AM205" s="9"/>
      <c r="AN205" s="9"/>
      <c r="AO205" s="4"/>
      <c r="AP205" s="4"/>
      <c r="AQ205" s="4"/>
      <c r="AR205" s="4"/>
      <c r="AS205" s="4"/>
    </row>
    <row r="206" spans="1:45" s="302" customFormat="1" ht="18.75" customHeight="1" x14ac:dyDescent="0.25">
      <c r="A206" s="317">
        <v>23</v>
      </c>
      <c r="B206" s="329" t="str">
        <f t="shared" si="9"/>
        <v/>
      </c>
      <c r="C206" s="400" t="str">
        <f>TEXT(IFERROR(INDEX('Overview - Section A'!$A$43:$A$50,MATCH(G206,'Overview - Section A'!$I$43:$I$50,0)),""),"d-mmm-yy") &amp;" to " &amp; TEXT(IFERROR(INDEX('Overview - Section A'!$E$43:$E$50,MATCH(G206,'Overview - Section A'!$I$43:$I$50,0)),""),"d-mmm-yy")</f>
        <v>1-Jan-20 to 31-Dec-20</v>
      </c>
      <c r="D206" s="413"/>
      <c r="E206" s="413"/>
      <c r="F206" s="410" t="str">
        <f t="shared" si="10"/>
        <v/>
      </c>
      <c r="G206" s="414" t="s">
        <v>302</v>
      </c>
      <c r="H206" s="414">
        <v>44196</v>
      </c>
      <c r="I206" s="415" t="b">
        <f t="shared" si="11"/>
        <v>1</v>
      </c>
      <c r="J206" s="415" t="b">
        <f t="shared" si="12"/>
        <v>0</v>
      </c>
      <c r="K206" s="415" t="str">
        <f t="shared" si="13"/>
        <v>a1N36000002nEJwEAM</v>
      </c>
      <c r="L206" s="416" t="s">
        <v>939</v>
      </c>
      <c r="M206" s="158"/>
      <c r="N206" s="79"/>
      <c r="AI206" s="5"/>
      <c r="AJ206" s="5"/>
      <c r="AK206" s="237"/>
      <c r="AL206" s="9"/>
      <c r="AM206" s="9"/>
      <c r="AN206" s="9"/>
      <c r="AO206" s="4"/>
      <c r="AP206" s="4"/>
      <c r="AQ206" s="4"/>
      <c r="AR206" s="4"/>
      <c r="AS206" s="4"/>
    </row>
    <row r="207" spans="1:45" s="302" customFormat="1" ht="18.75" customHeight="1" x14ac:dyDescent="0.25">
      <c r="A207" s="317">
        <v>23</v>
      </c>
      <c r="B207" s="329" t="str">
        <f t="shared" si="9"/>
        <v/>
      </c>
      <c r="C207" s="400" t="str">
        <f>TEXT(IFERROR(INDEX('Overview - Section A'!$A$43:$A$50,MATCH(G207,'Overview - Section A'!$I$43:$I$50,0)),""),"d-mmm-yy") &amp;" to " &amp; TEXT(IFERROR(INDEX('Overview - Section A'!$E$43:$E$50,MATCH(G207,'Overview - Section A'!$I$43:$I$50,0)),""),"d-mmm-yy")</f>
        <v>1-Jan-21 to 31-Dec-21</v>
      </c>
      <c r="D207" s="413"/>
      <c r="E207" s="413"/>
      <c r="F207" s="410" t="str">
        <f t="shared" si="10"/>
        <v/>
      </c>
      <c r="G207" s="414" t="s">
        <v>304</v>
      </c>
      <c r="H207" s="414">
        <v>44561</v>
      </c>
      <c r="I207" s="415" t="b">
        <f t="shared" si="11"/>
        <v>1</v>
      </c>
      <c r="J207" s="415" t="b">
        <f t="shared" si="12"/>
        <v>0</v>
      </c>
      <c r="K207" s="415" t="str">
        <f t="shared" si="13"/>
        <v>a1N36000002nEJwEAM</v>
      </c>
      <c r="L207" s="416" t="s">
        <v>940</v>
      </c>
      <c r="M207" s="158"/>
      <c r="N207" s="79"/>
      <c r="AI207" s="5"/>
      <c r="AJ207" s="5"/>
      <c r="AK207" s="237"/>
      <c r="AL207" s="9"/>
      <c r="AM207" s="9"/>
      <c r="AN207" s="9"/>
      <c r="AO207" s="4"/>
      <c r="AP207" s="4"/>
      <c r="AQ207" s="4"/>
      <c r="AR207" s="4"/>
      <c r="AS207" s="4"/>
    </row>
    <row r="208" spans="1:45" s="302" customFormat="1" ht="18.75" customHeight="1" x14ac:dyDescent="0.25">
      <c r="A208" s="317">
        <v>23</v>
      </c>
      <c r="B208" s="329" t="str">
        <f t="shared" si="9"/>
        <v/>
      </c>
      <c r="C208" s="400" t="str">
        <f>TEXT(IFERROR(INDEX('Overview - Section A'!$A$43:$A$50,MATCH(G208,'Overview - Section A'!$I$43:$I$50,0)),""),"d-mmm-yy") &amp;" to " &amp; TEXT(IFERROR(INDEX('Overview - Section A'!$E$43:$E$50,MATCH(G208,'Overview - Section A'!$I$43:$I$50,0)),""),"d-mmm-yy")</f>
        <v>1-Jan-22 to 31-Dec-22</v>
      </c>
      <c r="D208" s="413"/>
      <c r="E208" s="413"/>
      <c r="F208" s="410" t="str">
        <f t="shared" si="10"/>
        <v/>
      </c>
      <c r="G208" s="414" t="s">
        <v>306</v>
      </c>
      <c r="H208" s="414">
        <v>44926</v>
      </c>
      <c r="I208" s="415" t="b">
        <f t="shared" si="11"/>
        <v>1</v>
      </c>
      <c r="J208" s="415" t="b">
        <f t="shared" si="12"/>
        <v>0</v>
      </c>
      <c r="K208" s="415" t="str">
        <f t="shared" si="13"/>
        <v>a1N36000002nEJwEAM</v>
      </c>
      <c r="L208" s="416" t="s">
        <v>941</v>
      </c>
      <c r="M208" s="158"/>
      <c r="N208" s="79"/>
      <c r="AI208" s="5"/>
      <c r="AJ208" s="5"/>
      <c r="AK208" s="237"/>
      <c r="AL208" s="9"/>
      <c r="AM208" s="9"/>
      <c r="AN208" s="9"/>
      <c r="AO208" s="4"/>
      <c r="AP208" s="4"/>
      <c r="AQ208" s="4"/>
      <c r="AR208" s="4"/>
      <c r="AS208" s="4"/>
    </row>
    <row r="209" spans="1:45" s="302" customFormat="1" ht="18.75" customHeight="1" x14ac:dyDescent="0.25">
      <c r="A209" s="317">
        <v>24</v>
      </c>
      <c r="B209" s="329" t="str">
        <f t="shared" si="9"/>
        <v/>
      </c>
      <c r="C209" s="400" t="str">
        <f>TEXT(IFERROR(INDEX('Overview - Section A'!$A$43:$A$50,MATCH(G209,'Overview - Section A'!$I$43:$I$50,0)),""),"d-mmm-yy") &amp;" to " &amp; TEXT(IFERROR(INDEX('Overview - Section A'!$E$43:$E$50,MATCH(G209,'Overview - Section A'!$I$43:$I$50,0)),""),"d-mmm-yy")</f>
        <v>1-Jan-18 to 31-Dec-18</v>
      </c>
      <c r="D209" s="413"/>
      <c r="E209" s="413"/>
      <c r="F209" s="410" t="str">
        <f t="shared" si="10"/>
        <v/>
      </c>
      <c r="G209" s="414" t="s">
        <v>298</v>
      </c>
      <c r="H209" s="414">
        <v>43465</v>
      </c>
      <c r="I209" s="415" t="b">
        <f t="shared" si="11"/>
        <v>1</v>
      </c>
      <c r="J209" s="415" t="b">
        <f t="shared" si="12"/>
        <v>0</v>
      </c>
      <c r="K209" s="415" t="str">
        <f t="shared" si="13"/>
        <v>a1N36000002nEJxEAM</v>
      </c>
      <c r="L209" s="416" t="s">
        <v>942</v>
      </c>
      <c r="M209" s="158"/>
      <c r="N209" s="79"/>
      <c r="AI209" s="5"/>
      <c r="AJ209" s="5"/>
      <c r="AK209" s="237"/>
      <c r="AL209" s="9"/>
      <c r="AM209" s="9"/>
      <c r="AN209" s="9"/>
      <c r="AO209" s="4"/>
      <c r="AP209" s="4"/>
      <c r="AQ209" s="4"/>
      <c r="AR209" s="4"/>
      <c r="AS209" s="4"/>
    </row>
    <row r="210" spans="1:45" s="302" customFormat="1" ht="18.75" customHeight="1" x14ac:dyDescent="0.25">
      <c r="A210" s="317">
        <v>24</v>
      </c>
      <c r="B210" s="329" t="str">
        <f t="shared" si="9"/>
        <v/>
      </c>
      <c r="C210" s="400" t="str">
        <f>TEXT(IFERROR(INDEX('Overview - Section A'!$A$43:$A$50,MATCH(G210,'Overview - Section A'!$I$43:$I$50,0)),""),"d-mmm-yy") &amp;" to " &amp; TEXT(IFERROR(INDEX('Overview - Section A'!$E$43:$E$50,MATCH(G210,'Overview - Section A'!$I$43:$I$50,0)),""),"d-mmm-yy")</f>
        <v>1-Jan-19 to 31-Dec-19</v>
      </c>
      <c r="D210" s="413"/>
      <c r="E210" s="413"/>
      <c r="F210" s="410" t="str">
        <f t="shared" si="10"/>
        <v/>
      </c>
      <c r="G210" s="414" t="s">
        <v>300</v>
      </c>
      <c r="H210" s="414">
        <v>43830</v>
      </c>
      <c r="I210" s="415" t="b">
        <f t="shared" si="11"/>
        <v>1</v>
      </c>
      <c r="J210" s="415" t="b">
        <f t="shared" si="12"/>
        <v>0</v>
      </c>
      <c r="K210" s="415" t="str">
        <f t="shared" si="13"/>
        <v>a1N36000002nEJxEAM</v>
      </c>
      <c r="L210" s="416" t="s">
        <v>943</v>
      </c>
      <c r="M210" s="158"/>
      <c r="N210" s="79"/>
      <c r="AI210" s="5"/>
      <c r="AJ210" s="5"/>
      <c r="AK210" s="237"/>
      <c r="AL210" s="9"/>
      <c r="AM210" s="9"/>
      <c r="AN210" s="9"/>
      <c r="AO210" s="4"/>
      <c r="AP210" s="4"/>
      <c r="AQ210" s="4"/>
      <c r="AR210" s="4"/>
      <c r="AS210" s="4"/>
    </row>
    <row r="211" spans="1:45" s="302" customFormat="1" ht="18.75" customHeight="1" x14ac:dyDescent="0.25">
      <c r="A211" s="317">
        <v>24</v>
      </c>
      <c r="B211" s="329" t="str">
        <f t="shared" si="9"/>
        <v/>
      </c>
      <c r="C211" s="400" t="str">
        <f>TEXT(IFERROR(INDEX('Overview - Section A'!$A$43:$A$50,MATCH(G211,'Overview - Section A'!$I$43:$I$50,0)),""),"d-mmm-yy") &amp;" to " &amp; TEXT(IFERROR(INDEX('Overview - Section A'!$E$43:$E$50,MATCH(G211,'Overview - Section A'!$I$43:$I$50,0)),""),"d-mmm-yy")</f>
        <v>1-Jan-20 to 31-Dec-20</v>
      </c>
      <c r="D211" s="413"/>
      <c r="E211" s="413"/>
      <c r="F211" s="410" t="str">
        <f t="shared" si="10"/>
        <v/>
      </c>
      <c r="G211" s="414" t="s">
        <v>302</v>
      </c>
      <c r="H211" s="414">
        <v>44196</v>
      </c>
      <c r="I211" s="415" t="b">
        <f t="shared" si="11"/>
        <v>1</v>
      </c>
      <c r="J211" s="415" t="b">
        <f t="shared" si="12"/>
        <v>0</v>
      </c>
      <c r="K211" s="415" t="str">
        <f t="shared" si="13"/>
        <v>a1N36000002nEJxEAM</v>
      </c>
      <c r="L211" s="416" t="s">
        <v>944</v>
      </c>
      <c r="M211" s="158"/>
      <c r="N211" s="79"/>
      <c r="AI211" s="5"/>
      <c r="AJ211" s="5"/>
      <c r="AK211" s="237"/>
      <c r="AL211" s="9"/>
      <c r="AM211" s="9"/>
      <c r="AN211" s="9"/>
      <c r="AO211" s="4"/>
      <c r="AP211" s="4"/>
      <c r="AQ211" s="4"/>
      <c r="AR211" s="4"/>
      <c r="AS211" s="4"/>
    </row>
    <row r="212" spans="1:45" s="302" customFormat="1" ht="18.75" customHeight="1" x14ac:dyDescent="0.25">
      <c r="A212" s="317">
        <v>24</v>
      </c>
      <c r="B212" s="329" t="str">
        <f t="shared" si="9"/>
        <v/>
      </c>
      <c r="C212" s="400" t="str">
        <f>TEXT(IFERROR(INDEX('Overview - Section A'!$A$43:$A$50,MATCH(G212,'Overview - Section A'!$I$43:$I$50,0)),""),"d-mmm-yy") &amp;" to " &amp; TEXT(IFERROR(INDEX('Overview - Section A'!$E$43:$E$50,MATCH(G212,'Overview - Section A'!$I$43:$I$50,0)),""),"d-mmm-yy")</f>
        <v>1-Jan-21 to 31-Dec-21</v>
      </c>
      <c r="D212" s="413"/>
      <c r="E212" s="413"/>
      <c r="F212" s="410" t="str">
        <f t="shared" si="10"/>
        <v/>
      </c>
      <c r="G212" s="414" t="s">
        <v>304</v>
      </c>
      <c r="H212" s="414">
        <v>44561</v>
      </c>
      <c r="I212" s="415" t="b">
        <f t="shared" si="11"/>
        <v>1</v>
      </c>
      <c r="J212" s="415" t="b">
        <f t="shared" si="12"/>
        <v>0</v>
      </c>
      <c r="K212" s="415" t="str">
        <f t="shared" si="13"/>
        <v>a1N36000002nEJxEAM</v>
      </c>
      <c r="L212" s="416" t="s">
        <v>945</v>
      </c>
      <c r="M212" s="158"/>
      <c r="N212" s="79"/>
      <c r="AI212" s="5"/>
      <c r="AJ212" s="5"/>
      <c r="AK212" s="237"/>
      <c r="AL212" s="9"/>
      <c r="AM212" s="9"/>
      <c r="AN212" s="9"/>
      <c r="AO212" s="4"/>
      <c r="AP212" s="4"/>
      <c r="AQ212" s="4"/>
      <c r="AR212" s="4"/>
      <c r="AS212" s="4"/>
    </row>
    <row r="213" spans="1:45" s="302" customFormat="1" ht="18.75" customHeight="1" x14ac:dyDescent="0.25">
      <c r="A213" s="317">
        <v>24</v>
      </c>
      <c r="B213" s="329" t="str">
        <f t="shared" si="9"/>
        <v/>
      </c>
      <c r="C213" s="400" t="str">
        <f>TEXT(IFERROR(INDEX('Overview - Section A'!$A$43:$A$50,MATCH(G213,'Overview - Section A'!$I$43:$I$50,0)),""),"d-mmm-yy") &amp;" to " &amp; TEXT(IFERROR(INDEX('Overview - Section A'!$E$43:$E$50,MATCH(G213,'Overview - Section A'!$I$43:$I$50,0)),""),"d-mmm-yy")</f>
        <v>1-Jan-22 to 31-Dec-22</v>
      </c>
      <c r="D213" s="413"/>
      <c r="E213" s="413"/>
      <c r="F213" s="410" t="str">
        <f t="shared" si="10"/>
        <v/>
      </c>
      <c r="G213" s="414" t="s">
        <v>306</v>
      </c>
      <c r="H213" s="414">
        <v>44926</v>
      </c>
      <c r="I213" s="415" t="b">
        <f t="shared" si="11"/>
        <v>1</v>
      </c>
      <c r="J213" s="415" t="b">
        <f t="shared" si="12"/>
        <v>0</v>
      </c>
      <c r="K213" s="415" t="str">
        <f t="shared" si="13"/>
        <v>a1N36000002nEJxEAM</v>
      </c>
      <c r="L213" s="416" t="s">
        <v>946</v>
      </c>
      <c r="M213" s="158"/>
      <c r="N213" s="79"/>
      <c r="AI213" s="5"/>
      <c r="AJ213" s="5"/>
      <c r="AK213" s="237"/>
      <c r="AL213" s="9"/>
      <c r="AM213" s="9"/>
      <c r="AN213" s="9"/>
      <c r="AO213" s="4"/>
      <c r="AP213" s="4"/>
      <c r="AQ213" s="4"/>
      <c r="AR213" s="4"/>
      <c r="AS213" s="4"/>
    </row>
    <row r="214" spans="1:45" s="302" customFormat="1" ht="18.75" customHeight="1" x14ac:dyDescent="0.25">
      <c r="A214" s="317">
        <v>25</v>
      </c>
      <c r="B214" s="329" t="str">
        <f t="shared" si="9"/>
        <v/>
      </c>
      <c r="C214" s="400" t="str">
        <f>TEXT(IFERROR(INDEX('Overview - Section A'!$A$43:$A$50,MATCH(G214,'Overview - Section A'!$I$43:$I$50,0)),""),"d-mmm-yy") &amp;" to " &amp; TEXT(IFERROR(INDEX('Overview - Section A'!$E$43:$E$50,MATCH(G214,'Overview - Section A'!$I$43:$I$50,0)),""),"d-mmm-yy")</f>
        <v>1-Jan-18 to 31-Dec-18</v>
      </c>
      <c r="D214" s="413"/>
      <c r="E214" s="413"/>
      <c r="F214" s="410" t="str">
        <f t="shared" si="10"/>
        <v/>
      </c>
      <c r="G214" s="414" t="s">
        <v>298</v>
      </c>
      <c r="H214" s="414">
        <v>43465</v>
      </c>
      <c r="I214" s="415" t="b">
        <f t="shared" si="11"/>
        <v>1</v>
      </c>
      <c r="J214" s="415" t="b">
        <f t="shared" si="12"/>
        <v>0</v>
      </c>
      <c r="K214" s="415" t="str">
        <f t="shared" si="13"/>
        <v>a1N36000002nEJyEAM</v>
      </c>
      <c r="L214" s="416" t="s">
        <v>947</v>
      </c>
      <c r="M214" s="158"/>
      <c r="N214" s="79"/>
      <c r="AI214" s="5"/>
      <c r="AJ214" s="5"/>
      <c r="AK214" s="237"/>
      <c r="AL214" s="9"/>
      <c r="AM214" s="9"/>
      <c r="AN214" s="9"/>
      <c r="AO214" s="4"/>
      <c r="AP214" s="4"/>
      <c r="AQ214" s="4"/>
      <c r="AR214" s="4"/>
      <c r="AS214" s="4"/>
    </row>
    <row r="215" spans="1:45" s="302" customFormat="1" ht="18.75" customHeight="1" x14ac:dyDescent="0.25">
      <c r="A215" s="317">
        <v>25</v>
      </c>
      <c r="B215" s="329" t="str">
        <f t="shared" si="9"/>
        <v/>
      </c>
      <c r="C215" s="400" t="str">
        <f>TEXT(IFERROR(INDEX('Overview - Section A'!$A$43:$A$50,MATCH(G215,'Overview - Section A'!$I$43:$I$50,0)),""),"d-mmm-yy") &amp;" to " &amp; TEXT(IFERROR(INDEX('Overview - Section A'!$E$43:$E$50,MATCH(G215,'Overview - Section A'!$I$43:$I$50,0)),""),"d-mmm-yy")</f>
        <v>1-Jan-19 to 31-Dec-19</v>
      </c>
      <c r="D215" s="413"/>
      <c r="E215" s="413"/>
      <c r="F215" s="410" t="str">
        <f t="shared" si="10"/>
        <v/>
      </c>
      <c r="G215" s="414" t="s">
        <v>300</v>
      </c>
      <c r="H215" s="414">
        <v>43830</v>
      </c>
      <c r="I215" s="415" t="b">
        <f t="shared" si="11"/>
        <v>1</v>
      </c>
      <c r="J215" s="415" t="b">
        <f t="shared" si="12"/>
        <v>0</v>
      </c>
      <c r="K215" s="415" t="str">
        <f t="shared" si="13"/>
        <v>a1N36000002nEJyEAM</v>
      </c>
      <c r="L215" s="416" t="s">
        <v>948</v>
      </c>
      <c r="M215" s="158"/>
      <c r="N215" s="79"/>
      <c r="AI215" s="5"/>
      <c r="AJ215" s="5"/>
      <c r="AK215" s="237"/>
      <c r="AL215" s="9"/>
      <c r="AM215" s="9"/>
      <c r="AN215" s="9"/>
      <c r="AO215" s="4"/>
      <c r="AP215" s="4"/>
      <c r="AQ215" s="4"/>
      <c r="AR215" s="4"/>
      <c r="AS215" s="4"/>
    </row>
    <row r="216" spans="1:45" s="302" customFormat="1" ht="18.75" customHeight="1" x14ac:dyDescent="0.25">
      <c r="A216" s="317">
        <v>25</v>
      </c>
      <c r="B216" s="329" t="str">
        <f t="shared" si="9"/>
        <v/>
      </c>
      <c r="C216" s="400" t="str">
        <f>TEXT(IFERROR(INDEX('Overview - Section A'!$A$43:$A$50,MATCH(G216,'Overview - Section A'!$I$43:$I$50,0)),""),"d-mmm-yy") &amp;" to " &amp; TEXT(IFERROR(INDEX('Overview - Section A'!$E$43:$E$50,MATCH(G216,'Overview - Section A'!$I$43:$I$50,0)),""),"d-mmm-yy")</f>
        <v>1-Jan-20 to 31-Dec-20</v>
      </c>
      <c r="D216" s="413"/>
      <c r="E216" s="413"/>
      <c r="F216" s="410" t="str">
        <f t="shared" si="10"/>
        <v/>
      </c>
      <c r="G216" s="414" t="s">
        <v>302</v>
      </c>
      <c r="H216" s="414">
        <v>44196</v>
      </c>
      <c r="I216" s="415" t="b">
        <f t="shared" si="11"/>
        <v>1</v>
      </c>
      <c r="J216" s="415" t="b">
        <f t="shared" si="12"/>
        <v>0</v>
      </c>
      <c r="K216" s="415" t="str">
        <f t="shared" si="13"/>
        <v>a1N36000002nEJyEAM</v>
      </c>
      <c r="L216" s="416" t="s">
        <v>949</v>
      </c>
      <c r="M216" s="158"/>
      <c r="N216" s="79"/>
      <c r="AI216" s="5"/>
      <c r="AJ216" s="5"/>
      <c r="AK216" s="237"/>
      <c r="AL216" s="9"/>
      <c r="AM216" s="9"/>
      <c r="AN216" s="9"/>
      <c r="AO216" s="4"/>
      <c r="AP216" s="4"/>
      <c r="AQ216" s="4"/>
      <c r="AR216" s="4"/>
      <c r="AS216" s="4"/>
    </row>
    <row r="217" spans="1:45" s="302" customFormat="1" ht="18.75" customHeight="1" x14ac:dyDescent="0.25">
      <c r="A217" s="317">
        <v>25</v>
      </c>
      <c r="B217" s="329" t="str">
        <f t="shared" si="9"/>
        <v/>
      </c>
      <c r="C217" s="400" t="str">
        <f>TEXT(IFERROR(INDEX('Overview - Section A'!$A$43:$A$50,MATCH(G217,'Overview - Section A'!$I$43:$I$50,0)),""),"d-mmm-yy") &amp;" to " &amp; TEXT(IFERROR(INDEX('Overview - Section A'!$E$43:$E$50,MATCH(G217,'Overview - Section A'!$I$43:$I$50,0)),""),"d-mmm-yy")</f>
        <v>1-Jan-21 to 31-Dec-21</v>
      </c>
      <c r="D217" s="413"/>
      <c r="E217" s="413"/>
      <c r="F217" s="410" t="str">
        <f t="shared" si="10"/>
        <v/>
      </c>
      <c r="G217" s="414" t="s">
        <v>304</v>
      </c>
      <c r="H217" s="414">
        <v>44561</v>
      </c>
      <c r="I217" s="415" t="b">
        <f t="shared" si="11"/>
        <v>1</v>
      </c>
      <c r="J217" s="415" t="b">
        <f t="shared" si="12"/>
        <v>0</v>
      </c>
      <c r="K217" s="415" t="str">
        <f t="shared" si="13"/>
        <v>a1N36000002nEJyEAM</v>
      </c>
      <c r="L217" s="416" t="s">
        <v>950</v>
      </c>
      <c r="M217" s="158"/>
      <c r="N217" s="79"/>
      <c r="AI217" s="5"/>
      <c r="AJ217" s="5"/>
      <c r="AK217" s="237"/>
      <c r="AL217" s="9"/>
      <c r="AM217" s="9"/>
      <c r="AN217" s="9"/>
      <c r="AO217" s="4"/>
      <c r="AP217" s="4"/>
      <c r="AQ217" s="4"/>
      <c r="AR217" s="4"/>
      <c r="AS217" s="4"/>
    </row>
    <row r="218" spans="1:45" s="302" customFormat="1" ht="18.75" customHeight="1" x14ac:dyDescent="0.25">
      <c r="A218" s="317">
        <v>25</v>
      </c>
      <c r="B218" s="329" t="str">
        <f t="shared" si="9"/>
        <v/>
      </c>
      <c r="C218" s="400" t="str">
        <f>TEXT(IFERROR(INDEX('Overview - Section A'!$A$43:$A$50,MATCH(G218,'Overview - Section A'!$I$43:$I$50,0)),""),"d-mmm-yy") &amp;" to " &amp; TEXT(IFERROR(INDEX('Overview - Section A'!$E$43:$E$50,MATCH(G218,'Overview - Section A'!$I$43:$I$50,0)),""),"d-mmm-yy")</f>
        <v>1-Jan-22 to 31-Dec-22</v>
      </c>
      <c r="D218" s="413"/>
      <c r="E218" s="413"/>
      <c r="F218" s="410" t="str">
        <f t="shared" si="10"/>
        <v/>
      </c>
      <c r="G218" s="414" t="s">
        <v>306</v>
      </c>
      <c r="H218" s="414">
        <v>44926</v>
      </c>
      <c r="I218" s="415" t="b">
        <f t="shared" si="11"/>
        <v>1</v>
      </c>
      <c r="J218" s="415" t="b">
        <f t="shared" si="12"/>
        <v>0</v>
      </c>
      <c r="K218" s="415" t="str">
        <f t="shared" si="13"/>
        <v>a1N36000002nEJyEAM</v>
      </c>
      <c r="L218" s="416" t="s">
        <v>951</v>
      </c>
      <c r="M218" s="158"/>
      <c r="N218" s="79"/>
      <c r="AI218" s="5"/>
      <c r="AJ218" s="5"/>
      <c r="AK218" s="237"/>
      <c r="AL218" s="9"/>
      <c r="AM218" s="9"/>
      <c r="AN218" s="9"/>
      <c r="AO218" s="4"/>
      <c r="AP218" s="4"/>
      <c r="AQ218" s="4"/>
      <c r="AR218" s="4"/>
      <c r="AS218" s="4"/>
    </row>
    <row r="219" spans="1:45" s="302" customFormat="1" ht="18.75" customHeight="1" x14ac:dyDescent="0.25">
      <c r="A219" s="317">
        <v>26</v>
      </c>
      <c r="B219" s="329" t="str">
        <f t="shared" si="9"/>
        <v/>
      </c>
      <c r="C219" s="400" t="str">
        <f>TEXT(IFERROR(INDEX('Overview - Section A'!$A$43:$A$50,MATCH(G219,'Overview - Section A'!$I$43:$I$50,0)),""),"d-mmm-yy") &amp;" to " &amp; TEXT(IFERROR(INDEX('Overview - Section A'!$E$43:$E$50,MATCH(G219,'Overview - Section A'!$I$43:$I$50,0)),""),"d-mmm-yy")</f>
        <v>1-Jan-18 to 31-Dec-18</v>
      </c>
      <c r="D219" s="413"/>
      <c r="E219" s="413"/>
      <c r="F219" s="410" t="str">
        <f t="shared" si="10"/>
        <v/>
      </c>
      <c r="G219" s="414" t="s">
        <v>298</v>
      </c>
      <c r="H219" s="414">
        <v>43465</v>
      </c>
      <c r="I219" s="415" t="b">
        <f t="shared" si="11"/>
        <v>1</v>
      </c>
      <c r="J219" s="415" t="b">
        <f t="shared" si="12"/>
        <v>0</v>
      </c>
      <c r="K219" s="415" t="str">
        <f t="shared" si="13"/>
        <v>a1N36000002nEJzEAM</v>
      </c>
      <c r="L219" s="416" t="s">
        <v>952</v>
      </c>
      <c r="M219" s="158"/>
      <c r="N219" s="79"/>
      <c r="AI219" s="5"/>
      <c r="AJ219" s="5"/>
      <c r="AK219" s="237"/>
      <c r="AL219" s="9"/>
      <c r="AM219" s="9"/>
      <c r="AN219" s="9"/>
      <c r="AO219" s="4"/>
      <c r="AP219" s="4"/>
      <c r="AQ219" s="4"/>
      <c r="AR219" s="4"/>
      <c r="AS219" s="4"/>
    </row>
    <row r="220" spans="1:45" s="302" customFormat="1" ht="18.75" customHeight="1" x14ac:dyDescent="0.25">
      <c r="A220" s="317">
        <v>26</v>
      </c>
      <c r="B220" s="329" t="str">
        <f t="shared" si="9"/>
        <v/>
      </c>
      <c r="C220" s="400" t="str">
        <f>TEXT(IFERROR(INDEX('Overview - Section A'!$A$43:$A$50,MATCH(G220,'Overview - Section A'!$I$43:$I$50,0)),""),"d-mmm-yy") &amp;" to " &amp; TEXT(IFERROR(INDEX('Overview - Section A'!$E$43:$E$50,MATCH(G220,'Overview - Section A'!$I$43:$I$50,0)),""),"d-mmm-yy")</f>
        <v>1-Jan-19 to 31-Dec-19</v>
      </c>
      <c r="D220" s="413"/>
      <c r="E220" s="413"/>
      <c r="F220" s="410" t="str">
        <f t="shared" si="10"/>
        <v/>
      </c>
      <c r="G220" s="414" t="s">
        <v>300</v>
      </c>
      <c r="H220" s="414">
        <v>43830</v>
      </c>
      <c r="I220" s="415" t="b">
        <f t="shared" si="11"/>
        <v>1</v>
      </c>
      <c r="J220" s="415" t="b">
        <f t="shared" si="12"/>
        <v>0</v>
      </c>
      <c r="K220" s="415" t="str">
        <f t="shared" si="13"/>
        <v>a1N36000002nEJzEAM</v>
      </c>
      <c r="L220" s="416" t="s">
        <v>953</v>
      </c>
      <c r="M220" s="158"/>
      <c r="N220" s="79"/>
      <c r="AI220" s="5"/>
      <c r="AJ220" s="5"/>
      <c r="AK220" s="237"/>
      <c r="AL220" s="9"/>
      <c r="AM220" s="9"/>
      <c r="AN220" s="9"/>
      <c r="AO220" s="4"/>
      <c r="AP220" s="4"/>
      <c r="AQ220" s="4"/>
      <c r="AR220" s="4"/>
      <c r="AS220" s="4"/>
    </row>
    <row r="221" spans="1:45" s="302" customFormat="1" ht="18.75" customHeight="1" x14ac:dyDescent="0.25">
      <c r="A221" s="317">
        <v>26</v>
      </c>
      <c r="B221" s="329" t="str">
        <f t="shared" si="9"/>
        <v/>
      </c>
      <c r="C221" s="400" t="str">
        <f>TEXT(IFERROR(INDEX('Overview - Section A'!$A$43:$A$50,MATCH(G221,'Overview - Section A'!$I$43:$I$50,0)),""),"d-mmm-yy") &amp;" to " &amp; TEXT(IFERROR(INDEX('Overview - Section A'!$E$43:$E$50,MATCH(G221,'Overview - Section A'!$I$43:$I$50,0)),""),"d-mmm-yy")</f>
        <v>1-Jan-20 to 31-Dec-20</v>
      </c>
      <c r="D221" s="413"/>
      <c r="E221" s="413"/>
      <c r="F221" s="410" t="str">
        <f t="shared" si="10"/>
        <v/>
      </c>
      <c r="G221" s="414" t="s">
        <v>302</v>
      </c>
      <c r="H221" s="414">
        <v>44196</v>
      </c>
      <c r="I221" s="415" t="b">
        <f t="shared" si="11"/>
        <v>1</v>
      </c>
      <c r="J221" s="415" t="b">
        <f t="shared" si="12"/>
        <v>0</v>
      </c>
      <c r="K221" s="415" t="str">
        <f t="shared" si="13"/>
        <v>a1N36000002nEJzEAM</v>
      </c>
      <c r="L221" s="416" t="s">
        <v>954</v>
      </c>
      <c r="M221" s="158"/>
      <c r="N221" s="79"/>
      <c r="AI221" s="5"/>
      <c r="AJ221" s="5"/>
      <c r="AK221" s="237"/>
      <c r="AL221" s="9"/>
      <c r="AM221" s="9"/>
      <c r="AN221" s="9"/>
      <c r="AO221" s="4"/>
      <c r="AP221" s="4"/>
      <c r="AQ221" s="4"/>
      <c r="AR221" s="4"/>
      <c r="AS221" s="4"/>
    </row>
    <row r="222" spans="1:45" s="302" customFormat="1" ht="18.75" customHeight="1" x14ac:dyDescent="0.25">
      <c r="A222" s="317">
        <v>26</v>
      </c>
      <c r="B222" s="329" t="str">
        <f t="shared" ref="B222:B285" si="14">IF(A222=A221,"",IF(VLOOKUP(A222,$A$8:$D$90,4,FALSE)=0,"",VLOOKUP(A222,$A$8:$D$90,4,FALSE)))</f>
        <v/>
      </c>
      <c r="C222" s="400" t="str">
        <f>TEXT(IFERROR(INDEX('Overview - Section A'!$A$43:$A$50,MATCH(G222,'Overview - Section A'!$I$43:$I$50,0)),""),"d-mmm-yy") &amp;" to " &amp; TEXT(IFERROR(INDEX('Overview - Section A'!$E$43:$E$50,MATCH(G222,'Overview - Section A'!$I$43:$I$50,0)),""),"d-mmm-yy")</f>
        <v>1-Jan-21 to 31-Dec-21</v>
      </c>
      <c r="D222" s="413"/>
      <c r="E222" s="413"/>
      <c r="F222" s="410" t="str">
        <f t="shared" ref="F222:F285" si="15">IF(VLOOKUP(A222,$A$8:$D$90,4,FALSE)=0,"",VLOOKUP(A222,$A$8:$D$90,4,FALSE))</f>
        <v/>
      </c>
      <c r="G222" s="414" t="s">
        <v>304</v>
      </c>
      <c r="H222" s="414">
        <v>44561</v>
      </c>
      <c r="I222" s="415" t="b">
        <f t="shared" ref="I222:I285" si="16">IFERROR(TRUE,FALSE)</f>
        <v>1</v>
      </c>
      <c r="J222" s="415" t="b">
        <f t="shared" ref="J222:J285" si="17">IFERROR(IF(F222&lt;&gt;"",TRUE,FALSE),FALSE)</f>
        <v>0</v>
      </c>
      <c r="K222" s="415" t="str">
        <f t="shared" ref="K222:K285" si="18">IFERROR(VLOOKUP(A222,$A$8:$T$90,20,FALSE),"")</f>
        <v>a1N36000002nEJzEAM</v>
      </c>
      <c r="L222" s="416" t="s">
        <v>955</v>
      </c>
      <c r="M222" s="158"/>
      <c r="N222" s="79"/>
      <c r="AI222" s="5"/>
      <c r="AJ222" s="5"/>
      <c r="AK222" s="237"/>
      <c r="AL222" s="9"/>
      <c r="AM222" s="9"/>
      <c r="AN222" s="9"/>
      <c r="AO222" s="4"/>
      <c r="AP222" s="4"/>
      <c r="AQ222" s="4"/>
      <c r="AR222" s="4"/>
      <c r="AS222" s="4"/>
    </row>
    <row r="223" spans="1:45" s="302" customFormat="1" ht="18.75" customHeight="1" x14ac:dyDescent="0.25">
      <c r="A223" s="317">
        <v>26</v>
      </c>
      <c r="B223" s="329" t="str">
        <f t="shared" si="14"/>
        <v/>
      </c>
      <c r="C223" s="400" t="str">
        <f>TEXT(IFERROR(INDEX('Overview - Section A'!$A$43:$A$50,MATCH(G223,'Overview - Section A'!$I$43:$I$50,0)),""),"d-mmm-yy") &amp;" to " &amp; TEXT(IFERROR(INDEX('Overview - Section A'!$E$43:$E$50,MATCH(G223,'Overview - Section A'!$I$43:$I$50,0)),""),"d-mmm-yy")</f>
        <v>1-Jan-22 to 31-Dec-22</v>
      </c>
      <c r="D223" s="413"/>
      <c r="E223" s="413"/>
      <c r="F223" s="410" t="str">
        <f t="shared" si="15"/>
        <v/>
      </c>
      <c r="G223" s="414" t="s">
        <v>306</v>
      </c>
      <c r="H223" s="414">
        <v>44926</v>
      </c>
      <c r="I223" s="415" t="b">
        <f t="shared" si="16"/>
        <v>1</v>
      </c>
      <c r="J223" s="415" t="b">
        <f t="shared" si="17"/>
        <v>0</v>
      </c>
      <c r="K223" s="415" t="str">
        <f t="shared" si="18"/>
        <v>a1N36000002nEJzEAM</v>
      </c>
      <c r="L223" s="416" t="s">
        <v>956</v>
      </c>
      <c r="M223" s="158"/>
      <c r="N223" s="79"/>
      <c r="AI223" s="5"/>
      <c r="AJ223" s="5"/>
      <c r="AK223" s="237"/>
      <c r="AL223" s="9"/>
      <c r="AM223" s="9"/>
      <c r="AN223" s="9"/>
      <c r="AO223" s="4"/>
      <c r="AP223" s="4"/>
      <c r="AQ223" s="4"/>
      <c r="AR223" s="4"/>
      <c r="AS223" s="4"/>
    </row>
    <row r="224" spans="1:45" s="302" customFormat="1" ht="18.75" customHeight="1" x14ac:dyDescent="0.25">
      <c r="A224" s="317">
        <v>27</v>
      </c>
      <c r="B224" s="329" t="str">
        <f t="shared" si="14"/>
        <v/>
      </c>
      <c r="C224" s="400" t="str">
        <f>TEXT(IFERROR(INDEX('Overview - Section A'!$A$43:$A$50,MATCH(G224,'Overview - Section A'!$I$43:$I$50,0)),""),"d-mmm-yy") &amp;" to " &amp; TEXT(IFERROR(INDEX('Overview - Section A'!$E$43:$E$50,MATCH(G224,'Overview - Section A'!$I$43:$I$50,0)),""),"d-mmm-yy")</f>
        <v>1-Jan-18 to 31-Dec-18</v>
      </c>
      <c r="D224" s="413"/>
      <c r="E224" s="413"/>
      <c r="F224" s="410" t="str">
        <f t="shared" si="15"/>
        <v/>
      </c>
      <c r="G224" s="414" t="s">
        <v>298</v>
      </c>
      <c r="H224" s="414">
        <v>43465</v>
      </c>
      <c r="I224" s="415" t="b">
        <f t="shared" si="16"/>
        <v>1</v>
      </c>
      <c r="J224" s="415" t="b">
        <f t="shared" si="17"/>
        <v>0</v>
      </c>
      <c r="K224" s="415" t="str">
        <f t="shared" si="18"/>
        <v>a1N36000002nEK0EAM</v>
      </c>
      <c r="L224" s="416" t="s">
        <v>957</v>
      </c>
      <c r="M224" s="158"/>
      <c r="N224" s="79"/>
      <c r="AI224" s="5"/>
      <c r="AJ224" s="5"/>
      <c r="AK224" s="237"/>
      <c r="AL224" s="9"/>
      <c r="AM224" s="9"/>
      <c r="AN224" s="9"/>
      <c r="AO224" s="4"/>
      <c r="AP224" s="4"/>
      <c r="AQ224" s="4"/>
      <c r="AR224" s="4"/>
      <c r="AS224" s="4"/>
    </row>
    <row r="225" spans="1:45" s="302" customFormat="1" ht="18.75" customHeight="1" x14ac:dyDescent="0.25">
      <c r="A225" s="317">
        <v>27</v>
      </c>
      <c r="B225" s="329" t="str">
        <f t="shared" si="14"/>
        <v/>
      </c>
      <c r="C225" s="400" t="str">
        <f>TEXT(IFERROR(INDEX('Overview - Section A'!$A$43:$A$50,MATCH(G225,'Overview - Section A'!$I$43:$I$50,0)),""),"d-mmm-yy") &amp;" to " &amp; TEXT(IFERROR(INDEX('Overview - Section A'!$E$43:$E$50,MATCH(G225,'Overview - Section A'!$I$43:$I$50,0)),""),"d-mmm-yy")</f>
        <v>1-Jan-19 to 31-Dec-19</v>
      </c>
      <c r="D225" s="413"/>
      <c r="E225" s="413"/>
      <c r="F225" s="410" t="str">
        <f t="shared" si="15"/>
        <v/>
      </c>
      <c r="G225" s="414" t="s">
        <v>300</v>
      </c>
      <c r="H225" s="414">
        <v>43830</v>
      </c>
      <c r="I225" s="415" t="b">
        <f t="shared" si="16"/>
        <v>1</v>
      </c>
      <c r="J225" s="415" t="b">
        <f t="shared" si="17"/>
        <v>0</v>
      </c>
      <c r="K225" s="415" t="str">
        <f t="shared" si="18"/>
        <v>a1N36000002nEK0EAM</v>
      </c>
      <c r="L225" s="416" t="s">
        <v>958</v>
      </c>
      <c r="M225" s="158"/>
      <c r="N225" s="79"/>
      <c r="AI225" s="5"/>
      <c r="AJ225" s="5"/>
      <c r="AK225" s="237"/>
      <c r="AL225" s="9"/>
      <c r="AM225" s="9"/>
      <c r="AN225" s="9"/>
      <c r="AO225" s="4"/>
      <c r="AP225" s="4"/>
      <c r="AQ225" s="4"/>
      <c r="AR225" s="4"/>
      <c r="AS225" s="4"/>
    </row>
    <row r="226" spans="1:45" s="302" customFormat="1" ht="18.75" customHeight="1" x14ac:dyDescent="0.25">
      <c r="A226" s="317">
        <v>27</v>
      </c>
      <c r="B226" s="329" t="str">
        <f t="shared" si="14"/>
        <v/>
      </c>
      <c r="C226" s="400" t="str">
        <f>TEXT(IFERROR(INDEX('Overview - Section A'!$A$43:$A$50,MATCH(G226,'Overview - Section A'!$I$43:$I$50,0)),""),"d-mmm-yy") &amp;" to " &amp; TEXT(IFERROR(INDEX('Overview - Section A'!$E$43:$E$50,MATCH(G226,'Overview - Section A'!$I$43:$I$50,0)),""),"d-mmm-yy")</f>
        <v>1-Jan-20 to 31-Dec-20</v>
      </c>
      <c r="D226" s="413"/>
      <c r="E226" s="413"/>
      <c r="F226" s="410" t="str">
        <f t="shared" si="15"/>
        <v/>
      </c>
      <c r="G226" s="414" t="s">
        <v>302</v>
      </c>
      <c r="H226" s="414">
        <v>44196</v>
      </c>
      <c r="I226" s="415" t="b">
        <f t="shared" si="16"/>
        <v>1</v>
      </c>
      <c r="J226" s="415" t="b">
        <f t="shared" si="17"/>
        <v>0</v>
      </c>
      <c r="K226" s="415" t="str">
        <f t="shared" si="18"/>
        <v>a1N36000002nEK0EAM</v>
      </c>
      <c r="L226" s="416" t="s">
        <v>959</v>
      </c>
      <c r="M226" s="158"/>
      <c r="N226" s="79"/>
      <c r="AI226" s="5"/>
      <c r="AJ226" s="5"/>
      <c r="AK226" s="237"/>
      <c r="AL226" s="9"/>
      <c r="AM226" s="9"/>
      <c r="AN226" s="9"/>
      <c r="AO226" s="4"/>
      <c r="AP226" s="4"/>
      <c r="AQ226" s="4"/>
      <c r="AR226" s="4"/>
      <c r="AS226" s="4"/>
    </row>
    <row r="227" spans="1:45" s="302" customFormat="1" ht="18.75" customHeight="1" x14ac:dyDescent="0.25">
      <c r="A227" s="317">
        <v>27</v>
      </c>
      <c r="B227" s="329" t="str">
        <f t="shared" si="14"/>
        <v/>
      </c>
      <c r="C227" s="400" t="str">
        <f>TEXT(IFERROR(INDEX('Overview - Section A'!$A$43:$A$50,MATCH(G227,'Overview - Section A'!$I$43:$I$50,0)),""),"d-mmm-yy") &amp;" to " &amp; TEXT(IFERROR(INDEX('Overview - Section A'!$E$43:$E$50,MATCH(G227,'Overview - Section A'!$I$43:$I$50,0)),""),"d-mmm-yy")</f>
        <v>1-Jan-21 to 31-Dec-21</v>
      </c>
      <c r="D227" s="413"/>
      <c r="E227" s="413"/>
      <c r="F227" s="410" t="str">
        <f t="shared" si="15"/>
        <v/>
      </c>
      <c r="G227" s="414" t="s">
        <v>304</v>
      </c>
      <c r="H227" s="414">
        <v>44561</v>
      </c>
      <c r="I227" s="415" t="b">
        <f t="shared" si="16"/>
        <v>1</v>
      </c>
      <c r="J227" s="415" t="b">
        <f t="shared" si="17"/>
        <v>0</v>
      </c>
      <c r="K227" s="415" t="str">
        <f t="shared" si="18"/>
        <v>a1N36000002nEK0EAM</v>
      </c>
      <c r="L227" s="416" t="s">
        <v>960</v>
      </c>
      <c r="M227" s="158"/>
      <c r="N227" s="79"/>
      <c r="AI227" s="5"/>
      <c r="AJ227" s="5"/>
      <c r="AK227" s="237"/>
      <c r="AL227" s="9"/>
      <c r="AM227" s="9"/>
      <c r="AN227" s="9"/>
      <c r="AO227" s="4"/>
      <c r="AP227" s="4"/>
      <c r="AQ227" s="4"/>
      <c r="AR227" s="4"/>
      <c r="AS227" s="4"/>
    </row>
    <row r="228" spans="1:45" s="302" customFormat="1" ht="18.75" customHeight="1" x14ac:dyDescent="0.25">
      <c r="A228" s="317">
        <v>27</v>
      </c>
      <c r="B228" s="329" t="str">
        <f t="shared" si="14"/>
        <v/>
      </c>
      <c r="C228" s="400" t="str">
        <f>TEXT(IFERROR(INDEX('Overview - Section A'!$A$43:$A$50,MATCH(G228,'Overview - Section A'!$I$43:$I$50,0)),""),"d-mmm-yy") &amp;" to " &amp; TEXT(IFERROR(INDEX('Overview - Section A'!$E$43:$E$50,MATCH(G228,'Overview - Section A'!$I$43:$I$50,0)),""),"d-mmm-yy")</f>
        <v>1-Jan-22 to 31-Dec-22</v>
      </c>
      <c r="D228" s="413"/>
      <c r="E228" s="413"/>
      <c r="F228" s="410" t="str">
        <f t="shared" si="15"/>
        <v/>
      </c>
      <c r="G228" s="414" t="s">
        <v>306</v>
      </c>
      <c r="H228" s="414">
        <v>44926</v>
      </c>
      <c r="I228" s="415" t="b">
        <f t="shared" si="16"/>
        <v>1</v>
      </c>
      <c r="J228" s="415" t="b">
        <f t="shared" si="17"/>
        <v>0</v>
      </c>
      <c r="K228" s="415" t="str">
        <f t="shared" si="18"/>
        <v>a1N36000002nEK0EAM</v>
      </c>
      <c r="L228" s="416" t="s">
        <v>961</v>
      </c>
      <c r="M228" s="158"/>
      <c r="N228" s="79"/>
      <c r="AI228" s="5"/>
      <c r="AJ228" s="5"/>
      <c r="AK228" s="237"/>
      <c r="AL228" s="9"/>
      <c r="AM228" s="9"/>
      <c r="AN228" s="9"/>
      <c r="AO228" s="4"/>
      <c r="AP228" s="4"/>
      <c r="AQ228" s="4"/>
      <c r="AR228" s="4"/>
      <c r="AS228" s="4"/>
    </row>
    <row r="229" spans="1:45" s="302" customFormat="1" ht="18.75" customHeight="1" x14ac:dyDescent="0.25">
      <c r="A229" s="317">
        <v>28</v>
      </c>
      <c r="B229" s="329" t="str">
        <f t="shared" si="14"/>
        <v/>
      </c>
      <c r="C229" s="400" t="str">
        <f>TEXT(IFERROR(INDEX('Overview - Section A'!$A$43:$A$50,MATCH(G229,'Overview - Section A'!$I$43:$I$50,0)),""),"d-mmm-yy") &amp;" to " &amp; TEXT(IFERROR(INDEX('Overview - Section A'!$E$43:$E$50,MATCH(G229,'Overview - Section A'!$I$43:$I$50,0)),""),"d-mmm-yy")</f>
        <v>1-Jan-18 to 31-Dec-18</v>
      </c>
      <c r="D229" s="413"/>
      <c r="E229" s="413"/>
      <c r="F229" s="410" t="str">
        <f t="shared" si="15"/>
        <v/>
      </c>
      <c r="G229" s="414" t="s">
        <v>298</v>
      </c>
      <c r="H229" s="414">
        <v>43465</v>
      </c>
      <c r="I229" s="415" t="b">
        <f t="shared" si="16"/>
        <v>1</v>
      </c>
      <c r="J229" s="415" t="b">
        <f t="shared" si="17"/>
        <v>0</v>
      </c>
      <c r="K229" s="415" t="str">
        <f t="shared" si="18"/>
        <v>a1N36000002nEK1EAM</v>
      </c>
      <c r="L229" s="416" t="s">
        <v>962</v>
      </c>
      <c r="M229" s="158"/>
      <c r="N229" s="79"/>
      <c r="AI229" s="5"/>
      <c r="AJ229" s="5"/>
      <c r="AK229" s="237"/>
      <c r="AL229" s="9"/>
      <c r="AM229" s="9"/>
      <c r="AN229" s="9"/>
      <c r="AO229" s="4"/>
      <c r="AP229" s="4"/>
      <c r="AQ229" s="4"/>
      <c r="AR229" s="4"/>
      <c r="AS229" s="4"/>
    </row>
    <row r="230" spans="1:45" s="302" customFormat="1" ht="18.75" customHeight="1" x14ac:dyDescent="0.25">
      <c r="A230" s="317">
        <v>28</v>
      </c>
      <c r="B230" s="329" t="str">
        <f t="shared" si="14"/>
        <v/>
      </c>
      <c r="C230" s="400" t="str">
        <f>TEXT(IFERROR(INDEX('Overview - Section A'!$A$43:$A$50,MATCH(G230,'Overview - Section A'!$I$43:$I$50,0)),""),"d-mmm-yy") &amp;" to " &amp; TEXT(IFERROR(INDEX('Overview - Section A'!$E$43:$E$50,MATCH(G230,'Overview - Section A'!$I$43:$I$50,0)),""),"d-mmm-yy")</f>
        <v>1-Jan-19 to 31-Dec-19</v>
      </c>
      <c r="D230" s="413"/>
      <c r="E230" s="413"/>
      <c r="F230" s="410" t="str">
        <f t="shared" si="15"/>
        <v/>
      </c>
      <c r="G230" s="414" t="s">
        <v>300</v>
      </c>
      <c r="H230" s="414">
        <v>43830</v>
      </c>
      <c r="I230" s="415" t="b">
        <f t="shared" si="16"/>
        <v>1</v>
      </c>
      <c r="J230" s="415" t="b">
        <f t="shared" si="17"/>
        <v>0</v>
      </c>
      <c r="K230" s="415" t="str">
        <f t="shared" si="18"/>
        <v>a1N36000002nEK1EAM</v>
      </c>
      <c r="L230" s="416" t="s">
        <v>963</v>
      </c>
      <c r="M230" s="158"/>
      <c r="N230" s="79"/>
      <c r="AI230" s="5"/>
      <c r="AJ230" s="5"/>
      <c r="AK230" s="237"/>
      <c r="AL230" s="9"/>
      <c r="AM230" s="9"/>
      <c r="AN230" s="9"/>
      <c r="AO230" s="4"/>
      <c r="AP230" s="4"/>
      <c r="AQ230" s="4"/>
      <c r="AR230" s="4"/>
      <c r="AS230" s="4"/>
    </row>
    <row r="231" spans="1:45" s="302" customFormat="1" ht="18.75" customHeight="1" x14ac:dyDescent="0.25">
      <c r="A231" s="317">
        <v>28</v>
      </c>
      <c r="B231" s="329" t="str">
        <f t="shared" si="14"/>
        <v/>
      </c>
      <c r="C231" s="400" t="str">
        <f>TEXT(IFERROR(INDEX('Overview - Section A'!$A$43:$A$50,MATCH(G231,'Overview - Section A'!$I$43:$I$50,0)),""),"d-mmm-yy") &amp;" to " &amp; TEXT(IFERROR(INDEX('Overview - Section A'!$E$43:$E$50,MATCH(G231,'Overview - Section A'!$I$43:$I$50,0)),""),"d-mmm-yy")</f>
        <v>1-Jan-20 to 31-Dec-20</v>
      </c>
      <c r="D231" s="413"/>
      <c r="E231" s="413"/>
      <c r="F231" s="410" t="str">
        <f t="shared" si="15"/>
        <v/>
      </c>
      <c r="G231" s="414" t="s">
        <v>302</v>
      </c>
      <c r="H231" s="414">
        <v>44196</v>
      </c>
      <c r="I231" s="415" t="b">
        <f t="shared" si="16"/>
        <v>1</v>
      </c>
      <c r="J231" s="415" t="b">
        <f t="shared" si="17"/>
        <v>0</v>
      </c>
      <c r="K231" s="415" t="str">
        <f t="shared" si="18"/>
        <v>a1N36000002nEK1EAM</v>
      </c>
      <c r="L231" s="416" t="s">
        <v>964</v>
      </c>
      <c r="M231" s="158"/>
      <c r="N231" s="79"/>
      <c r="AI231" s="5"/>
      <c r="AJ231" s="5"/>
      <c r="AK231" s="237"/>
      <c r="AL231" s="9"/>
      <c r="AM231" s="9"/>
      <c r="AN231" s="9"/>
      <c r="AO231" s="4"/>
      <c r="AP231" s="4"/>
      <c r="AQ231" s="4"/>
      <c r="AR231" s="4"/>
      <c r="AS231" s="4"/>
    </row>
    <row r="232" spans="1:45" s="302" customFormat="1" ht="18.75" customHeight="1" x14ac:dyDescent="0.25">
      <c r="A232" s="317">
        <v>28</v>
      </c>
      <c r="B232" s="329" t="str">
        <f t="shared" si="14"/>
        <v/>
      </c>
      <c r="C232" s="400" t="str">
        <f>TEXT(IFERROR(INDEX('Overview - Section A'!$A$43:$A$50,MATCH(G232,'Overview - Section A'!$I$43:$I$50,0)),""),"d-mmm-yy") &amp;" to " &amp; TEXT(IFERROR(INDEX('Overview - Section A'!$E$43:$E$50,MATCH(G232,'Overview - Section A'!$I$43:$I$50,0)),""),"d-mmm-yy")</f>
        <v>1-Jan-21 to 31-Dec-21</v>
      </c>
      <c r="D232" s="413"/>
      <c r="E232" s="413"/>
      <c r="F232" s="410" t="str">
        <f t="shared" si="15"/>
        <v/>
      </c>
      <c r="G232" s="414" t="s">
        <v>304</v>
      </c>
      <c r="H232" s="414">
        <v>44561</v>
      </c>
      <c r="I232" s="415" t="b">
        <f t="shared" si="16"/>
        <v>1</v>
      </c>
      <c r="J232" s="415" t="b">
        <f t="shared" si="17"/>
        <v>0</v>
      </c>
      <c r="K232" s="415" t="str">
        <f t="shared" si="18"/>
        <v>a1N36000002nEK1EAM</v>
      </c>
      <c r="L232" s="416" t="s">
        <v>965</v>
      </c>
      <c r="M232" s="158"/>
      <c r="N232" s="79"/>
      <c r="AI232" s="5"/>
      <c r="AJ232" s="5"/>
      <c r="AK232" s="237"/>
      <c r="AL232" s="9"/>
      <c r="AM232" s="9"/>
      <c r="AN232" s="9"/>
      <c r="AO232" s="4"/>
      <c r="AP232" s="4"/>
      <c r="AQ232" s="4"/>
      <c r="AR232" s="4"/>
      <c r="AS232" s="4"/>
    </row>
    <row r="233" spans="1:45" s="302" customFormat="1" ht="18.75" customHeight="1" x14ac:dyDescent="0.25">
      <c r="A233" s="317">
        <v>28</v>
      </c>
      <c r="B233" s="329" t="str">
        <f t="shared" si="14"/>
        <v/>
      </c>
      <c r="C233" s="400" t="str">
        <f>TEXT(IFERROR(INDEX('Overview - Section A'!$A$43:$A$50,MATCH(G233,'Overview - Section A'!$I$43:$I$50,0)),""),"d-mmm-yy") &amp;" to " &amp; TEXT(IFERROR(INDEX('Overview - Section A'!$E$43:$E$50,MATCH(G233,'Overview - Section A'!$I$43:$I$50,0)),""),"d-mmm-yy")</f>
        <v>1-Jan-22 to 31-Dec-22</v>
      </c>
      <c r="D233" s="413"/>
      <c r="E233" s="413"/>
      <c r="F233" s="410" t="str">
        <f t="shared" si="15"/>
        <v/>
      </c>
      <c r="G233" s="414" t="s">
        <v>306</v>
      </c>
      <c r="H233" s="414">
        <v>44926</v>
      </c>
      <c r="I233" s="415" t="b">
        <f t="shared" si="16"/>
        <v>1</v>
      </c>
      <c r="J233" s="415" t="b">
        <f t="shared" si="17"/>
        <v>0</v>
      </c>
      <c r="K233" s="415" t="str">
        <f t="shared" si="18"/>
        <v>a1N36000002nEK1EAM</v>
      </c>
      <c r="L233" s="416" t="s">
        <v>966</v>
      </c>
      <c r="M233" s="158"/>
      <c r="N233" s="79"/>
      <c r="AI233" s="5"/>
      <c r="AJ233" s="5"/>
      <c r="AK233" s="237"/>
      <c r="AL233" s="9"/>
      <c r="AM233" s="9"/>
      <c r="AN233" s="9"/>
      <c r="AO233" s="4"/>
      <c r="AP233" s="4"/>
      <c r="AQ233" s="4"/>
      <c r="AR233" s="4"/>
      <c r="AS233" s="4"/>
    </row>
    <row r="234" spans="1:45" s="302" customFormat="1" ht="18.75" customHeight="1" x14ac:dyDescent="0.25">
      <c r="A234" s="317">
        <v>29</v>
      </c>
      <c r="B234" s="329" t="str">
        <f t="shared" si="14"/>
        <v/>
      </c>
      <c r="C234" s="400" t="str">
        <f>TEXT(IFERROR(INDEX('Overview - Section A'!$A$43:$A$50,MATCH(G234,'Overview - Section A'!$I$43:$I$50,0)),""),"d-mmm-yy") &amp;" to " &amp; TEXT(IFERROR(INDEX('Overview - Section A'!$E$43:$E$50,MATCH(G234,'Overview - Section A'!$I$43:$I$50,0)),""),"d-mmm-yy")</f>
        <v>1-Jan-18 to 31-Dec-18</v>
      </c>
      <c r="D234" s="413"/>
      <c r="E234" s="413"/>
      <c r="F234" s="410" t="str">
        <f t="shared" si="15"/>
        <v/>
      </c>
      <c r="G234" s="414" t="s">
        <v>298</v>
      </c>
      <c r="H234" s="414">
        <v>43465</v>
      </c>
      <c r="I234" s="415" t="b">
        <f t="shared" si="16"/>
        <v>1</v>
      </c>
      <c r="J234" s="415" t="b">
        <f t="shared" si="17"/>
        <v>0</v>
      </c>
      <c r="K234" s="415" t="str">
        <f t="shared" si="18"/>
        <v>a1N36000002nEK2EAM</v>
      </c>
      <c r="L234" s="416" t="s">
        <v>967</v>
      </c>
      <c r="M234" s="158"/>
      <c r="N234" s="79"/>
      <c r="AI234" s="5"/>
      <c r="AJ234" s="5"/>
      <c r="AK234" s="237"/>
      <c r="AL234" s="9"/>
      <c r="AM234" s="9"/>
      <c r="AN234" s="9"/>
      <c r="AO234" s="4"/>
      <c r="AP234" s="4"/>
      <c r="AQ234" s="4"/>
      <c r="AR234" s="4"/>
      <c r="AS234" s="4"/>
    </row>
    <row r="235" spans="1:45" s="302" customFormat="1" ht="18.75" customHeight="1" x14ac:dyDescent="0.25">
      <c r="A235" s="317">
        <v>29</v>
      </c>
      <c r="B235" s="329" t="str">
        <f t="shared" si="14"/>
        <v/>
      </c>
      <c r="C235" s="400" t="str">
        <f>TEXT(IFERROR(INDEX('Overview - Section A'!$A$43:$A$50,MATCH(G235,'Overview - Section A'!$I$43:$I$50,0)),""),"d-mmm-yy") &amp;" to " &amp; TEXT(IFERROR(INDEX('Overview - Section A'!$E$43:$E$50,MATCH(G235,'Overview - Section A'!$I$43:$I$50,0)),""),"d-mmm-yy")</f>
        <v>1-Jan-19 to 31-Dec-19</v>
      </c>
      <c r="D235" s="413"/>
      <c r="E235" s="413"/>
      <c r="F235" s="410" t="str">
        <f t="shared" si="15"/>
        <v/>
      </c>
      <c r="G235" s="414" t="s">
        <v>300</v>
      </c>
      <c r="H235" s="414">
        <v>43830</v>
      </c>
      <c r="I235" s="415" t="b">
        <f t="shared" si="16"/>
        <v>1</v>
      </c>
      <c r="J235" s="415" t="b">
        <f t="shared" si="17"/>
        <v>0</v>
      </c>
      <c r="K235" s="415" t="str">
        <f t="shared" si="18"/>
        <v>a1N36000002nEK2EAM</v>
      </c>
      <c r="L235" s="416" t="s">
        <v>968</v>
      </c>
      <c r="M235" s="158"/>
      <c r="N235" s="79"/>
      <c r="AI235" s="5"/>
      <c r="AJ235" s="5"/>
      <c r="AK235" s="237"/>
      <c r="AL235" s="9"/>
      <c r="AM235" s="9"/>
      <c r="AN235" s="9"/>
      <c r="AO235" s="4"/>
      <c r="AP235" s="4"/>
      <c r="AQ235" s="4"/>
      <c r="AR235" s="4"/>
      <c r="AS235" s="4"/>
    </row>
    <row r="236" spans="1:45" s="302" customFormat="1" ht="18.75" customHeight="1" x14ac:dyDescent="0.25">
      <c r="A236" s="317">
        <v>29</v>
      </c>
      <c r="B236" s="329" t="str">
        <f t="shared" si="14"/>
        <v/>
      </c>
      <c r="C236" s="400" t="str">
        <f>TEXT(IFERROR(INDEX('Overview - Section A'!$A$43:$A$50,MATCH(G236,'Overview - Section A'!$I$43:$I$50,0)),""),"d-mmm-yy") &amp;" to " &amp; TEXT(IFERROR(INDEX('Overview - Section A'!$E$43:$E$50,MATCH(G236,'Overview - Section A'!$I$43:$I$50,0)),""),"d-mmm-yy")</f>
        <v>1-Jan-20 to 31-Dec-20</v>
      </c>
      <c r="D236" s="413"/>
      <c r="E236" s="413"/>
      <c r="F236" s="410" t="str">
        <f t="shared" si="15"/>
        <v/>
      </c>
      <c r="G236" s="414" t="s">
        <v>302</v>
      </c>
      <c r="H236" s="414">
        <v>44196</v>
      </c>
      <c r="I236" s="415" t="b">
        <f t="shared" si="16"/>
        <v>1</v>
      </c>
      <c r="J236" s="415" t="b">
        <f t="shared" si="17"/>
        <v>0</v>
      </c>
      <c r="K236" s="415" t="str">
        <f t="shared" si="18"/>
        <v>a1N36000002nEK2EAM</v>
      </c>
      <c r="L236" s="416" t="s">
        <v>969</v>
      </c>
      <c r="M236" s="158"/>
      <c r="N236" s="79"/>
      <c r="AI236" s="5"/>
      <c r="AJ236" s="5"/>
      <c r="AK236" s="237"/>
      <c r="AL236" s="9"/>
      <c r="AM236" s="9"/>
      <c r="AN236" s="9"/>
      <c r="AO236" s="4"/>
      <c r="AP236" s="4"/>
      <c r="AQ236" s="4"/>
      <c r="AR236" s="4"/>
      <c r="AS236" s="4"/>
    </row>
    <row r="237" spans="1:45" s="302" customFormat="1" ht="18.75" customHeight="1" x14ac:dyDescent="0.25">
      <c r="A237" s="317">
        <v>29</v>
      </c>
      <c r="B237" s="329" t="str">
        <f t="shared" si="14"/>
        <v/>
      </c>
      <c r="C237" s="400" t="str">
        <f>TEXT(IFERROR(INDEX('Overview - Section A'!$A$43:$A$50,MATCH(G237,'Overview - Section A'!$I$43:$I$50,0)),""),"d-mmm-yy") &amp;" to " &amp; TEXT(IFERROR(INDEX('Overview - Section A'!$E$43:$E$50,MATCH(G237,'Overview - Section A'!$I$43:$I$50,0)),""),"d-mmm-yy")</f>
        <v>1-Jan-21 to 31-Dec-21</v>
      </c>
      <c r="D237" s="413"/>
      <c r="E237" s="413"/>
      <c r="F237" s="410" t="str">
        <f t="shared" si="15"/>
        <v/>
      </c>
      <c r="G237" s="414" t="s">
        <v>304</v>
      </c>
      <c r="H237" s="414">
        <v>44561</v>
      </c>
      <c r="I237" s="415" t="b">
        <f t="shared" si="16"/>
        <v>1</v>
      </c>
      <c r="J237" s="415" t="b">
        <f t="shared" si="17"/>
        <v>0</v>
      </c>
      <c r="K237" s="415" t="str">
        <f t="shared" si="18"/>
        <v>a1N36000002nEK2EAM</v>
      </c>
      <c r="L237" s="416" t="s">
        <v>970</v>
      </c>
      <c r="M237" s="158"/>
      <c r="N237" s="79"/>
      <c r="AI237" s="5"/>
      <c r="AJ237" s="5"/>
      <c r="AK237" s="237"/>
      <c r="AL237" s="9"/>
      <c r="AM237" s="9"/>
      <c r="AN237" s="9"/>
      <c r="AO237" s="4"/>
      <c r="AP237" s="4"/>
      <c r="AQ237" s="4"/>
      <c r="AR237" s="4"/>
      <c r="AS237" s="4"/>
    </row>
    <row r="238" spans="1:45" s="302" customFormat="1" ht="18.75" customHeight="1" x14ac:dyDescent="0.25">
      <c r="A238" s="317">
        <v>29</v>
      </c>
      <c r="B238" s="329" t="str">
        <f t="shared" si="14"/>
        <v/>
      </c>
      <c r="C238" s="400" t="str">
        <f>TEXT(IFERROR(INDEX('Overview - Section A'!$A$43:$A$50,MATCH(G238,'Overview - Section A'!$I$43:$I$50,0)),""),"d-mmm-yy") &amp;" to " &amp; TEXT(IFERROR(INDEX('Overview - Section A'!$E$43:$E$50,MATCH(G238,'Overview - Section A'!$I$43:$I$50,0)),""),"d-mmm-yy")</f>
        <v>1-Jan-22 to 31-Dec-22</v>
      </c>
      <c r="D238" s="413"/>
      <c r="E238" s="413"/>
      <c r="F238" s="410" t="str">
        <f t="shared" si="15"/>
        <v/>
      </c>
      <c r="G238" s="414" t="s">
        <v>306</v>
      </c>
      <c r="H238" s="414">
        <v>44926</v>
      </c>
      <c r="I238" s="415" t="b">
        <f t="shared" si="16"/>
        <v>1</v>
      </c>
      <c r="J238" s="415" t="b">
        <f t="shared" si="17"/>
        <v>0</v>
      </c>
      <c r="K238" s="415" t="str">
        <f t="shared" si="18"/>
        <v>a1N36000002nEK2EAM</v>
      </c>
      <c r="L238" s="416" t="s">
        <v>971</v>
      </c>
      <c r="M238" s="158"/>
      <c r="N238" s="79"/>
      <c r="AI238" s="5"/>
      <c r="AJ238" s="5"/>
      <c r="AK238" s="237"/>
      <c r="AL238" s="9"/>
      <c r="AM238" s="9"/>
      <c r="AN238" s="9"/>
      <c r="AO238" s="4"/>
      <c r="AP238" s="4"/>
      <c r="AQ238" s="4"/>
      <c r="AR238" s="4"/>
      <c r="AS238" s="4"/>
    </row>
    <row r="239" spans="1:45" s="302" customFormat="1" ht="18.75" customHeight="1" x14ac:dyDescent="0.25">
      <c r="A239" s="317">
        <v>30</v>
      </c>
      <c r="B239" s="329" t="str">
        <f t="shared" si="14"/>
        <v/>
      </c>
      <c r="C239" s="400" t="str">
        <f>TEXT(IFERROR(INDEX('Overview - Section A'!$A$43:$A$50,MATCH(G239,'Overview - Section A'!$I$43:$I$50,0)),""),"d-mmm-yy") &amp;" to " &amp; TEXT(IFERROR(INDEX('Overview - Section A'!$E$43:$E$50,MATCH(G239,'Overview - Section A'!$I$43:$I$50,0)),""),"d-mmm-yy")</f>
        <v>1-Jan-18 to 31-Dec-18</v>
      </c>
      <c r="D239" s="413"/>
      <c r="E239" s="413"/>
      <c r="F239" s="410" t="str">
        <f t="shared" si="15"/>
        <v/>
      </c>
      <c r="G239" s="414" t="s">
        <v>298</v>
      </c>
      <c r="H239" s="414">
        <v>43465</v>
      </c>
      <c r="I239" s="415" t="b">
        <f t="shared" si="16"/>
        <v>1</v>
      </c>
      <c r="J239" s="415" t="b">
        <f t="shared" si="17"/>
        <v>0</v>
      </c>
      <c r="K239" s="415" t="str">
        <f t="shared" si="18"/>
        <v>a1N36000002nEK3EAM</v>
      </c>
      <c r="L239" s="416" t="s">
        <v>972</v>
      </c>
      <c r="M239" s="158"/>
      <c r="N239" s="79"/>
      <c r="AI239" s="5"/>
      <c r="AJ239" s="5"/>
      <c r="AK239" s="237"/>
      <c r="AL239" s="9"/>
      <c r="AM239" s="9"/>
      <c r="AN239" s="9"/>
      <c r="AO239" s="4"/>
      <c r="AP239" s="4"/>
      <c r="AQ239" s="4"/>
      <c r="AR239" s="4"/>
      <c r="AS239" s="4"/>
    </row>
    <row r="240" spans="1:45" s="302" customFormat="1" ht="18.75" customHeight="1" x14ac:dyDescent="0.25">
      <c r="A240" s="317">
        <v>30</v>
      </c>
      <c r="B240" s="329" t="str">
        <f t="shared" si="14"/>
        <v/>
      </c>
      <c r="C240" s="400" t="str">
        <f>TEXT(IFERROR(INDEX('Overview - Section A'!$A$43:$A$50,MATCH(G240,'Overview - Section A'!$I$43:$I$50,0)),""),"d-mmm-yy") &amp;" to " &amp; TEXT(IFERROR(INDEX('Overview - Section A'!$E$43:$E$50,MATCH(G240,'Overview - Section A'!$I$43:$I$50,0)),""),"d-mmm-yy")</f>
        <v>1-Jan-19 to 31-Dec-19</v>
      </c>
      <c r="D240" s="413"/>
      <c r="E240" s="413"/>
      <c r="F240" s="410" t="str">
        <f t="shared" si="15"/>
        <v/>
      </c>
      <c r="G240" s="414" t="s">
        <v>300</v>
      </c>
      <c r="H240" s="414">
        <v>43830</v>
      </c>
      <c r="I240" s="415" t="b">
        <f t="shared" si="16"/>
        <v>1</v>
      </c>
      <c r="J240" s="415" t="b">
        <f t="shared" si="17"/>
        <v>0</v>
      </c>
      <c r="K240" s="415" t="str">
        <f t="shared" si="18"/>
        <v>a1N36000002nEK3EAM</v>
      </c>
      <c r="L240" s="416" t="s">
        <v>973</v>
      </c>
      <c r="M240" s="158"/>
      <c r="N240" s="79"/>
      <c r="AI240" s="5"/>
      <c r="AJ240" s="5"/>
      <c r="AK240" s="237"/>
      <c r="AL240" s="9"/>
      <c r="AM240" s="9"/>
      <c r="AN240" s="9"/>
      <c r="AO240" s="4"/>
      <c r="AP240" s="4"/>
      <c r="AQ240" s="4"/>
      <c r="AR240" s="4"/>
      <c r="AS240" s="4"/>
    </row>
    <row r="241" spans="1:45" s="302" customFormat="1" ht="18.75" customHeight="1" x14ac:dyDescent="0.25">
      <c r="A241" s="317">
        <v>30</v>
      </c>
      <c r="B241" s="329" t="str">
        <f t="shared" si="14"/>
        <v/>
      </c>
      <c r="C241" s="400" t="str">
        <f>TEXT(IFERROR(INDEX('Overview - Section A'!$A$43:$A$50,MATCH(G241,'Overview - Section A'!$I$43:$I$50,0)),""),"d-mmm-yy") &amp;" to " &amp; TEXT(IFERROR(INDEX('Overview - Section A'!$E$43:$E$50,MATCH(G241,'Overview - Section A'!$I$43:$I$50,0)),""),"d-mmm-yy")</f>
        <v>1-Jan-20 to 31-Dec-20</v>
      </c>
      <c r="D241" s="413"/>
      <c r="E241" s="413"/>
      <c r="F241" s="410" t="str">
        <f t="shared" si="15"/>
        <v/>
      </c>
      <c r="G241" s="414" t="s">
        <v>302</v>
      </c>
      <c r="H241" s="414">
        <v>44196</v>
      </c>
      <c r="I241" s="415" t="b">
        <f t="shared" si="16"/>
        <v>1</v>
      </c>
      <c r="J241" s="415" t="b">
        <f t="shared" si="17"/>
        <v>0</v>
      </c>
      <c r="K241" s="415" t="str">
        <f t="shared" si="18"/>
        <v>a1N36000002nEK3EAM</v>
      </c>
      <c r="L241" s="416" t="s">
        <v>974</v>
      </c>
      <c r="M241" s="158"/>
      <c r="N241" s="79"/>
      <c r="AI241" s="5"/>
      <c r="AJ241" s="5"/>
      <c r="AK241" s="237"/>
      <c r="AL241" s="9"/>
      <c r="AM241" s="9"/>
      <c r="AN241" s="9"/>
      <c r="AO241" s="4"/>
      <c r="AP241" s="4"/>
      <c r="AQ241" s="4"/>
      <c r="AR241" s="4"/>
      <c r="AS241" s="4"/>
    </row>
    <row r="242" spans="1:45" s="302" customFormat="1" ht="18.75" customHeight="1" x14ac:dyDescent="0.25">
      <c r="A242" s="317">
        <v>30</v>
      </c>
      <c r="B242" s="329" t="str">
        <f t="shared" si="14"/>
        <v/>
      </c>
      <c r="C242" s="400" t="str">
        <f>TEXT(IFERROR(INDEX('Overview - Section A'!$A$43:$A$50,MATCH(G242,'Overview - Section A'!$I$43:$I$50,0)),""),"d-mmm-yy") &amp;" to " &amp; TEXT(IFERROR(INDEX('Overview - Section A'!$E$43:$E$50,MATCH(G242,'Overview - Section A'!$I$43:$I$50,0)),""),"d-mmm-yy")</f>
        <v>1-Jan-21 to 31-Dec-21</v>
      </c>
      <c r="D242" s="413"/>
      <c r="E242" s="413"/>
      <c r="F242" s="410" t="str">
        <f t="shared" si="15"/>
        <v/>
      </c>
      <c r="G242" s="414" t="s">
        <v>304</v>
      </c>
      <c r="H242" s="414">
        <v>44561</v>
      </c>
      <c r="I242" s="415" t="b">
        <f t="shared" si="16"/>
        <v>1</v>
      </c>
      <c r="J242" s="415" t="b">
        <f t="shared" si="17"/>
        <v>0</v>
      </c>
      <c r="K242" s="415" t="str">
        <f t="shared" si="18"/>
        <v>a1N36000002nEK3EAM</v>
      </c>
      <c r="L242" s="416" t="s">
        <v>975</v>
      </c>
      <c r="M242" s="158"/>
      <c r="N242" s="79"/>
      <c r="AI242" s="5"/>
      <c r="AJ242" s="5"/>
      <c r="AK242" s="237"/>
      <c r="AL242" s="9"/>
      <c r="AM242" s="9"/>
      <c r="AN242" s="9"/>
      <c r="AO242" s="4"/>
      <c r="AP242" s="4"/>
      <c r="AQ242" s="4"/>
      <c r="AR242" s="4"/>
      <c r="AS242" s="4"/>
    </row>
    <row r="243" spans="1:45" s="302" customFormat="1" ht="18.75" customHeight="1" x14ac:dyDescent="0.25">
      <c r="A243" s="317">
        <v>30</v>
      </c>
      <c r="B243" s="329" t="str">
        <f t="shared" si="14"/>
        <v/>
      </c>
      <c r="C243" s="400" t="str">
        <f>TEXT(IFERROR(INDEX('Overview - Section A'!$A$43:$A$50,MATCH(G243,'Overview - Section A'!$I$43:$I$50,0)),""),"d-mmm-yy") &amp;" to " &amp; TEXT(IFERROR(INDEX('Overview - Section A'!$E$43:$E$50,MATCH(G243,'Overview - Section A'!$I$43:$I$50,0)),""),"d-mmm-yy")</f>
        <v>1-Jan-22 to 31-Dec-22</v>
      </c>
      <c r="D243" s="413"/>
      <c r="E243" s="413"/>
      <c r="F243" s="410" t="str">
        <f t="shared" si="15"/>
        <v/>
      </c>
      <c r="G243" s="414" t="s">
        <v>306</v>
      </c>
      <c r="H243" s="414">
        <v>44926</v>
      </c>
      <c r="I243" s="415" t="b">
        <f t="shared" si="16"/>
        <v>1</v>
      </c>
      <c r="J243" s="415" t="b">
        <f t="shared" si="17"/>
        <v>0</v>
      </c>
      <c r="K243" s="415" t="str">
        <f t="shared" si="18"/>
        <v>a1N36000002nEK3EAM</v>
      </c>
      <c r="L243" s="416" t="s">
        <v>976</v>
      </c>
      <c r="M243" s="158"/>
      <c r="N243" s="79"/>
      <c r="AI243" s="5"/>
      <c r="AJ243" s="5"/>
      <c r="AK243" s="237"/>
      <c r="AL243" s="9"/>
      <c r="AM243" s="9"/>
      <c r="AN243" s="9"/>
      <c r="AO243" s="4"/>
      <c r="AP243" s="4"/>
      <c r="AQ243" s="4"/>
      <c r="AR243" s="4"/>
      <c r="AS243" s="4"/>
    </row>
    <row r="244" spans="1:45" s="302" customFormat="1" ht="18.75" customHeight="1" x14ac:dyDescent="0.25">
      <c r="A244" s="317">
        <v>31</v>
      </c>
      <c r="B244" s="329" t="str">
        <f t="shared" si="14"/>
        <v/>
      </c>
      <c r="C244" s="400" t="str">
        <f>TEXT(IFERROR(INDEX('Overview - Section A'!$A$43:$A$50,MATCH(G244,'Overview - Section A'!$I$43:$I$50,0)),""),"d-mmm-yy") &amp;" to " &amp; TEXT(IFERROR(INDEX('Overview - Section A'!$E$43:$E$50,MATCH(G244,'Overview - Section A'!$I$43:$I$50,0)),""),"d-mmm-yy")</f>
        <v>1-Jan-18 to 31-Dec-18</v>
      </c>
      <c r="D244" s="413"/>
      <c r="E244" s="413"/>
      <c r="F244" s="410" t="str">
        <f t="shared" si="15"/>
        <v/>
      </c>
      <c r="G244" s="414" t="s">
        <v>298</v>
      </c>
      <c r="H244" s="414">
        <v>43465</v>
      </c>
      <c r="I244" s="415" t="b">
        <f t="shared" si="16"/>
        <v>1</v>
      </c>
      <c r="J244" s="415" t="b">
        <f t="shared" si="17"/>
        <v>0</v>
      </c>
      <c r="K244" s="415" t="str">
        <f t="shared" si="18"/>
        <v>a1N36000002nEK4EAM</v>
      </c>
      <c r="L244" s="416" t="s">
        <v>977</v>
      </c>
      <c r="M244" s="158"/>
      <c r="N244" s="79"/>
      <c r="AI244" s="5"/>
      <c r="AJ244" s="5"/>
      <c r="AK244" s="237"/>
      <c r="AL244" s="9"/>
      <c r="AM244" s="9"/>
      <c r="AN244" s="9"/>
      <c r="AO244" s="4"/>
      <c r="AP244" s="4"/>
      <c r="AQ244" s="4"/>
      <c r="AR244" s="4"/>
      <c r="AS244" s="4"/>
    </row>
    <row r="245" spans="1:45" s="302" customFormat="1" ht="18.75" customHeight="1" x14ac:dyDescent="0.25">
      <c r="A245" s="317">
        <v>31</v>
      </c>
      <c r="B245" s="329" t="str">
        <f t="shared" si="14"/>
        <v/>
      </c>
      <c r="C245" s="400" t="str">
        <f>TEXT(IFERROR(INDEX('Overview - Section A'!$A$43:$A$50,MATCH(G245,'Overview - Section A'!$I$43:$I$50,0)),""),"d-mmm-yy") &amp;" to " &amp; TEXT(IFERROR(INDEX('Overview - Section A'!$E$43:$E$50,MATCH(G245,'Overview - Section A'!$I$43:$I$50,0)),""),"d-mmm-yy")</f>
        <v>1-Jan-19 to 31-Dec-19</v>
      </c>
      <c r="D245" s="413"/>
      <c r="E245" s="413"/>
      <c r="F245" s="410" t="str">
        <f t="shared" si="15"/>
        <v/>
      </c>
      <c r="G245" s="414" t="s">
        <v>300</v>
      </c>
      <c r="H245" s="414">
        <v>43830</v>
      </c>
      <c r="I245" s="415" t="b">
        <f t="shared" si="16"/>
        <v>1</v>
      </c>
      <c r="J245" s="415" t="b">
        <f t="shared" si="17"/>
        <v>0</v>
      </c>
      <c r="K245" s="415" t="str">
        <f t="shared" si="18"/>
        <v>a1N36000002nEK4EAM</v>
      </c>
      <c r="L245" s="416" t="s">
        <v>978</v>
      </c>
      <c r="M245" s="158"/>
      <c r="N245" s="79"/>
      <c r="AI245" s="5"/>
      <c r="AJ245" s="5"/>
      <c r="AK245" s="237"/>
      <c r="AL245" s="9"/>
      <c r="AM245" s="9"/>
      <c r="AN245" s="9"/>
      <c r="AO245" s="4"/>
      <c r="AP245" s="4"/>
      <c r="AQ245" s="4"/>
      <c r="AR245" s="4"/>
      <c r="AS245" s="4"/>
    </row>
    <row r="246" spans="1:45" s="302" customFormat="1" ht="18.75" customHeight="1" x14ac:dyDescent="0.25">
      <c r="A246" s="317">
        <v>31</v>
      </c>
      <c r="B246" s="329" t="str">
        <f t="shared" si="14"/>
        <v/>
      </c>
      <c r="C246" s="400" t="str">
        <f>TEXT(IFERROR(INDEX('Overview - Section A'!$A$43:$A$50,MATCH(G246,'Overview - Section A'!$I$43:$I$50,0)),""),"d-mmm-yy") &amp;" to " &amp; TEXT(IFERROR(INDEX('Overview - Section A'!$E$43:$E$50,MATCH(G246,'Overview - Section A'!$I$43:$I$50,0)),""),"d-mmm-yy")</f>
        <v>1-Jan-20 to 31-Dec-20</v>
      </c>
      <c r="D246" s="413"/>
      <c r="E246" s="413"/>
      <c r="F246" s="410" t="str">
        <f t="shared" si="15"/>
        <v/>
      </c>
      <c r="G246" s="414" t="s">
        <v>302</v>
      </c>
      <c r="H246" s="414">
        <v>44196</v>
      </c>
      <c r="I246" s="415" t="b">
        <f t="shared" si="16"/>
        <v>1</v>
      </c>
      <c r="J246" s="415" t="b">
        <f t="shared" si="17"/>
        <v>0</v>
      </c>
      <c r="K246" s="415" t="str">
        <f t="shared" si="18"/>
        <v>a1N36000002nEK4EAM</v>
      </c>
      <c r="L246" s="416" t="s">
        <v>979</v>
      </c>
      <c r="M246" s="158"/>
      <c r="N246" s="79"/>
      <c r="AI246" s="5"/>
      <c r="AJ246" s="5"/>
      <c r="AK246" s="237"/>
      <c r="AL246" s="9"/>
      <c r="AM246" s="9"/>
      <c r="AN246" s="9"/>
      <c r="AO246" s="4"/>
      <c r="AP246" s="4"/>
      <c r="AQ246" s="4"/>
      <c r="AR246" s="4"/>
      <c r="AS246" s="4"/>
    </row>
    <row r="247" spans="1:45" s="302" customFormat="1" ht="18.75" customHeight="1" x14ac:dyDescent="0.25">
      <c r="A247" s="317">
        <v>31</v>
      </c>
      <c r="B247" s="329" t="str">
        <f t="shared" si="14"/>
        <v/>
      </c>
      <c r="C247" s="400" t="str">
        <f>TEXT(IFERROR(INDEX('Overview - Section A'!$A$43:$A$50,MATCH(G247,'Overview - Section A'!$I$43:$I$50,0)),""),"d-mmm-yy") &amp;" to " &amp; TEXT(IFERROR(INDEX('Overview - Section A'!$E$43:$E$50,MATCH(G247,'Overview - Section A'!$I$43:$I$50,0)),""),"d-mmm-yy")</f>
        <v>1-Jan-21 to 31-Dec-21</v>
      </c>
      <c r="D247" s="413"/>
      <c r="E247" s="413"/>
      <c r="F247" s="410" t="str">
        <f t="shared" si="15"/>
        <v/>
      </c>
      <c r="G247" s="414" t="s">
        <v>304</v>
      </c>
      <c r="H247" s="414">
        <v>44561</v>
      </c>
      <c r="I247" s="415" t="b">
        <f t="shared" si="16"/>
        <v>1</v>
      </c>
      <c r="J247" s="415" t="b">
        <f t="shared" si="17"/>
        <v>0</v>
      </c>
      <c r="K247" s="415" t="str">
        <f t="shared" si="18"/>
        <v>a1N36000002nEK4EAM</v>
      </c>
      <c r="L247" s="416" t="s">
        <v>980</v>
      </c>
      <c r="M247" s="158"/>
      <c r="N247" s="79"/>
      <c r="AI247" s="5"/>
      <c r="AJ247" s="5"/>
      <c r="AK247" s="237"/>
      <c r="AL247" s="9"/>
      <c r="AM247" s="9"/>
      <c r="AN247" s="9"/>
      <c r="AO247" s="4"/>
      <c r="AP247" s="4"/>
      <c r="AQ247" s="4"/>
      <c r="AR247" s="4"/>
      <c r="AS247" s="4"/>
    </row>
    <row r="248" spans="1:45" s="302" customFormat="1" ht="18.75" customHeight="1" x14ac:dyDescent="0.25">
      <c r="A248" s="317">
        <v>31</v>
      </c>
      <c r="B248" s="329" t="str">
        <f t="shared" si="14"/>
        <v/>
      </c>
      <c r="C248" s="400" t="str">
        <f>TEXT(IFERROR(INDEX('Overview - Section A'!$A$43:$A$50,MATCH(G248,'Overview - Section A'!$I$43:$I$50,0)),""),"d-mmm-yy") &amp;" to " &amp; TEXT(IFERROR(INDEX('Overview - Section A'!$E$43:$E$50,MATCH(G248,'Overview - Section A'!$I$43:$I$50,0)),""),"d-mmm-yy")</f>
        <v>1-Jan-22 to 31-Dec-22</v>
      </c>
      <c r="D248" s="413"/>
      <c r="E248" s="413"/>
      <c r="F248" s="410" t="str">
        <f t="shared" si="15"/>
        <v/>
      </c>
      <c r="G248" s="414" t="s">
        <v>306</v>
      </c>
      <c r="H248" s="414">
        <v>44926</v>
      </c>
      <c r="I248" s="415" t="b">
        <f t="shared" si="16"/>
        <v>1</v>
      </c>
      <c r="J248" s="415" t="b">
        <f t="shared" si="17"/>
        <v>0</v>
      </c>
      <c r="K248" s="415" t="str">
        <f t="shared" si="18"/>
        <v>a1N36000002nEK4EAM</v>
      </c>
      <c r="L248" s="416" t="s">
        <v>981</v>
      </c>
      <c r="M248" s="158"/>
      <c r="N248" s="79"/>
      <c r="AI248" s="5"/>
      <c r="AJ248" s="5"/>
      <c r="AK248" s="237"/>
      <c r="AL248" s="9"/>
      <c r="AM248" s="9"/>
      <c r="AN248" s="9"/>
      <c r="AO248" s="4"/>
      <c r="AP248" s="4"/>
      <c r="AQ248" s="4"/>
      <c r="AR248" s="4"/>
      <c r="AS248" s="4"/>
    </row>
    <row r="249" spans="1:45" s="302" customFormat="1" ht="18.75" customHeight="1" x14ac:dyDescent="0.25">
      <c r="A249" s="317">
        <v>32</v>
      </c>
      <c r="B249" s="329" t="str">
        <f t="shared" si="14"/>
        <v/>
      </c>
      <c r="C249" s="400" t="str">
        <f>TEXT(IFERROR(INDEX('Overview - Section A'!$A$43:$A$50,MATCH(G249,'Overview - Section A'!$I$43:$I$50,0)),""),"d-mmm-yy") &amp;" to " &amp; TEXT(IFERROR(INDEX('Overview - Section A'!$E$43:$E$50,MATCH(G249,'Overview - Section A'!$I$43:$I$50,0)),""),"d-mmm-yy")</f>
        <v>1-Jan-18 to 31-Dec-18</v>
      </c>
      <c r="D249" s="413"/>
      <c r="E249" s="413"/>
      <c r="F249" s="410" t="str">
        <f t="shared" si="15"/>
        <v/>
      </c>
      <c r="G249" s="414" t="s">
        <v>298</v>
      </c>
      <c r="H249" s="414">
        <v>43465</v>
      </c>
      <c r="I249" s="415" t="b">
        <f t="shared" si="16"/>
        <v>1</v>
      </c>
      <c r="J249" s="415" t="b">
        <f t="shared" si="17"/>
        <v>0</v>
      </c>
      <c r="K249" s="415" t="str">
        <f t="shared" si="18"/>
        <v>a1N36000002nEK5EAM</v>
      </c>
      <c r="L249" s="416" t="s">
        <v>982</v>
      </c>
      <c r="M249" s="158"/>
      <c r="N249" s="79"/>
      <c r="AI249" s="5"/>
      <c r="AJ249" s="5"/>
      <c r="AK249" s="237"/>
      <c r="AL249" s="9"/>
      <c r="AM249" s="9"/>
      <c r="AN249" s="9"/>
      <c r="AO249" s="4"/>
      <c r="AP249" s="4"/>
      <c r="AQ249" s="4"/>
      <c r="AR249" s="4"/>
      <c r="AS249" s="4"/>
    </row>
    <row r="250" spans="1:45" s="302" customFormat="1" ht="18.75" customHeight="1" x14ac:dyDescent="0.25">
      <c r="A250" s="317">
        <v>32</v>
      </c>
      <c r="B250" s="329" t="str">
        <f t="shared" si="14"/>
        <v/>
      </c>
      <c r="C250" s="400" t="str">
        <f>TEXT(IFERROR(INDEX('Overview - Section A'!$A$43:$A$50,MATCH(G250,'Overview - Section A'!$I$43:$I$50,0)),""),"d-mmm-yy") &amp;" to " &amp; TEXT(IFERROR(INDEX('Overview - Section A'!$E$43:$E$50,MATCH(G250,'Overview - Section A'!$I$43:$I$50,0)),""),"d-mmm-yy")</f>
        <v>1-Jan-19 to 31-Dec-19</v>
      </c>
      <c r="D250" s="413"/>
      <c r="E250" s="413"/>
      <c r="F250" s="410" t="str">
        <f t="shared" si="15"/>
        <v/>
      </c>
      <c r="G250" s="414" t="s">
        <v>300</v>
      </c>
      <c r="H250" s="414">
        <v>43830</v>
      </c>
      <c r="I250" s="415" t="b">
        <f t="shared" si="16"/>
        <v>1</v>
      </c>
      <c r="J250" s="415" t="b">
        <f t="shared" si="17"/>
        <v>0</v>
      </c>
      <c r="K250" s="415" t="str">
        <f t="shared" si="18"/>
        <v>a1N36000002nEK5EAM</v>
      </c>
      <c r="L250" s="416" t="s">
        <v>983</v>
      </c>
      <c r="M250" s="158"/>
      <c r="N250" s="79"/>
      <c r="AI250" s="5"/>
      <c r="AJ250" s="5"/>
      <c r="AK250" s="237"/>
      <c r="AL250" s="9"/>
      <c r="AM250" s="9"/>
      <c r="AN250" s="9"/>
      <c r="AO250" s="4"/>
      <c r="AP250" s="4"/>
      <c r="AQ250" s="4"/>
      <c r="AR250" s="4"/>
      <c r="AS250" s="4"/>
    </row>
    <row r="251" spans="1:45" s="302" customFormat="1" ht="18.75" customHeight="1" x14ac:dyDescent="0.25">
      <c r="A251" s="317">
        <v>32</v>
      </c>
      <c r="B251" s="329" t="str">
        <f t="shared" si="14"/>
        <v/>
      </c>
      <c r="C251" s="400" t="str">
        <f>TEXT(IFERROR(INDEX('Overview - Section A'!$A$43:$A$50,MATCH(G251,'Overview - Section A'!$I$43:$I$50,0)),""),"d-mmm-yy") &amp;" to " &amp; TEXT(IFERROR(INDEX('Overview - Section A'!$E$43:$E$50,MATCH(G251,'Overview - Section A'!$I$43:$I$50,0)),""),"d-mmm-yy")</f>
        <v>1-Jan-20 to 31-Dec-20</v>
      </c>
      <c r="D251" s="413"/>
      <c r="E251" s="413"/>
      <c r="F251" s="410" t="str">
        <f t="shared" si="15"/>
        <v/>
      </c>
      <c r="G251" s="414" t="s">
        <v>302</v>
      </c>
      <c r="H251" s="414">
        <v>44196</v>
      </c>
      <c r="I251" s="415" t="b">
        <f t="shared" si="16"/>
        <v>1</v>
      </c>
      <c r="J251" s="415" t="b">
        <f t="shared" si="17"/>
        <v>0</v>
      </c>
      <c r="K251" s="415" t="str">
        <f t="shared" si="18"/>
        <v>a1N36000002nEK5EAM</v>
      </c>
      <c r="L251" s="416" t="s">
        <v>984</v>
      </c>
      <c r="M251" s="158"/>
      <c r="N251" s="79"/>
      <c r="AI251" s="5"/>
      <c r="AJ251" s="5"/>
      <c r="AK251" s="237"/>
      <c r="AL251" s="9"/>
      <c r="AM251" s="9"/>
      <c r="AN251" s="9"/>
      <c r="AO251" s="4"/>
      <c r="AP251" s="4"/>
      <c r="AQ251" s="4"/>
      <c r="AR251" s="4"/>
      <c r="AS251" s="4"/>
    </row>
    <row r="252" spans="1:45" s="302" customFormat="1" ht="18.75" customHeight="1" x14ac:dyDescent="0.25">
      <c r="A252" s="317">
        <v>32</v>
      </c>
      <c r="B252" s="329" t="str">
        <f t="shared" si="14"/>
        <v/>
      </c>
      <c r="C252" s="400" t="str">
        <f>TEXT(IFERROR(INDEX('Overview - Section A'!$A$43:$A$50,MATCH(G252,'Overview - Section A'!$I$43:$I$50,0)),""),"d-mmm-yy") &amp;" to " &amp; TEXT(IFERROR(INDEX('Overview - Section A'!$E$43:$E$50,MATCH(G252,'Overview - Section A'!$I$43:$I$50,0)),""),"d-mmm-yy")</f>
        <v>1-Jan-21 to 31-Dec-21</v>
      </c>
      <c r="D252" s="413"/>
      <c r="E252" s="413"/>
      <c r="F252" s="410" t="str">
        <f t="shared" si="15"/>
        <v/>
      </c>
      <c r="G252" s="414" t="s">
        <v>304</v>
      </c>
      <c r="H252" s="414">
        <v>44561</v>
      </c>
      <c r="I252" s="415" t="b">
        <f t="shared" si="16"/>
        <v>1</v>
      </c>
      <c r="J252" s="415" t="b">
        <f t="shared" si="17"/>
        <v>0</v>
      </c>
      <c r="K252" s="415" t="str">
        <f t="shared" si="18"/>
        <v>a1N36000002nEK5EAM</v>
      </c>
      <c r="L252" s="416" t="s">
        <v>985</v>
      </c>
      <c r="M252" s="158"/>
      <c r="N252" s="79"/>
      <c r="AI252" s="5"/>
      <c r="AJ252" s="5"/>
      <c r="AK252" s="237"/>
      <c r="AL252" s="9"/>
      <c r="AM252" s="9"/>
      <c r="AN252" s="9"/>
      <c r="AO252" s="4"/>
      <c r="AP252" s="4"/>
      <c r="AQ252" s="4"/>
      <c r="AR252" s="4"/>
      <c r="AS252" s="4"/>
    </row>
    <row r="253" spans="1:45" s="302" customFormat="1" ht="18.75" customHeight="1" x14ac:dyDescent="0.25">
      <c r="A253" s="317">
        <v>32</v>
      </c>
      <c r="B253" s="329" t="str">
        <f t="shared" si="14"/>
        <v/>
      </c>
      <c r="C253" s="400" t="str">
        <f>TEXT(IFERROR(INDEX('Overview - Section A'!$A$43:$A$50,MATCH(G253,'Overview - Section A'!$I$43:$I$50,0)),""),"d-mmm-yy") &amp;" to " &amp; TEXT(IFERROR(INDEX('Overview - Section A'!$E$43:$E$50,MATCH(G253,'Overview - Section A'!$I$43:$I$50,0)),""),"d-mmm-yy")</f>
        <v>1-Jan-22 to 31-Dec-22</v>
      </c>
      <c r="D253" s="413"/>
      <c r="E253" s="413"/>
      <c r="F253" s="410" t="str">
        <f t="shared" si="15"/>
        <v/>
      </c>
      <c r="G253" s="414" t="s">
        <v>306</v>
      </c>
      <c r="H253" s="414">
        <v>44926</v>
      </c>
      <c r="I253" s="415" t="b">
        <f t="shared" si="16"/>
        <v>1</v>
      </c>
      <c r="J253" s="415" t="b">
        <f t="shared" si="17"/>
        <v>0</v>
      </c>
      <c r="K253" s="415" t="str">
        <f t="shared" si="18"/>
        <v>a1N36000002nEK5EAM</v>
      </c>
      <c r="L253" s="416" t="s">
        <v>986</v>
      </c>
      <c r="M253" s="158"/>
      <c r="N253" s="79"/>
      <c r="AI253" s="5"/>
      <c r="AJ253" s="5"/>
      <c r="AK253" s="237"/>
      <c r="AL253" s="9"/>
      <c r="AM253" s="9"/>
      <c r="AN253" s="9"/>
      <c r="AO253" s="4"/>
      <c r="AP253" s="4"/>
      <c r="AQ253" s="4"/>
      <c r="AR253" s="4"/>
      <c r="AS253" s="4"/>
    </row>
    <row r="254" spans="1:45" s="302" customFormat="1" ht="18.75" customHeight="1" x14ac:dyDescent="0.25">
      <c r="A254" s="317">
        <v>33</v>
      </c>
      <c r="B254" s="329" t="str">
        <f t="shared" si="14"/>
        <v/>
      </c>
      <c r="C254" s="400" t="str">
        <f>TEXT(IFERROR(INDEX('Overview - Section A'!$A$43:$A$50,MATCH(G254,'Overview - Section A'!$I$43:$I$50,0)),""),"d-mmm-yy") &amp;" to " &amp; TEXT(IFERROR(INDEX('Overview - Section A'!$E$43:$E$50,MATCH(G254,'Overview - Section A'!$I$43:$I$50,0)),""),"d-mmm-yy")</f>
        <v>1-Jan-18 to 31-Dec-18</v>
      </c>
      <c r="D254" s="413"/>
      <c r="E254" s="413"/>
      <c r="F254" s="410" t="str">
        <f t="shared" si="15"/>
        <v/>
      </c>
      <c r="G254" s="414" t="s">
        <v>298</v>
      </c>
      <c r="H254" s="414">
        <v>43465</v>
      </c>
      <c r="I254" s="415" t="b">
        <f t="shared" si="16"/>
        <v>1</v>
      </c>
      <c r="J254" s="415" t="b">
        <f t="shared" si="17"/>
        <v>0</v>
      </c>
      <c r="K254" s="415" t="str">
        <f t="shared" si="18"/>
        <v>a1N36000002nEK6EAM</v>
      </c>
      <c r="L254" s="416" t="s">
        <v>987</v>
      </c>
      <c r="M254" s="158"/>
      <c r="N254" s="79"/>
      <c r="AI254" s="5"/>
      <c r="AJ254" s="5"/>
      <c r="AK254" s="237"/>
      <c r="AL254" s="9"/>
      <c r="AM254" s="9"/>
      <c r="AN254" s="9"/>
      <c r="AO254" s="4"/>
      <c r="AP254" s="4"/>
      <c r="AQ254" s="4"/>
      <c r="AR254" s="4"/>
      <c r="AS254" s="4"/>
    </row>
    <row r="255" spans="1:45" s="302" customFormat="1" ht="18.75" customHeight="1" x14ac:dyDescent="0.25">
      <c r="A255" s="317">
        <v>33</v>
      </c>
      <c r="B255" s="329" t="str">
        <f t="shared" si="14"/>
        <v/>
      </c>
      <c r="C255" s="400" t="str">
        <f>TEXT(IFERROR(INDEX('Overview - Section A'!$A$43:$A$50,MATCH(G255,'Overview - Section A'!$I$43:$I$50,0)),""),"d-mmm-yy") &amp;" to " &amp; TEXT(IFERROR(INDEX('Overview - Section A'!$E$43:$E$50,MATCH(G255,'Overview - Section A'!$I$43:$I$50,0)),""),"d-mmm-yy")</f>
        <v>1-Jan-19 to 31-Dec-19</v>
      </c>
      <c r="D255" s="413"/>
      <c r="E255" s="413"/>
      <c r="F255" s="410" t="str">
        <f t="shared" si="15"/>
        <v/>
      </c>
      <c r="G255" s="414" t="s">
        <v>300</v>
      </c>
      <c r="H255" s="414">
        <v>43830</v>
      </c>
      <c r="I255" s="415" t="b">
        <f t="shared" si="16"/>
        <v>1</v>
      </c>
      <c r="J255" s="415" t="b">
        <f t="shared" si="17"/>
        <v>0</v>
      </c>
      <c r="K255" s="415" t="str">
        <f t="shared" si="18"/>
        <v>a1N36000002nEK6EAM</v>
      </c>
      <c r="L255" s="416" t="s">
        <v>988</v>
      </c>
      <c r="M255" s="158"/>
      <c r="N255" s="79"/>
      <c r="AI255" s="5"/>
      <c r="AJ255" s="5"/>
      <c r="AK255" s="237"/>
      <c r="AL255" s="9"/>
      <c r="AM255" s="9"/>
      <c r="AN255" s="9"/>
      <c r="AO255" s="4"/>
      <c r="AP255" s="4"/>
      <c r="AQ255" s="4"/>
      <c r="AR255" s="4"/>
      <c r="AS255" s="4"/>
    </row>
    <row r="256" spans="1:45" s="302" customFormat="1" ht="18.75" customHeight="1" x14ac:dyDescent="0.25">
      <c r="A256" s="317">
        <v>33</v>
      </c>
      <c r="B256" s="329" t="str">
        <f t="shared" si="14"/>
        <v/>
      </c>
      <c r="C256" s="400" t="str">
        <f>TEXT(IFERROR(INDEX('Overview - Section A'!$A$43:$A$50,MATCH(G256,'Overview - Section A'!$I$43:$I$50,0)),""),"d-mmm-yy") &amp;" to " &amp; TEXT(IFERROR(INDEX('Overview - Section A'!$E$43:$E$50,MATCH(G256,'Overview - Section A'!$I$43:$I$50,0)),""),"d-mmm-yy")</f>
        <v>1-Jan-20 to 31-Dec-20</v>
      </c>
      <c r="D256" s="413"/>
      <c r="E256" s="413"/>
      <c r="F256" s="410" t="str">
        <f t="shared" si="15"/>
        <v/>
      </c>
      <c r="G256" s="414" t="s">
        <v>302</v>
      </c>
      <c r="H256" s="414">
        <v>44196</v>
      </c>
      <c r="I256" s="415" t="b">
        <f t="shared" si="16"/>
        <v>1</v>
      </c>
      <c r="J256" s="415" t="b">
        <f t="shared" si="17"/>
        <v>0</v>
      </c>
      <c r="K256" s="415" t="str">
        <f t="shared" si="18"/>
        <v>a1N36000002nEK6EAM</v>
      </c>
      <c r="L256" s="416" t="s">
        <v>989</v>
      </c>
      <c r="M256" s="158"/>
      <c r="N256" s="79"/>
      <c r="AI256" s="5"/>
      <c r="AJ256" s="5"/>
      <c r="AK256" s="237"/>
      <c r="AL256" s="9"/>
      <c r="AM256" s="9"/>
      <c r="AN256" s="9"/>
      <c r="AO256" s="4"/>
      <c r="AP256" s="4"/>
      <c r="AQ256" s="4"/>
      <c r="AR256" s="4"/>
      <c r="AS256" s="4"/>
    </row>
    <row r="257" spans="1:45" s="302" customFormat="1" ht="18.75" customHeight="1" x14ac:dyDescent="0.25">
      <c r="A257" s="317">
        <v>33</v>
      </c>
      <c r="B257" s="329" t="str">
        <f t="shared" si="14"/>
        <v/>
      </c>
      <c r="C257" s="400" t="str">
        <f>TEXT(IFERROR(INDEX('Overview - Section A'!$A$43:$A$50,MATCH(G257,'Overview - Section A'!$I$43:$I$50,0)),""),"d-mmm-yy") &amp;" to " &amp; TEXT(IFERROR(INDEX('Overview - Section A'!$E$43:$E$50,MATCH(G257,'Overview - Section A'!$I$43:$I$50,0)),""),"d-mmm-yy")</f>
        <v>1-Jan-21 to 31-Dec-21</v>
      </c>
      <c r="D257" s="413"/>
      <c r="E257" s="413"/>
      <c r="F257" s="410" t="str">
        <f t="shared" si="15"/>
        <v/>
      </c>
      <c r="G257" s="414" t="s">
        <v>304</v>
      </c>
      <c r="H257" s="414">
        <v>44561</v>
      </c>
      <c r="I257" s="415" t="b">
        <f t="shared" si="16"/>
        <v>1</v>
      </c>
      <c r="J257" s="415" t="b">
        <f t="shared" si="17"/>
        <v>0</v>
      </c>
      <c r="K257" s="415" t="str">
        <f t="shared" si="18"/>
        <v>a1N36000002nEK6EAM</v>
      </c>
      <c r="L257" s="416" t="s">
        <v>990</v>
      </c>
      <c r="M257" s="158"/>
      <c r="N257" s="79"/>
      <c r="AI257" s="5"/>
      <c r="AJ257" s="5"/>
      <c r="AK257" s="237"/>
      <c r="AL257" s="9"/>
      <c r="AM257" s="9"/>
      <c r="AN257" s="9"/>
      <c r="AO257" s="4"/>
      <c r="AP257" s="4"/>
      <c r="AQ257" s="4"/>
      <c r="AR257" s="4"/>
      <c r="AS257" s="4"/>
    </row>
    <row r="258" spans="1:45" s="302" customFormat="1" ht="18.75" customHeight="1" x14ac:dyDescent="0.25">
      <c r="A258" s="317">
        <v>33</v>
      </c>
      <c r="B258" s="329" t="str">
        <f t="shared" si="14"/>
        <v/>
      </c>
      <c r="C258" s="400" t="str">
        <f>TEXT(IFERROR(INDEX('Overview - Section A'!$A$43:$A$50,MATCH(G258,'Overview - Section A'!$I$43:$I$50,0)),""),"d-mmm-yy") &amp;" to " &amp; TEXT(IFERROR(INDEX('Overview - Section A'!$E$43:$E$50,MATCH(G258,'Overview - Section A'!$I$43:$I$50,0)),""),"d-mmm-yy")</f>
        <v>1-Jan-22 to 31-Dec-22</v>
      </c>
      <c r="D258" s="413"/>
      <c r="E258" s="413"/>
      <c r="F258" s="410" t="str">
        <f t="shared" si="15"/>
        <v/>
      </c>
      <c r="G258" s="414" t="s">
        <v>306</v>
      </c>
      <c r="H258" s="414">
        <v>44926</v>
      </c>
      <c r="I258" s="415" t="b">
        <f t="shared" si="16"/>
        <v>1</v>
      </c>
      <c r="J258" s="415" t="b">
        <f t="shared" si="17"/>
        <v>0</v>
      </c>
      <c r="K258" s="415" t="str">
        <f t="shared" si="18"/>
        <v>a1N36000002nEK6EAM</v>
      </c>
      <c r="L258" s="416" t="s">
        <v>991</v>
      </c>
      <c r="M258" s="158"/>
      <c r="N258" s="79"/>
      <c r="AI258" s="5"/>
      <c r="AJ258" s="5"/>
      <c r="AK258" s="237"/>
      <c r="AL258" s="9"/>
      <c r="AM258" s="9"/>
      <c r="AN258" s="9"/>
      <c r="AO258" s="4"/>
      <c r="AP258" s="4"/>
      <c r="AQ258" s="4"/>
      <c r="AR258" s="4"/>
      <c r="AS258" s="4"/>
    </row>
    <row r="259" spans="1:45" s="302" customFormat="1" ht="18.75" customHeight="1" x14ac:dyDescent="0.25">
      <c r="A259" s="317">
        <v>34</v>
      </c>
      <c r="B259" s="329" t="str">
        <f t="shared" si="14"/>
        <v/>
      </c>
      <c r="C259" s="400" t="str">
        <f>TEXT(IFERROR(INDEX('Overview - Section A'!$A$43:$A$50,MATCH(G259,'Overview - Section A'!$I$43:$I$50,0)),""),"d-mmm-yy") &amp;" to " &amp; TEXT(IFERROR(INDEX('Overview - Section A'!$E$43:$E$50,MATCH(G259,'Overview - Section A'!$I$43:$I$50,0)),""),"d-mmm-yy")</f>
        <v>1-Jan-18 to 31-Dec-18</v>
      </c>
      <c r="D259" s="413"/>
      <c r="E259" s="413"/>
      <c r="F259" s="410" t="str">
        <f t="shared" si="15"/>
        <v/>
      </c>
      <c r="G259" s="414" t="s">
        <v>298</v>
      </c>
      <c r="H259" s="414">
        <v>43465</v>
      </c>
      <c r="I259" s="415" t="b">
        <f t="shared" si="16"/>
        <v>1</v>
      </c>
      <c r="J259" s="415" t="b">
        <f t="shared" si="17"/>
        <v>0</v>
      </c>
      <c r="K259" s="415" t="str">
        <f t="shared" si="18"/>
        <v>a1N36000002nEK7EAM</v>
      </c>
      <c r="L259" s="416" t="s">
        <v>992</v>
      </c>
      <c r="M259" s="158"/>
      <c r="N259" s="79"/>
      <c r="AI259" s="5"/>
      <c r="AJ259" s="5"/>
      <c r="AK259" s="237"/>
      <c r="AL259" s="9"/>
      <c r="AM259" s="9"/>
      <c r="AN259" s="9"/>
      <c r="AO259" s="4"/>
      <c r="AP259" s="4"/>
      <c r="AQ259" s="4"/>
      <c r="AR259" s="4"/>
      <c r="AS259" s="4"/>
    </row>
    <row r="260" spans="1:45" s="302" customFormat="1" ht="18.75" customHeight="1" x14ac:dyDescent="0.25">
      <c r="A260" s="317">
        <v>34</v>
      </c>
      <c r="B260" s="329" t="str">
        <f t="shared" si="14"/>
        <v/>
      </c>
      <c r="C260" s="400" t="str">
        <f>TEXT(IFERROR(INDEX('Overview - Section A'!$A$43:$A$50,MATCH(G260,'Overview - Section A'!$I$43:$I$50,0)),""),"d-mmm-yy") &amp;" to " &amp; TEXT(IFERROR(INDEX('Overview - Section A'!$E$43:$E$50,MATCH(G260,'Overview - Section A'!$I$43:$I$50,0)),""),"d-mmm-yy")</f>
        <v>1-Jan-19 to 31-Dec-19</v>
      </c>
      <c r="D260" s="413"/>
      <c r="E260" s="413"/>
      <c r="F260" s="410" t="str">
        <f t="shared" si="15"/>
        <v/>
      </c>
      <c r="G260" s="414" t="s">
        <v>300</v>
      </c>
      <c r="H260" s="414">
        <v>43830</v>
      </c>
      <c r="I260" s="415" t="b">
        <f t="shared" si="16"/>
        <v>1</v>
      </c>
      <c r="J260" s="415" t="b">
        <f t="shared" si="17"/>
        <v>0</v>
      </c>
      <c r="K260" s="415" t="str">
        <f t="shared" si="18"/>
        <v>a1N36000002nEK7EAM</v>
      </c>
      <c r="L260" s="416" t="s">
        <v>993</v>
      </c>
      <c r="M260" s="158"/>
      <c r="N260" s="79"/>
      <c r="AI260" s="5"/>
      <c r="AJ260" s="5"/>
      <c r="AK260" s="237"/>
      <c r="AL260" s="9"/>
      <c r="AM260" s="9"/>
      <c r="AN260" s="9"/>
      <c r="AO260" s="4"/>
      <c r="AP260" s="4"/>
      <c r="AQ260" s="4"/>
      <c r="AR260" s="4"/>
      <c r="AS260" s="4"/>
    </row>
    <row r="261" spans="1:45" s="302" customFormat="1" ht="18.75" customHeight="1" x14ac:dyDescent="0.25">
      <c r="A261" s="317">
        <v>34</v>
      </c>
      <c r="B261" s="329" t="str">
        <f t="shared" si="14"/>
        <v/>
      </c>
      <c r="C261" s="400" t="str">
        <f>TEXT(IFERROR(INDEX('Overview - Section A'!$A$43:$A$50,MATCH(G261,'Overview - Section A'!$I$43:$I$50,0)),""),"d-mmm-yy") &amp;" to " &amp; TEXT(IFERROR(INDEX('Overview - Section A'!$E$43:$E$50,MATCH(G261,'Overview - Section A'!$I$43:$I$50,0)),""),"d-mmm-yy")</f>
        <v>1-Jan-20 to 31-Dec-20</v>
      </c>
      <c r="D261" s="413"/>
      <c r="E261" s="413"/>
      <c r="F261" s="410" t="str">
        <f t="shared" si="15"/>
        <v/>
      </c>
      <c r="G261" s="414" t="s">
        <v>302</v>
      </c>
      <c r="H261" s="414">
        <v>44196</v>
      </c>
      <c r="I261" s="415" t="b">
        <f t="shared" si="16"/>
        <v>1</v>
      </c>
      <c r="J261" s="415" t="b">
        <f t="shared" si="17"/>
        <v>0</v>
      </c>
      <c r="K261" s="415" t="str">
        <f t="shared" si="18"/>
        <v>a1N36000002nEK7EAM</v>
      </c>
      <c r="L261" s="416" t="s">
        <v>994</v>
      </c>
      <c r="M261" s="158"/>
      <c r="N261" s="79"/>
      <c r="AI261" s="5"/>
      <c r="AJ261" s="5"/>
      <c r="AK261" s="237"/>
      <c r="AL261" s="9"/>
      <c r="AM261" s="9"/>
      <c r="AN261" s="9"/>
      <c r="AO261" s="4"/>
      <c r="AP261" s="4"/>
      <c r="AQ261" s="4"/>
      <c r="AR261" s="4"/>
      <c r="AS261" s="4"/>
    </row>
    <row r="262" spans="1:45" s="302" customFormat="1" ht="18.75" customHeight="1" x14ac:dyDescent="0.25">
      <c r="A262" s="317">
        <v>34</v>
      </c>
      <c r="B262" s="329" t="str">
        <f t="shared" si="14"/>
        <v/>
      </c>
      <c r="C262" s="400" t="str">
        <f>TEXT(IFERROR(INDEX('Overview - Section A'!$A$43:$A$50,MATCH(G262,'Overview - Section A'!$I$43:$I$50,0)),""),"d-mmm-yy") &amp;" to " &amp; TEXT(IFERROR(INDEX('Overview - Section A'!$E$43:$E$50,MATCH(G262,'Overview - Section A'!$I$43:$I$50,0)),""),"d-mmm-yy")</f>
        <v>1-Jan-21 to 31-Dec-21</v>
      </c>
      <c r="D262" s="413"/>
      <c r="E262" s="413"/>
      <c r="F262" s="410" t="str">
        <f t="shared" si="15"/>
        <v/>
      </c>
      <c r="G262" s="414" t="s">
        <v>304</v>
      </c>
      <c r="H262" s="414">
        <v>44561</v>
      </c>
      <c r="I262" s="415" t="b">
        <f t="shared" si="16"/>
        <v>1</v>
      </c>
      <c r="J262" s="415" t="b">
        <f t="shared" si="17"/>
        <v>0</v>
      </c>
      <c r="K262" s="415" t="str">
        <f t="shared" si="18"/>
        <v>a1N36000002nEK7EAM</v>
      </c>
      <c r="L262" s="416" t="s">
        <v>995</v>
      </c>
      <c r="M262" s="158"/>
      <c r="N262" s="79"/>
      <c r="AI262" s="5"/>
      <c r="AJ262" s="5"/>
      <c r="AK262" s="237"/>
      <c r="AL262" s="9"/>
      <c r="AM262" s="9"/>
      <c r="AN262" s="9"/>
      <c r="AO262" s="4"/>
      <c r="AP262" s="4"/>
      <c r="AQ262" s="4"/>
      <c r="AR262" s="4"/>
      <c r="AS262" s="4"/>
    </row>
    <row r="263" spans="1:45" s="302" customFormat="1" ht="18.75" customHeight="1" x14ac:dyDescent="0.25">
      <c r="A263" s="317">
        <v>34</v>
      </c>
      <c r="B263" s="329" t="str">
        <f t="shared" si="14"/>
        <v/>
      </c>
      <c r="C263" s="400" t="str">
        <f>TEXT(IFERROR(INDEX('Overview - Section A'!$A$43:$A$50,MATCH(G263,'Overview - Section A'!$I$43:$I$50,0)),""),"d-mmm-yy") &amp;" to " &amp; TEXT(IFERROR(INDEX('Overview - Section A'!$E$43:$E$50,MATCH(G263,'Overview - Section A'!$I$43:$I$50,0)),""),"d-mmm-yy")</f>
        <v>1-Jan-22 to 31-Dec-22</v>
      </c>
      <c r="D263" s="413"/>
      <c r="E263" s="413"/>
      <c r="F263" s="410" t="str">
        <f t="shared" si="15"/>
        <v/>
      </c>
      <c r="G263" s="414" t="s">
        <v>306</v>
      </c>
      <c r="H263" s="414">
        <v>44926</v>
      </c>
      <c r="I263" s="415" t="b">
        <f t="shared" si="16"/>
        <v>1</v>
      </c>
      <c r="J263" s="415" t="b">
        <f t="shared" si="17"/>
        <v>0</v>
      </c>
      <c r="K263" s="415" t="str">
        <f t="shared" si="18"/>
        <v>a1N36000002nEK7EAM</v>
      </c>
      <c r="L263" s="416" t="s">
        <v>996</v>
      </c>
      <c r="M263" s="158"/>
      <c r="N263" s="79"/>
      <c r="AI263" s="5"/>
      <c r="AJ263" s="5"/>
      <c r="AK263" s="237"/>
      <c r="AL263" s="9"/>
      <c r="AM263" s="9"/>
      <c r="AN263" s="9"/>
      <c r="AO263" s="4"/>
      <c r="AP263" s="4"/>
      <c r="AQ263" s="4"/>
      <c r="AR263" s="4"/>
      <c r="AS263" s="4"/>
    </row>
    <row r="264" spans="1:45" s="302" customFormat="1" ht="18.75" customHeight="1" x14ac:dyDescent="0.25">
      <c r="A264" s="317">
        <v>35</v>
      </c>
      <c r="B264" s="329" t="str">
        <f t="shared" si="14"/>
        <v/>
      </c>
      <c r="C264" s="400" t="str">
        <f>TEXT(IFERROR(INDEX('Overview - Section A'!$A$43:$A$50,MATCH(G264,'Overview - Section A'!$I$43:$I$50,0)),""),"d-mmm-yy") &amp;" to " &amp; TEXT(IFERROR(INDEX('Overview - Section A'!$E$43:$E$50,MATCH(G264,'Overview - Section A'!$I$43:$I$50,0)),""),"d-mmm-yy")</f>
        <v>1-Jan-18 to 31-Dec-18</v>
      </c>
      <c r="D264" s="413"/>
      <c r="E264" s="413"/>
      <c r="F264" s="410" t="str">
        <f t="shared" si="15"/>
        <v/>
      </c>
      <c r="G264" s="414" t="s">
        <v>298</v>
      </c>
      <c r="H264" s="414">
        <v>43465</v>
      </c>
      <c r="I264" s="415" t="b">
        <f t="shared" si="16"/>
        <v>1</v>
      </c>
      <c r="J264" s="415" t="b">
        <f t="shared" si="17"/>
        <v>0</v>
      </c>
      <c r="K264" s="415" t="str">
        <f t="shared" si="18"/>
        <v>a1N36000002nEK8EAM</v>
      </c>
      <c r="L264" s="416" t="s">
        <v>997</v>
      </c>
      <c r="M264" s="158"/>
      <c r="N264" s="79"/>
      <c r="AI264" s="5"/>
      <c r="AJ264" s="5"/>
      <c r="AK264" s="237"/>
      <c r="AL264" s="9"/>
      <c r="AM264" s="9"/>
      <c r="AN264" s="9"/>
      <c r="AO264" s="4"/>
      <c r="AP264" s="4"/>
      <c r="AQ264" s="4"/>
      <c r="AR264" s="4"/>
      <c r="AS264" s="4"/>
    </row>
    <row r="265" spans="1:45" s="302" customFormat="1" ht="18.75" customHeight="1" x14ac:dyDescent="0.25">
      <c r="A265" s="317">
        <v>35</v>
      </c>
      <c r="B265" s="329" t="str">
        <f t="shared" si="14"/>
        <v/>
      </c>
      <c r="C265" s="400" t="str">
        <f>TEXT(IFERROR(INDEX('Overview - Section A'!$A$43:$A$50,MATCH(G265,'Overview - Section A'!$I$43:$I$50,0)),""),"d-mmm-yy") &amp;" to " &amp; TEXT(IFERROR(INDEX('Overview - Section A'!$E$43:$E$50,MATCH(G265,'Overview - Section A'!$I$43:$I$50,0)),""),"d-mmm-yy")</f>
        <v>1-Jan-19 to 31-Dec-19</v>
      </c>
      <c r="D265" s="413"/>
      <c r="E265" s="413"/>
      <c r="F265" s="410" t="str">
        <f t="shared" si="15"/>
        <v/>
      </c>
      <c r="G265" s="414" t="s">
        <v>300</v>
      </c>
      <c r="H265" s="414">
        <v>43830</v>
      </c>
      <c r="I265" s="415" t="b">
        <f t="shared" si="16"/>
        <v>1</v>
      </c>
      <c r="J265" s="415" t="b">
        <f t="shared" si="17"/>
        <v>0</v>
      </c>
      <c r="K265" s="415" t="str">
        <f t="shared" si="18"/>
        <v>a1N36000002nEK8EAM</v>
      </c>
      <c r="L265" s="416" t="s">
        <v>998</v>
      </c>
      <c r="M265" s="158"/>
      <c r="N265" s="79"/>
      <c r="AI265" s="5"/>
      <c r="AJ265" s="5"/>
      <c r="AK265" s="237"/>
      <c r="AL265" s="9"/>
      <c r="AM265" s="9"/>
      <c r="AN265" s="9"/>
      <c r="AO265" s="4"/>
      <c r="AP265" s="4"/>
      <c r="AQ265" s="4"/>
      <c r="AR265" s="4"/>
      <c r="AS265" s="4"/>
    </row>
    <row r="266" spans="1:45" s="302" customFormat="1" ht="18.75" customHeight="1" x14ac:dyDescent="0.25">
      <c r="A266" s="317">
        <v>35</v>
      </c>
      <c r="B266" s="329" t="str">
        <f t="shared" si="14"/>
        <v/>
      </c>
      <c r="C266" s="400" t="str">
        <f>TEXT(IFERROR(INDEX('Overview - Section A'!$A$43:$A$50,MATCH(G266,'Overview - Section A'!$I$43:$I$50,0)),""),"d-mmm-yy") &amp;" to " &amp; TEXT(IFERROR(INDEX('Overview - Section A'!$E$43:$E$50,MATCH(G266,'Overview - Section A'!$I$43:$I$50,0)),""),"d-mmm-yy")</f>
        <v>1-Jan-20 to 31-Dec-20</v>
      </c>
      <c r="D266" s="413"/>
      <c r="E266" s="413"/>
      <c r="F266" s="410" t="str">
        <f t="shared" si="15"/>
        <v/>
      </c>
      <c r="G266" s="414" t="s">
        <v>302</v>
      </c>
      <c r="H266" s="414">
        <v>44196</v>
      </c>
      <c r="I266" s="415" t="b">
        <f t="shared" si="16"/>
        <v>1</v>
      </c>
      <c r="J266" s="415" t="b">
        <f t="shared" si="17"/>
        <v>0</v>
      </c>
      <c r="K266" s="415" t="str">
        <f t="shared" si="18"/>
        <v>a1N36000002nEK8EAM</v>
      </c>
      <c r="L266" s="416" t="s">
        <v>999</v>
      </c>
      <c r="M266" s="158"/>
      <c r="N266" s="79"/>
      <c r="AI266" s="5"/>
      <c r="AJ266" s="5"/>
      <c r="AK266" s="237"/>
      <c r="AL266" s="9"/>
      <c r="AM266" s="9"/>
      <c r="AN266" s="9"/>
      <c r="AO266" s="4"/>
      <c r="AP266" s="4"/>
      <c r="AQ266" s="4"/>
      <c r="AR266" s="4"/>
      <c r="AS266" s="4"/>
    </row>
    <row r="267" spans="1:45" s="302" customFormat="1" ht="18.75" customHeight="1" x14ac:dyDescent="0.25">
      <c r="A267" s="317">
        <v>35</v>
      </c>
      <c r="B267" s="329" t="str">
        <f t="shared" si="14"/>
        <v/>
      </c>
      <c r="C267" s="400" t="str">
        <f>TEXT(IFERROR(INDEX('Overview - Section A'!$A$43:$A$50,MATCH(G267,'Overview - Section A'!$I$43:$I$50,0)),""),"d-mmm-yy") &amp;" to " &amp; TEXT(IFERROR(INDEX('Overview - Section A'!$E$43:$E$50,MATCH(G267,'Overview - Section A'!$I$43:$I$50,0)),""),"d-mmm-yy")</f>
        <v>1-Jan-21 to 31-Dec-21</v>
      </c>
      <c r="D267" s="413"/>
      <c r="E267" s="413"/>
      <c r="F267" s="410" t="str">
        <f t="shared" si="15"/>
        <v/>
      </c>
      <c r="G267" s="414" t="s">
        <v>304</v>
      </c>
      <c r="H267" s="414">
        <v>44561</v>
      </c>
      <c r="I267" s="415" t="b">
        <f t="shared" si="16"/>
        <v>1</v>
      </c>
      <c r="J267" s="415" t="b">
        <f t="shared" si="17"/>
        <v>0</v>
      </c>
      <c r="K267" s="415" t="str">
        <f t="shared" si="18"/>
        <v>a1N36000002nEK8EAM</v>
      </c>
      <c r="L267" s="416" t="s">
        <v>1000</v>
      </c>
      <c r="M267" s="158"/>
      <c r="N267" s="79"/>
      <c r="AI267" s="5"/>
      <c r="AJ267" s="5"/>
      <c r="AK267" s="237"/>
      <c r="AL267" s="9"/>
      <c r="AM267" s="9"/>
      <c r="AN267" s="9"/>
      <c r="AO267" s="4"/>
      <c r="AP267" s="4"/>
      <c r="AQ267" s="4"/>
      <c r="AR267" s="4"/>
      <c r="AS267" s="4"/>
    </row>
    <row r="268" spans="1:45" s="302" customFormat="1" ht="18.75" customHeight="1" x14ac:dyDescent="0.25">
      <c r="A268" s="317">
        <v>35</v>
      </c>
      <c r="B268" s="329" t="str">
        <f t="shared" si="14"/>
        <v/>
      </c>
      <c r="C268" s="400" t="str">
        <f>TEXT(IFERROR(INDEX('Overview - Section A'!$A$43:$A$50,MATCH(G268,'Overview - Section A'!$I$43:$I$50,0)),""),"d-mmm-yy") &amp;" to " &amp; TEXT(IFERROR(INDEX('Overview - Section A'!$E$43:$E$50,MATCH(G268,'Overview - Section A'!$I$43:$I$50,0)),""),"d-mmm-yy")</f>
        <v>1-Jan-22 to 31-Dec-22</v>
      </c>
      <c r="D268" s="413"/>
      <c r="E268" s="413"/>
      <c r="F268" s="410" t="str">
        <f t="shared" si="15"/>
        <v/>
      </c>
      <c r="G268" s="414" t="s">
        <v>306</v>
      </c>
      <c r="H268" s="414">
        <v>44926</v>
      </c>
      <c r="I268" s="415" t="b">
        <f t="shared" si="16"/>
        <v>1</v>
      </c>
      <c r="J268" s="415" t="b">
        <f t="shared" si="17"/>
        <v>0</v>
      </c>
      <c r="K268" s="415" t="str">
        <f t="shared" si="18"/>
        <v>a1N36000002nEK8EAM</v>
      </c>
      <c r="L268" s="416" t="s">
        <v>1001</v>
      </c>
      <c r="M268" s="158"/>
      <c r="N268" s="79"/>
      <c r="AI268" s="5"/>
      <c r="AJ268" s="5"/>
      <c r="AK268" s="237"/>
      <c r="AL268" s="9"/>
      <c r="AM268" s="9"/>
      <c r="AN268" s="9"/>
      <c r="AO268" s="4"/>
      <c r="AP268" s="4"/>
      <c r="AQ268" s="4"/>
      <c r="AR268" s="4"/>
      <c r="AS268" s="4"/>
    </row>
    <row r="269" spans="1:45" s="302" customFormat="1" ht="18.75" customHeight="1" x14ac:dyDescent="0.25">
      <c r="A269" s="317">
        <v>36</v>
      </c>
      <c r="B269" s="329" t="str">
        <f t="shared" si="14"/>
        <v/>
      </c>
      <c r="C269" s="400" t="str">
        <f>TEXT(IFERROR(INDEX('Overview - Section A'!$A$43:$A$50,MATCH(G269,'Overview - Section A'!$I$43:$I$50,0)),""),"d-mmm-yy") &amp;" to " &amp; TEXT(IFERROR(INDEX('Overview - Section A'!$E$43:$E$50,MATCH(G269,'Overview - Section A'!$I$43:$I$50,0)),""),"d-mmm-yy")</f>
        <v>1-Jan-18 to 31-Dec-18</v>
      </c>
      <c r="D269" s="413"/>
      <c r="E269" s="413"/>
      <c r="F269" s="410" t="str">
        <f t="shared" si="15"/>
        <v/>
      </c>
      <c r="G269" s="414" t="s">
        <v>298</v>
      </c>
      <c r="H269" s="414">
        <v>43465</v>
      </c>
      <c r="I269" s="415" t="b">
        <f t="shared" si="16"/>
        <v>1</v>
      </c>
      <c r="J269" s="415" t="b">
        <f t="shared" si="17"/>
        <v>0</v>
      </c>
      <c r="K269" s="415" t="str">
        <f t="shared" si="18"/>
        <v>a1N36000002nEK9EAM</v>
      </c>
      <c r="L269" s="416" t="s">
        <v>1002</v>
      </c>
      <c r="M269" s="158"/>
      <c r="N269" s="79"/>
      <c r="AI269" s="5"/>
      <c r="AJ269" s="5"/>
      <c r="AK269" s="237"/>
      <c r="AL269" s="9"/>
      <c r="AM269" s="9"/>
      <c r="AN269" s="9"/>
      <c r="AO269" s="4"/>
      <c r="AP269" s="4"/>
      <c r="AQ269" s="4"/>
      <c r="AR269" s="4"/>
      <c r="AS269" s="4"/>
    </row>
    <row r="270" spans="1:45" s="302" customFormat="1" ht="18.75" customHeight="1" x14ac:dyDescent="0.25">
      <c r="A270" s="317">
        <v>36</v>
      </c>
      <c r="B270" s="329" t="str">
        <f t="shared" si="14"/>
        <v/>
      </c>
      <c r="C270" s="400" t="str">
        <f>TEXT(IFERROR(INDEX('Overview - Section A'!$A$43:$A$50,MATCH(G270,'Overview - Section A'!$I$43:$I$50,0)),""),"d-mmm-yy") &amp;" to " &amp; TEXT(IFERROR(INDEX('Overview - Section A'!$E$43:$E$50,MATCH(G270,'Overview - Section A'!$I$43:$I$50,0)),""),"d-mmm-yy")</f>
        <v>1-Jan-19 to 31-Dec-19</v>
      </c>
      <c r="D270" s="413"/>
      <c r="E270" s="413"/>
      <c r="F270" s="410" t="str">
        <f t="shared" si="15"/>
        <v/>
      </c>
      <c r="G270" s="414" t="s">
        <v>300</v>
      </c>
      <c r="H270" s="414">
        <v>43830</v>
      </c>
      <c r="I270" s="415" t="b">
        <f t="shared" si="16"/>
        <v>1</v>
      </c>
      <c r="J270" s="415" t="b">
        <f t="shared" si="17"/>
        <v>0</v>
      </c>
      <c r="K270" s="415" t="str">
        <f t="shared" si="18"/>
        <v>a1N36000002nEK9EAM</v>
      </c>
      <c r="L270" s="416" t="s">
        <v>1003</v>
      </c>
      <c r="M270" s="158"/>
      <c r="N270" s="79"/>
      <c r="AI270" s="5"/>
      <c r="AJ270" s="5"/>
      <c r="AK270" s="237"/>
      <c r="AL270" s="9"/>
      <c r="AM270" s="9"/>
      <c r="AN270" s="9"/>
      <c r="AO270" s="4"/>
      <c r="AP270" s="4"/>
      <c r="AQ270" s="4"/>
      <c r="AR270" s="4"/>
      <c r="AS270" s="4"/>
    </row>
    <row r="271" spans="1:45" s="302" customFormat="1" ht="18.75" customHeight="1" x14ac:dyDescent="0.25">
      <c r="A271" s="317">
        <v>36</v>
      </c>
      <c r="B271" s="329" t="str">
        <f t="shared" si="14"/>
        <v/>
      </c>
      <c r="C271" s="400" t="str">
        <f>TEXT(IFERROR(INDEX('Overview - Section A'!$A$43:$A$50,MATCH(G271,'Overview - Section A'!$I$43:$I$50,0)),""),"d-mmm-yy") &amp;" to " &amp; TEXT(IFERROR(INDEX('Overview - Section A'!$E$43:$E$50,MATCH(G271,'Overview - Section A'!$I$43:$I$50,0)),""),"d-mmm-yy")</f>
        <v>1-Jan-20 to 31-Dec-20</v>
      </c>
      <c r="D271" s="413"/>
      <c r="E271" s="413"/>
      <c r="F271" s="410" t="str">
        <f t="shared" si="15"/>
        <v/>
      </c>
      <c r="G271" s="414" t="s">
        <v>302</v>
      </c>
      <c r="H271" s="414">
        <v>44196</v>
      </c>
      <c r="I271" s="415" t="b">
        <f t="shared" si="16"/>
        <v>1</v>
      </c>
      <c r="J271" s="415" t="b">
        <f t="shared" si="17"/>
        <v>0</v>
      </c>
      <c r="K271" s="415" t="str">
        <f t="shared" si="18"/>
        <v>a1N36000002nEK9EAM</v>
      </c>
      <c r="L271" s="416" t="s">
        <v>1004</v>
      </c>
      <c r="M271" s="158"/>
      <c r="N271" s="79"/>
      <c r="AI271" s="5"/>
      <c r="AJ271" s="5"/>
      <c r="AK271" s="237"/>
      <c r="AL271" s="9"/>
      <c r="AM271" s="9"/>
      <c r="AN271" s="9"/>
      <c r="AO271" s="4"/>
      <c r="AP271" s="4"/>
      <c r="AQ271" s="4"/>
      <c r="AR271" s="4"/>
      <c r="AS271" s="4"/>
    </row>
    <row r="272" spans="1:45" s="302" customFormat="1" ht="18.75" customHeight="1" x14ac:dyDescent="0.25">
      <c r="A272" s="317">
        <v>36</v>
      </c>
      <c r="B272" s="329" t="str">
        <f t="shared" si="14"/>
        <v/>
      </c>
      <c r="C272" s="400" t="str">
        <f>TEXT(IFERROR(INDEX('Overview - Section A'!$A$43:$A$50,MATCH(G272,'Overview - Section A'!$I$43:$I$50,0)),""),"d-mmm-yy") &amp;" to " &amp; TEXT(IFERROR(INDEX('Overview - Section A'!$E$43:$E$50,MATCH(G272,'Overview - Section A'!$I$43:$I$50,0)),""),"d-mmm-yy")</f>
        <v>1-Jan-21 to 31-Dec-21</v>
      </c>
      <c r="D272" s="413"/>
      <c r="E272" s="413"/>
      <c r="F272" s="410" t="str">
        <f t="shared" si="15"/>
        <v/>
      </c>
      <c r="G272" s="414" t="s">
        <v>304</v>
      </c>
      <c r="H272" s="414">
        <v>44561</v>
      </c>
      <c r="I272" s="415" t="b">
        <f t="shared" si="16"/>
        <v>1</v>
      </c>
      <c r="J272" s="415" t="b">
        <f t="shared" si="17"/>
        <v>0</v>
      </c>
      <c r="K272" s="415" t="str">
        <f t="shared" si="18"/>
        <v>a1N36000002nEK9EAM</v>
      </c>
      <c r="L272" s="416" t="s">
        <v>1005</v>
      </c>
      <c r="M272" s="158"/>
      <c r="N272" s="79"/>
      <c r="AI272" s="5"/>
      <c r="AJ272" s="5"/>
      <c r="AK272" s="237"/>
      <c r="AL272" s="9"/>
      <c r="AM272" s="9"/>
      <c r="AN272" s="9"/>
      <c r="AO272" s="4"/>
      <c r="AP272" s="4"/>
      <c r="AQ272" s="4"/>
      <c r="AR272" s="4"/>
      <c r="AS272" s="4"/>
    </row>
    <row r="273" spans="1:45" s="302" customFormat="1" ht="18.75" customHeight="1" x14ac:dyDescent="0.25">
      <c r="A273" s="317">
        <v>36</v>
      </c>
      <c r="B273" s="329" t="str">
        <f t="shared" si="14"/>
        <v/>
      </c>
      <c r="C273" s="400" t="str">
        <f>TEXT(IFERROR(INDEX('Overview - Section A'!$A$43:$A$50,MATCH(G273,'Overview - Section A'!$I$43:$I$50,0)),""),"d-mmm-yy") &amp;" to " &amp; TEXT(IFERROR(INDEX('Overview - Section A'!$E$43:$E$50,MATCH(G273,'Overview - Section A'!$I$43:$I$50,0)),""),"d-mmm-yy")</f>
        <v>1-Jan-22 to 31-Dec-22</v>
      </c>
      <c r="D273" s="413"/>
      <c r="E273" s="413"/>
      <c r="F273" s="410" t="str">
        <f t="shared" si="15"/>
        <v/>
      </c>
      <c r="G273" s="414" t="s">
        <v>306</v>
      </c>
      <c r="H273" s="414">
        <v>44926</v>
      </c>
      <c r="I273" s="415" t="b">
        <f t="shared" si="16"/>
        <v>1</v>
      </c>
      <c r="J273" s="415" t="b">
        <f t="shared" si="17"/>
        <v>0</v>
      </c>
      <c r="K273" s="415" t="str">
        <f t="shared" si="18"/>
        <v>a1N36000002nEK9EAM</v>
      </c>
      <c r="L273" s="416" t="s">
        <v>1006</v>
      </c>
      <c r="M273" s="158"/>
      <c r="N273" s="79"/>
      <c r="AI273" s="5"/>
      <c r="AJ273" s="5"/>
      <c r="AK273" s="237"/>
      <c r="AL273" s="9"/>
      <c r="AM273" s="9"/>
      <c r="AN273" s="9"/>
      <c r="AO273" s="4"/>
      <c r="AP273" s="4"/>
      <c r="AQ273" s="4"/>
      <c r="AR273" s="4"/>
      <c r="AS273" s="4"/>
    </row>
    <row r="274" spans="1:45" s="302" customFormat="1" ht="18.75" customHeight="1" x14ac:dyDescent="0.25">
      <c r="A274" s="317">
        <v>37</v>
      </c>
      <c r="B274" s="329" t="str">
        <f t="shared" si="14"/>
        <v/>
      </c>
      <c r="C274" s="400" t="str">
        <f>TEXT(IFERROR(INDEX('Overview - Section A'!$A$43:$A$50,MATCH(G274,'Overview - Section A'!$I$43:$I$50,0)),""),"d-mmm-yy") &amp;" to " &amp; TEXT(IFERROR(INDEX('Overview - Section A'!$E$43:$E$50,MATCH(G274,'Overview - Section A'!$I$43:$I$50,0)),""),"d-mmm-yy")</f>
        <v>1-Jan-18 to 31-Dec-18</v>
      </c>
      <c r="D274" s="413"/>
      <c r="E274" s="413"/>
      <c r="F274" s="410" t="str">
        <f t="shared" si="15"/>
        <v/>
      </c>
      <c r="G274" s="414" t="s">
        <v>298</v>
      </c>
      <c r="H274" s="414">
        <v>43465</v>
      </c>
      <c r="I274" s="415" t="b">
        <f t="shared" si="16"/>
        <v>1</v>
      </c>
      <c r="J274" s="415" t="b">
        <f t="shared" si="17"/>
        <v>0</v>
      </c>
      <c r="K274" s="415" t="str">
        <f t="shared" si="18"/>
        <v>a1N36000002nEKAEA2</v>
      </c>
      <c r="L274" s="416" t="s">
        <v>1007</v>
      </c>
      <c r="M274" s="158"/>
      <c r="N274" s="79"/>
      <c r="AI274" s="5"/>
      <c r="AJ274" s="5"/>
      <c r="AK274" s="237"/>
      <c r="AL274" s="9"/>
      <c r="AM274" s="9"/>
      <c r="AN274" s="9"/>
      <c r="AO274" s="4"/>
      <c r="AP274" s="4"/>
      <c r="AQ274" s="4"/>
      <c r="AR274" s="4"/>
      <c r="AS274" s="4"/>
    </row>
    <row r="275" spans="1:45" s="302" customFormat="1" ht="18.75" customHeight="1" x14ac:dyDescent="0.25">
      <c r="A275" s="317">
        <v>37</v>
      </c>
      <c r="B275" s="329" t="str">
        <f t="shared" si="14"/>
        <v/>
      </c>
      <c r="C275" s="400" t="str">
        <f>TEXT(IFERROR(INDEX('Overview - Section A'!$A$43:$A$50,MATCH(G275,'Overview - Section A'!$I$43:$I$50,0)),""),"d-mmm-yy") &amp;" to " &amp; TEXT(IFERROR(INDEX('Overview - Section A'!$E$43:$E$50,MATCH(G275,'Overview - Section A'!$I$43:$I$50,0)),""),"d-mmm-yy")</f>
        <v>1-Jan-19 to 31-Dec-19</v>
      </c>
      <c r="D275" s="413"/>
      <c r="E275" s="413"/>
      <c r="F275" s="410" t="str">
        <f t="shared" si="15"/>
        <v/>
      </c>
      <c r="G275" s="414" t="s">
        <v>300</v>
      </c>
      <c r="H275" s="414">
        <v>43830</v>
      </c>
      <c r="I275" s="415" t="b">
        <f t="shared" si="16"/>
        <v>1</v>
      </c>
      <c r="J275" s="415" t="b">
        <f t="shared" si="17"/>
        <v>0</v>
      </c>
      <c r="K275" s="415" t="str">
        <f t="shared" si="18"/>
        <v>a1N36000002nEKAEA2</v>
      </c>
      <c r="L275" s="416" t="s">
        <v>1008</v>
      </c>
      <c r="M275" s="158"/>
      <c r="N275" s="79"/>
      <c r="AI275" s="5"/>
      <c r="AJ275" s="5"/>
      <c r="AK275" s="237"/>
      <c r="AL275" s="9"/>
      <c r="AM275" s="9"/>
      <c r="AN275" s="9"/>
      <c r="AO275" s="4"/>
      <c r="AP275" s="4"/>
      <c r="AQ275" s="4"/>
      <c r="AR275" s="4"/>
      <c r="AS275" s="4"/>
    </row>
    <row r="276" spans="1:45" s="302" customFormat="1" ht="18.75" customHeight="1" x14ac:dyDescent="0.25">
      <c r="A276" s="317">
        <v>37</v>
      </c>
      <c r="B276" s="329" t="str">
        <f t="shared" si="14"/>
        <v/>
      </c>
      <c r="C276" s="400" t="str">
        <f>TEXT(IFERROR(INDEX('Overview - Section A'!$A$43:$A$50,MATCH(G276,'Overview - Section A'!$I$43:$I$50,0)),""),"d-mmm-yy") &amp;" to " &amp; TEXT(IFERROR(INDEX('Overview - Section A'!$E$43:$E$50,MATCH(G276,'Overview - Section A'!$I$43:$I$50,0)),""),"d-mmm-yy")</f>
        <v>1-Jan-20 to 31-Dec-20</v>
      </c>
      <c r="D276" s="413"/>
      <c r="E276" s="413"/>
      <c r="F276" s="410" t="str">
        <f t="shared" si="15"/>
        <v/>
      </c>
      <c r="G276" s="414" t="s">
        <v>302</v>
      </c>
      <c r="H276" s="414">
        <v>44196</v>
      </c>
      <c r="I276" s="415" t="b">
        <f t="shared" si="16"/>
        <v>1</v>
      </c>
      <c r="J276" s="415" t="b">
        <f t="shared" si="17"/>
        <v>0</v>
      </c>
      <c r="K276" s="415" t="str">
        <f t="shared" si="18"/>
        <v>a1N36000002nEKAEA2</v>
      </c>
      <c r="L276" s="416" t="s">
        <v>1009</v>
      </c>
      <c r="M276" s="158"/>
      <c r="N276" s="79"/>
      <c r="AI276" s="5"/>
      <c r="AJ276" s="5"/>
      <c r="AK276" s="237"/>
      <c r="AL276" s="9"/>
      <c r="AM276" s="9"/>
      <c r="AN276" s="9"/>
      <c r="AO276" s="4"/>
      <c r="AP276" s="4"/>
      <c r="AQ276" s="4"/>
      <c r="AR276" s="4"/>
      <c r="AS276" s="4"/>
    </row>
    <row r="277" spans="1:45" s="302" customFormat="1" ht="18.75" customHeight="1" x14ac:dyDescent="0.25">
      <c r="A277" s="317">
        <v>37</v>
      </c>
      <c r="B277" s="329" t="str">
        <f t="shared" si="14"/>
        <v/>
      </c>
      <c r="C277" s="400" t="str">
        <f>TEXT(IFERROR(INDEX('Overview - Section A'!$A$43:$A$50,MATCH(G277,'Overview - Section A'!$I$43:$I$50,0)),""),"d-mmm-yy") &amp;" to " &amp; TEXT(IFERROR(INDEX('Overview - Section A'!$E$43:$E$50,MATCH(G277,'Overview - Section A'!$I$43:$I$50,0)),""),"d-mmm-yy")</f>
        <v>1-Jan-21 to 31-Dec-21</v>
      </c>
      <c r="D277" s="413"/>
      <c r="E277" s="413"/>
      <c r="F277" s="410" t="str">
        <f t="shared" si="15"/>
        <v/>
      </c>
      <c r="G277" s="414" t="s">
        <v>304</v>
      </c>
      <c r="H277" s="414">
        <v>44561</v>
      </c>
      <c r="I277" s="415" t="b">
        <f t="shared" si="16"/>
        <v>1</v>
      </c>
      <c r="J277" s="415" t="b">
        <f t="shared" si="17"/>
        <v>0</v>
      </c>
      <c r="K277" s="415" t="str">
        <f t="shared" si="18"/>
        <v>a1N36000002nEKAEA2</v>
      </c>
      <c r="L277" s="416" t="s">
        <v>1010</v>
      </c>
      <c r="M277" s="158"/>
      <c r="N277" s="79"/>
      <c r="AI277" s="5"/>
      <c r="AJ277" s="5"/>
      <c r="AK277" s="237"/>
      <c r="AL277" s="9"/>
      <c r="AM277" s="9"/>
      <c r="AN277" s="9"/>
      <c r="AO277" s="4"/>
      <c r="AP277" s="4"/>
      <c r="AQ277" s="4"/>
      <c r="AR277" s="4"/>
      <c r="AS277" s="4"/>
    </row>
    <row r="278" spans="1:45" s="302" customFormat="1" ht="18.75" customHeight="1" x14ac:dyDescent="0.25">
      <c r="A278" s="317">
        <v>37</v>
      </c>
      <c r="B278" s="329" t="str">
        <f t="shared" si="14"/>
        <v/>
      </c>
      <c r="C278" s="400" t="str">
        <f>TEXT(IFERROR(INDEX('Overview - Section A'!$A$43:$A$50,MATCH(G278,'Overview - Section A'!$I$43:$I$50,0)),""),"d-mmm-yy") &amp;" to " &amp; TEXT(IFERROR(INDEX('Overview - Section A'!$E$43:$E$50,MATCH(G278,'Overview - Section A'!$I$43:$I$50,0)),""),"d-mmm-yy")</f>
        <v>1-Jan-22 to 31-Dec-22</v>
      </c>
      <c r="D278" s="413"/>
      <c r="E278" s="413"/>
      <c r="F278" s="410" t="str">
        <f t="shared" si="15"/>
        <v/>
      </c>
      <c r="G278" s="414" t="s">
        <v>306</v>
      </c>
      <c r="H278" s="414">
        <v>44926</v>
      </c>
      <c r="I278" s="415" t="b">
        <f t="shared" si="16"/>
        <v>1</v>
      </c>
      <c r="J278" s="415" t="b">
        <f t="shared" si="17"/>
        <v>0</v>
      </c>
      <c r="K278" s="415" t="str">
        <f t="shared" si="18"/>
        <v>a1N36000002nEKAEA2</v>
      </c>
      <c r="L278" s="416" t="s">
        <v>1011</v>
      </c>
      <c r="M278" s="158"/>
      <c r="N278" s="79"/>
      <c r="AI278" s="5"/>
      <c r="AJ278" s="5"/>
      <c r="AK278" s="237"/>
      <c r="AL278" s="9"/>
      <c r="AM278" s="9"/>
      <c r="AN278" s="9"/>
      <c r="AO278" s="4"/>
      <c r="AP278" s="4"/>
      <c r="AQ278" s="4"/>
      <c r="AR278" s="4"/>
      <c r="AS278" s="4"/>
    </row>
    <row r="279" spans="1:45" s="302" customFormat="1" ht="18.75" customHeight="1" x14ac:dyDescent="0.25">
      <c r="A279" s="317">
        <v>38</v>
      </c>
      <c r="B279" s="329" t="str">
        <f t="shared" si="14"/>
        <v/>
      </c>
      <c r="C279" s="400" t="str">
        <f>TEXT(IFERROR(INDEX('Overview - Section A'!$A$43:$A$50,MATCH(G279,'Overview - Section A'!$I$43:$I$50,0)),""),"d-mmm-yy") &amp;" to " &amp; TEXT(IFERROR(INDEX('Overview - Section A'!$E$43:$E$50,MATCH(G279,'Overview - Section A'!$I$43:$I$50,0)),""),"d-mmm-yy")</f>
        <v>1-Jan-18 to 31-Dec-18</v>
      </c>
      <c r="D279" s="413"/>
      <c r="E279" s="413"/>
      <c r="F279" s="410" t="str">
        <f t="shared" si="15"/>
        <v/>
      </c>
      <c r="G279" s="414" t="s">
        <v>298</v>
      </c>
      <c r="H279" s="414">
        <v>43465</v>
      </c>
      <c r="I279" s="415" t="b">
        <f t="shared" si="16"/>
        <v>1</v>
      </c>
      <c r="J279" s="415" t="b">
        <f t="shared" si="17"/>
        <v>0</v>
      </c>
      <c r="K279" s="415" t="str">
        <f t="shared" si="18"/>
        <v>a1N36000002nEKBEA2</v>
      </c>
      <c r="L279" s="416" t="s">
        <v>1012</v>
      </c>
      <c r="M279" s="158"/>
      <c r="N279" s="79"/>
      <c r="AI279" s="5"/>
      <c r="AJ279" s="5"/>
      <c r="AK279" s="237"/>
      <c r="AL279" s="9"/>
      <c r="AM279" s="9"/>
      <c r="AN279" s="9"/>
      <c r="AO279" s="4"/>
      <c r="AP279" s="4"/>
      <c r="AQ279" s="4"/>
      <c r="AR279" s="4"/>
      <c r="AS279" s="4"/>
    </row>
    <row r="280" spans="1:45" s="302" customFormat="1" ht="18.75" customHeight="1" x14ac:dyDescent="0.25">
      <c r="A280" s="317">
        <v>38</v>
      </c>
      <c r="B280" s="329" t="str">
        <f t="shared" si="14"/>
        <v/>
      </c>
      <c r="C280" s="400" t="str">
        <f>TEXT(IFERROR(INDEX('Overview - Section A'!$A$43:$A$50,MATCH(G280,'Overview - Section A'!$I$43:$I$50,0)),""),"d-mmm-yy") &amp;" to " &amp; TEXT(IFERROR(INDEX('Overview - Section A'!$E$43:$E$50,MATCH(G280,'Overview - Section A'!$I$43:$I$50,0)),""),"d-mmm-yy")</f>
        <v>1-Jan-19 to 31-Dec-19</v>
      </c>
      <c r="D280" s="413"/>
      <c r="E280" s="413"/>
      <c r="F280" s="410" t="str">
        <f t="shared" si="15"/>
        <v/>
      </c>
      <c r="G280" s="414" t="s">
        <v>300</v>
      </c>
      <c r="H280" s="414">
        <v>43830</v>
      </c>
      <c r="I280" s="415" t="b">
        <f t="shared" si="16"/>
        <v>1</v>
      </c>
      <c r="J280" s="415" t="b">
        <f t="shared" si="17"/>
        <v>0</v>
      </c>
      <c r="K280" s="415" t="str">
        <f t="shared" si="18"/>
        <v>a1N36000002nEKBEA2</v>
      </c>
      <c r="L280" s="416" t="s">
        <v>1013</v>
      </c>
      <c r="M280" s="158"/>
      <c r="N280" s="79"/>
      <c r="AI280" s="5"/>
      <c r="AJ280" s="5"/>
      <c r="AK280" s="237"/>
      <c r="AL280" s="9"/>
      <c r="AM280" s="9"/>
      <c r="AN280" s="9"/>
      <c r="AO280" s="4"/>
      <c r="AP280" s="4"/>
      <c r="AQ280" s="4"/>
      <c r="AR280" s="4"/>
      <c r="AS280" s="4"/>
    </row>
    <row r="281" spans="1:45" s="302" customFormat="1" ht="18.75" customHeight="1" x14ac:dyDescent="0.25">
      <c r="A281" s="317">
        <v>38</v>
      </c>
      <c r="B281" s="329" t="str">
        <f t="shared" si="14"/>
        <v/>
      </c>
      <c r="C281" s="400" t="str">
        <f>TEXT(IFERROR(INDEX('Overview - Section A'!$A$43:$A$50,MATCH(G281,'Overview - Section A'!$I$43:$I$50,0)),""),"d-mmm-yy") &amp;" to " &amp; TEXT(IFERROR(INDEX('Overview - Section A'!$E$43:$E$50,MATCH(G281,'Overview - Section A'!$I$43:$I$50,0)),""),"d-mmm-yy")</f>
        <v>1-Jan-20 to 31-Dec-20</v>
      </c>
      <c r="D281" s="413"/>
      <c r="E281" s="413"/>
      <c r="F281" s="410" t="str">
        <f t="shared" si="15"/>
        <v/>
      </c>
      <c r="G281" s="414" t="s">
        <v>302</v>
      </c>
      <c r="H281" s="414">
        <v>44196</v>
      </c>
      <c r="I281" s="415" t="b">
        <f t="shared" si="16"/>
        <v>1</v>
      </c>
      <c r="J281" s="415" t="b">
        <f t="shared" si="17"/>
        <v>0</v>
      </c>
      <c r="K281" s="415" t="str">
        <f t="shared" si="18"/>
        <v>a1N36000002nEKBEA2</v>
      </c>
      <c r="L281" s="416" t="s">
        <v>1014</v>
      </c>
      <c r="M281" s="158"/>
      <c r="N281" s="79"/>
      <c r="AI281" s="5"/>
      <c r="AJ281" s="5"/>
      <c r="AK281" s="237"/>
      <c r="AL281" s="9"/>
      <c r="AM281" s="9"/>
      <c r="AN281" s="9"/>
      <c r="AO281" s="4"/>
      <c r="AP281" s="4"/>
      <c r="AQ281" s="4"/>
      <c r="AR281" s="4"/>
      <c r="AS281" s="4"/>
    </row>
    <row r="282" spans="1:45" s="302" customFormat="1" ht="18.75" customHeight="1" x14ac:dyDescent="0.25">
      <c r="A282" s="317">
        <v>38</v>
      </c>
      <c r="B282" s="329" t="str">
        <f t="shared" si="14"/>
        <v/>
      </c>
      <c r="C282" s="400" t="str">
        <f>TEXT(IFERROR(INDEX('Overview - Section A'!$A$43:$A$50,MATCH(G282,'Overview - Section A'!$I$43:$I$50,0)),""),"d-mmm-yy") &amp;" to " &amp; TEXT(IFERROR(INDEX('Overview - Section A'!$E$43:$E$50,MATCH(G282,'Overview - Section A'!$I$43:$I$50,0)),""),"d-mmm-yy")</f>
        <v>1-Jan-21 to 31-Dec-21</v>
      </c>
      <c r="D282" s="413"/>
      <c r="E282" s="413"/>
      <c r="F282" s="410" t="str">
        <f t="shared" si="15"/>
        <v/>
      </c>
      <c r="G282" s="414" t="s">
        <v>304</v>
      </c>
      <c r="H282" s="414">
        <v>44561</v>
      </c>
      <c r="I282" s="415" t="b">
        <f t="shared" si="16"/>
        <v>1</v>
      </c>
      <c r="J282" s="415" t="b">
        <f t="shared" si="17"/>
        <v>0</v>
      </c>
      <c r="K282" s="415" t="str">
        <f t="shared" si="18"/>
        <v>a1N36000002nEKBEA2</v>
      </c>
      <c r="L282" s="416" t="s">
        <v>1015</v>
      </c>
      <c r="M282" s="158"/>
      <c r="N282" s="79"/>
      <c r="AI282" s="5"/>
      <c r="AJ282" s="5"/>
      <c r="AK282" s="237"/>
      <c r="AL282" s="9"/>
      <c r="AM282" s="9"/>
      <c r="AN282" s="9"/>
      <c r="AO282" s="4"/>
      <c r="AP282" s="4"/>
      <c r="AQ282" s="4"/>
      <c r="AR282" s="4"/>
      <c r="AS282" s="4"/>
    </row>
    <row r="283" spans="1:45" s="302" customFormat="1" ht="18.75" customHeight="1" x14ac:dyDescent="0.25">
      <c r="A283" s="317">
        <v>38</v>
      </c>
      <c r="B283" s="329" t="str">
        <f t="shared" si="14"/>
        <v/>
      </c>
      <c r="C283" s="400" t="str">
        <f>TEXT(IFERROR(INDEX('Overview - Section A'!$A$43:$A$50,MATCH(G283,'Overview - Section A'!$I$43:$I$50,0)),""),"d-mmm-yy") &amp;" to " &amp; TEXT(IFERROR(INDEX('Overview - Section A'!$E$43:$E$50,MATCH(G283,'Overview - Section A'!$I$43:$I$50,0)),""),"d-mmm-yy")</f>
        <v>1-Jan-22 to 31-Dec-22</v>
      </c>
      <c r="D283" s="413"/>
      <c r="E283" s="413"/>
      <c r="F283" s="410" t="str">
        <f t="shared" si="15"/>
        <v/>
      </c>
      <c r="G283" s="414" t="s">
        <v>306</v>
      </c>
      <c r="H283" s="414">
        <v>44926</v>
      </c>
      <c r="I283" s="415" t="b">
        <f t="shared" si="16"/>
        <v>1</v>
      </c>
      <c r="J283" s="415" t="b">
        <f t="shared" si="17"/>
        <v>0</v>
      </c>
      <c r="K283" s="415" t="str">
        <f t="shared" si="18"/>
        <v>a1N36000002nEKBEA2</v>
      </c>
      <c r="L283" s="416" t="s">
        <v>1016</v>
      </c>
      <c r="M283" s="158"/>
      <c r="N283" s="79"/>
      <c r="AI283" s="5"/>
      <c r="AJ283" s="5"/>
      <c r="AK283" s="237"/>
      <c r="AL283" s="9"/>
      <c r="AM283" s="9"/>
      <c r="AN283" s="9"/>
      <c r="AO283" s="4"/>
      <c r="AP283" s="4"/>
      <c r="AQ283" s="4"/>
      <c r="AR283" s="4"/>
      <c r="AS283" s="4"/>
    </row>
    <row r="284" spans="1:45" s="302" customFormat="1" ht="18.75" customHeight="1" x14ac:dyDescent="0.25">
      <c r="A284" s="317">
        <v>39</v>
      </c>
      <c r="B284" s="329" t="str">
        <f t="shared" si="14"/>
        <v/>
      </c>
      <c r="C284" s="400" t="str">
        <f>TEXT(IFERROR(INDEX('Overview - Section A'!$A$43:$A$50,MATCH(G284,'Overview - Section A'!$I$43:$I$50,0)),""),"d-mmm-yy") &amp;" to " &amp; TEXT(IFERROR(INDEX('Overview - Section A'!$E$43:$E$50,MATCH(G284,'Overview - Section A'!$I$43:$I$50,0)),""),"d-mmm-yy")</f>
        <v>1-Jan-18 to 31-Dec-18</v>
      </c>
      <c r="D284" s="413"/>
      <c r="E284" s="413"/>
      <c r="F284" s="410" t="str">
        <f t="shared" si="15"/>
        <v/>
      </c>
      <c r="G284" s="414" t="s">
        <v>298</v>
      </c>
      <c r="H284" s="414">
        <v>43465</v>
      </c>
      <c r="I284" s="415" t="b">
        <f t="shared" si="16"/>
        <v>1</v>
      </c>
      <c r="J284" s="415" t="b">
        <f t="shared" si="17"/>
        <v>0</v>
      </c>
      <c r="K284" s="415" t="str">
        <f t="shared" si="18"/>
        <v>a1N36000002nEKCEA2</v>
      </c>
      <c r="L284" s="416" t="s">
        <v>1017</v>
      </c>
      <c r="M284" s="158"/>
      <c r="N284" s="79"/>
      <c r="AI284" s="5"/>
      <c r="AJ284" s="5"/>
      <c r="AK284" s="237"/>
      <c r="AL284" s="9"/>
      <c r="AM284" s="9"/>
      <c r="AN284" s="9"/>
      <c r="AO284" s="4"/>
      <c r="AP284" s="4"/>
      <c r="AQ284" s="4"/>
      <c r="AR284" s="4"/>
      <c r="AS284" s="4"/>
    </row>
    <row r="285" spans="1:45" s="302" customFormat="1" ht="18.75" customHeight="1" x14ac:dyDescent="0.25">
      <c r="A285" s="317">
        <v>39</v>
      </c>
      <c r="B285" s="329" t="str">
        <f t="shared" si="14"/>
        <v/>
      </c>
      <c r="C285" s="400" t="str">
        <f>TEXT(IFERROR(INDEX('Overview - Section A'!$A$43:$A$50,MATCH(G285,'Overview - Section A'!$I$43:$I$50,0)),""),"d-mmm-yy") &amp;" to " &amp; TEXT(IFERROR(INDEX('Overview - Section A'!$E$43:$E$50,MATCH(G285,'Overview - Section A'!$I$43:$I$50,0)),""),"d-mmm-yy")</f>
        <v>1-Jan-19 to 31-Dec-19</v>
      </c>
      <c r="D285" s="413"/>
      <c r="E285" s="413"/>
      <c r="F285" s="410" t="str">
        <f t="shared" si="15"/>
        <v/>
      </c>
      <c r="G285" s="414" t="s">
        <v>300</v>
      </c>
      <c r="H285" s="414">
        <v>43830</v>
      </c>
      <c r="I285" s="415" t="b">
        <f t="shared" si="16"/>
        <v>1</v>
      </c>
      <c r="J285" s="415" t="b">
        <f t="shared" si="17"/>
        <v>0</v>
      </c>
      <c r="K285" s="415" t="str">
        <f t="shared" si="18"/>
        <v>a1N36000002nEKCEA2</v>
      </c>
      <c r="L285" s="416" t="s">
        <v>1018</v>
      </c>
      <c r="M285" s="158"/>
      <c r="N285" s="79"/>
      <c r="AI285" s="5"/>
      <c r="AJ285" s="5"/>
      <c r="AK285" s="237"/>
      <c r="AL285" s="9"/>
      <c r="AM285" s="9"/>
      <c r="AN285" s="9"/>
      <c r="AO285" s="4"/>
      <c r="AP285" s="4"/>
      <c r="AQ285" s="4"/>
      <c r="AR285" s="4"/>
      <c r="AS285" s="4"/>
    </row>
    <row r="286" spans="1:45" s="302" customFormat="1" ht="18.75" customHeight="1" x14ac:dyDescent="0.25">
      <c r="A286" s="317">
        <v>39</v>
      </c>
      <c r="B286" s="329" t="str">
        <f t="shared" ref="B286:B349" si="19">IF(A286=A285,"",IF(VLOOKUP(A286,$A$8:$D$90,4,FALSE)=0,"",VLOOKUP(A286,$A$8:$D$90,4,FALSE)))</f>
        <v/>
      </c>
      <c r="C286" s="400" t="str">
        <f>TEXT(IFERROR(INDEX('Overview - Section A'!$A$43:$A$50,MATCH(G286,'Overview - Section A'!$I$43:$I$50,0)),""),"d-mmm-yy") &amp;" to " &amp; TEXT(IFERROR(INDEX('Overview - Section A'!$E$43:$E$50,MATCH(G286,'Overview - Section A'!$I$43:$I$50,0)),""),"d-mmm-yy")</f>
        <v>1-Jan-20 to 31-Dec-20</v>
      </c>
      <c r="D286" s="413"/>
      <c r="E286" s="413"/>
      <c r="F286" s="410" t="str">
        <f t="shared" ref="F286:F349" si="20">IF(VLOOKUP(A286,$A$8:$D$90,4,FALSE)=0,"",VLOOKUP(A286,$A$8:$D$90,4,FALSE))</f>
        <v/>
      </c>
      <c r="G286" s="414" t="s">
        <v>302</v>
      </c>
      <c r="H286" s="414">
        <v>44196</v>
      </c>
      <c r="I286" s="415" t="b">
        <f t="shared" ref="I286:I349" si="21">IFERROR(TRUE,FALSE)</f>
        <v>1</v>
      </c>
      <c r="J286" s="415" t="b">
        <f t="shared" ref="J286:J349" si="22">IFERROR(IF(F286&lt;&gt;"",TRUE,FALSE),FALSE)</f>
        <v>0</v>
      </c>
      <c r="K286" s="415" t="str">
        <f t="shared" ref="K286:K349" si="23">IFERROR(VLOOKUP(A286,$A$8:$T$90,20,FALSE),"")</f>
        <v>a1N36000002nEKCEA2</v>
      </c>
      <c r="L286" s="416" t="s">
        <v>1019</v>
      </c>
      <c r="M286" s="158"/>
      <c r="N286" s="79"/>
      <c r="AI286" s="5"/>
      <c r="AJ286" s="5"/>
      <c r="AK286" s="237"/>
      <c r="AL286" s="9"/>
      <c r="AM286" s="9"/>
      <c r="AN286" s="9"/>
      <c r="AO286" s="4"/>
      <c r="AP286" s="4"/>
      <c r="AQ286" s="4"/>
      <c r="AR286" s="4"/>
      <c r="AS286" s="4"/>
    </row>
    <row r="287" spans="1:45" s="302" customFormat="1" ht="18.75" customHeight="1" x14ac:dyDescent="0.25">
      <c r="A287" s="317">
        <v>39</v>
      </c>
      <c r="B287" s="329" t="str">
        <f t="shared" si="19"/>
        <v/>
      </c>
      <c r="C287" s="400" t="str">
        <f>TEXT(IFERROR(INDEX('Overview - Section A'!$A$43:$A$50,MATCH(G287,'Overview - Section A'!$I$43:$I$50,0)),""),"d-mmm-yy") &amp;" to " &amp; TEXT(IFERROR(INDEX('Overview - Section A'!$E$43:$E$50,MATCH(G287,'Overview - Section A'!$I$43:$I$50,0)),""),"d-mmm-yy")</f>
        <v>1-Jan-21 to 31-Dec-21</v>
      </c>
      <c r="D287" s="413"/>
      <c r="E287" s="413"/>
      <c r="F287" s="410" t="str">
        <f t="shared" si="20"/>
        <v/>
      </c>
      <c r="G287" s="414" t="s">
        <v>304</v>
      </c>
      <c r="H287" s="414">
        <v>44561</v>
      </c>
      <c r="I287" s="415" t="b">
        <f t="shared" si="21"/>
        <v>1</v>
      </c>
      <c r="J287" s="415" t="b">
        <f t="shared" si="22"/>
        <v>0</v>
      </c>
      <c r="K287" s="415" t="str">
        <f t="shared" si="23"/>
        <v>a1N36000002nEKCEA2</v>
      </c>
      <c r="L287" s="416" t="s">
        <v>1020</v>
      </c>
      <c r="M287" s="158"/>
      <c r="N287" s="79"/>
      <c r="AI287" s="5"/>
      <c r="AJ287" s="5"/>
      <c r="AK287" s="237"/>
      <c r="AL287" s="9"/>
      <c r="AM287" s="9"/>
      <c r="AN287" s="9"/>
      <c r="AO287" s="4"/>
      <c r="AP287" s="4"/>
      <c r="AQ287" s="4"/>
      <c r="AR287" s="4"/>
      <c r="AS287" s="4"/>
    </row>
    <row r="288" spans="1:45" s="302" customFormat="1" ht="18.75" customHeight="1" x14ac:dyDescent="0.25">
      <c r="A288" s="317">
        <v>39</v>
      </c>
      <c r="B288" s="329" t="str">
        <f t="shared" si="19"/>
        <v/>
      </c>
      <c r="C288" s="400" t="str">
        <f>TEXT(IFERROR(INDEX('Overview - Section A'!$A$43:$A$50,MATCH(G288,'Overview - Section A'!$I$43:$I$50,0)),""),"d-mmm-yy") &amp;" to " &amp; TEXT(IFERROR(INDEX('Overview - Section A'!$E$43:$E$50,MATCH(G288,'Overview - Section A'!$I$43:$I$50,0)),""),"d-mmm-yy")</f>
        <v>1-Jan-22 to 31-Dec-22</v>
      </c>
      <c r="D288" s="413"/>
      <c r="E288" s="413"/>
      <c r="F288" s="410" t="str">
        <f t="shared" si="20"/>
        <v/>
      </c>
      <c r="G288" s="414" t="s">
        <v>306</v>
      </c>
      <c r="H288" s="414">
        <v>44926</v>
      </c>
      <c r="I288" s="415" t="b">
        <f t="shared" si="21"/>
        <v>1</v>
      </c>
      <c r="J288" s="415" t="b">
        <f t="shared" si="22"/>
        <v>0</v>
      </c>
      <c r="K288" s="415" t="str">
        <f t="shared" si="23"/>
        <v>a1N36000002nEKCEA2</v>
      </c>
      <c r="L288" s="416" t="s">
        <v>1021</v>
      </c>
      <c r="M288" s="158"/>
      <c r="N288" s="79"/>
      <c r="AI288" s="5"/>
      <c r="AJ288" s="5"/>
      <c r="AK288" s="237"/>
      <c r="AL288" s="9"/>
      <c r="AM288" s="9"/>
      <c r="AN288" s="9"/>
      <c r="AO288" s="4"/>
      <c r="AP288" s="4"/>
      <c r="AQ288" s="4"/>
      <c r="AR288" s="4"/>
      <c r="AS288" s="4"/>
    </row>
    <row r="289" spans="1:45" s="302" customFormat="1" ht="18.75" customHeight="1" x14ac:dyDescent="0.25">
      <c r="A289" s="317">
        <v>40</v>
      </c>
      <c r="B289" s="329" t="str">
        <f t="shared" si="19"/>
        <v/>
      </c>
      <c r="C289" s="400" t="str">
        <f>TEXT(IFERROR(INDEX('Overview - Section A'!$A$43:$A$50,MATCH(G289,'Overview - Section A'!$I$43:$I$50,0)),""),"d-mmm-yy") &amp;" to " &amp; TEXT(IFERROR(INDEX('Overview - Section A'!$E$43:$E$50,MATCH(G289,'Overview - Section A'!$I$43:$I$50,0)),""),"d-mmm-yy")</f>
        <v>1-Jan-18 to 31-Dec-18</v>
      </c>
      <c r="D289" s="413"/>
      <c r="E289" s="413"/>
      <c r="F289" s="410" t="str">
        <f t="shared" si="20"/>
        <v/>
      </c>
      <c r="G289" s="414" t="s">
        <v>298</v>
      </c>
      <c r="H289" s="414">
        <v>43465</v>
      </c>
      <c r="I289" s="415" t="b">
        <f t="shared" si="21"/>
        <v>1</v>
      </c>
      <c r="J289" s="415" t="b">
        <f t="shared" si="22"/>
        <v>0</v>
      </c>
      <c r="K289" s="415" t="str">
        <f t="shared" si="23"/>
        <v>a1N36000002nEKDEA2</v>
      </c>
      <c r="L289" s="416" t="s">
        <v>1022</v>
      </c>
      <c r="M289" s="158"/>
      <c r="N289" s="79"/>
      <c r="AI289" s="5"/>
      <c r="AJ289" s="5"/>
      <c r="AK289" s="237"/>
      <c r="AL289" s="9"/>
      <c r="AM289" s="9"/>
      <c r="AN289" s="9"/>
      <c r="AO289" s="4"/>
      <c r="AP289" s="4"/>
      <c r="AQ289" s="4"/>
      <c r="AR289" s="4"/>
      <c r="AS289" s="4"/>
    </row>
    <row r="290" spans="1:45" s="302" customFormat="1" ht="18.75" customHeight="1" x14ac:dyDescent="0.25">
      <c r="A290" s="317">
        <v>40</v>
      </c>
      <c r="B290" s="329" t="str">
        <f t="shared" si="19"/>
        <v/>
      </c>
      <c r="C290" s="400" t="str">
        <f>TEXT(IFERROR(INDEX('Overview - Section A'!$A$43:$A$50,MATCH(G290,'Overview - Section A'!$I$43:$I$50,0)),""),"d-mmm-yy") &amp;" to " &amp; TEXT(IFERROR(INDEX('Overview - Section A'!$E$43:$E$50,MATCH(G290,'Overview - Section A'!$I$43:$I$50,0)),""),"d-mmm-yy")</f>
        <v>1-Jan-19 to 31-Dec-19</v>
      </c>
      <c r="D290" s="413"/>
      <c r="E290" s="413"/>
      <c r="F290" s="410" t="str">
        <f t="shared" si="20"/>
        <v/>
      </c>
      <c r="G290" s="414" t="s">
        <v>300</v>
      </c>
      <c r="H290" s="414">
        <v>43830</v>
      </c>
      <c r="I290" s="415" t="b">
        <f t="shared" si="21"/>
        <v>1</v>
      </c>
      <c r="J290" s="415" t="b">
        <f t="shared" si="22"/>
        <v>0</v>
      </c>
      <c r="K290" s="415" t="str">
        <f t="shared" si="23"/>
        <v>a1N36000002nEKDEA2</v>
      </c>
      <c r="L290" s="416" t="s">
        <v>1023</v>
      </c>
      <c r="M290" s="158"/>
      <c r="N290" s="79"/>
      <c r="AI290" s="5"/>
      <c r="AJ290" s="5"/>
      <c r="AK290" s="237"/>
      <c r="AL290" s="9"/>
      <c r="AM290" s="9"/>
      <c r="AN290" s="9"/>
      <c r="AO290" s="4"/>
      <c r="AP290" s="4"/>
      <c r="AQ290" s="4"/>
      <c r="AR290" s="4"/>
      <c r="AS290" s="4"/>
    </row>
    <row r="291" spans="1:45" s="302" customFormat="1" ht="18.75" customHeight="1" x14ac:dyDescent="0.25">
      <c r="A291" s="317">
        <v>40</v>
      </c>
      <c r="B291" s="329" t="str">
        <f t="shared" si="19"/>
        <v/>
      </c>
      <c r="C291" s="400" t="str">
        <f>TEXT(IFERROR(INDEX('Overview - Section A'!$A$43:$A$50,MATCH(G291,'Overview - Section A'!$I$43:$I$50,0)),""),"d-mmm-yy") &amp;" to " &amp; TEXT(IFERROR(INDEX('Overview - Section A'!$E$43:$E$50,MATCH(G291,'Overview - Section A'!$I$43:$I$50,0)),""),"d-mmm-yy")</f>
        <v>1-Jan-20 to 31-Dec-20</v>
      </c>
      <c r="D291" s="413"/>
      <c r="E291" s="413"/>
      <c r="F291" s="410" t="str">
        <f t="shared" si="20"/>
        <v/>
      </c>
      <c r="G291" s="414" t="s">
        <v>302</v>
      </c>
      <c r="H291" s="414">
        <v>44196</v>
      </c>
      <c r="I291" s="415" t="b">
        <f t="shared" si="21"/>
        <v>1</v>
      </c>
      <c r="J291" s="415" t="b">
        <f t="shared" si="22"/>
        <v>0</v>
      </c>
      <c r="K291" s="415" t="str">
        <f t="shared" si="23"/>
        <v>a1N36000002nEKDEA2</v>
      </c>
      <c r="L291" s="416" t="s">
        <v>1024</v>
      </c>
      <c r="M291" s="158"/>
      <c r="N291" s="79"/>
      <c r="AI291" s="5"/>
      <c r="AJ291" s="5"/>
      <c r="AK291" s="237"/>
      <c r="AL291" s="9"/>
      <c r="AM291" s="9"/>
      <c r="AN291" s="9"/>
      <c r="AO291" s="4"/>
      <c r="AP291" s="4"/>
      <c r="AQ291" s="4"/>
      <c r="AR291" s="4"/>
      <c r="AS291" s="4"/>
    </row>
    <row r="292" spans="1:45" s="302" customFormat="1" ht="18.75" customHeight="1" x14ac:dyDescent="0.25">
      <c r="A292" s="317">
        <v>40</v>
      </c>
      <c r="B292" s="329" t="str">
        <f t="shared" si="19"/>
        <v/>
      </c>
      <c r="C292" s="400" t="str">
        <f>TEXT(IFERROR(INDEX('Overview - Section A'!$A$43:$A$50,MATCH(G292,'Overview - Section A'!$I$43:$I$50,0)),""),"d-mmm-yy") &amp;" to " &amp; TEXT(IFERROR(INDEX('Overview - Section A'!$E$43:$E$50,MATCH(G292,'Overview - Section A'!$I$43:$I$50,0)),""),"d-mmm-yy")</f>
        <v>1-Jan-21 to 31-Dec-21</v>
      </c>
      <c r="D292" s="413"/>
      <c r="E292" s="413"/>
      <c r="F292" s="410" t="str">
        <f t="shared" si="20"/>
        <v/>
      </c>
      <c r="G292" s="414" t="s">
        <v>304</v>
      </c>
      <c r="H292" s="414">
        <v>44561</v>
      </c>
      <c r="I292" s="415" t="b">
        <f t="shared" si="21"/>
        <v>1</v>
      </c>
      <c r="J292" s="415" t="b">
        <f t="shared" si="22"/>
        <v>0</v>
      </c>
      <c r="K292" s="415" t="str">
        <f t="shared" si="23"/>
        <v>a1N36000002nEKDEA2</v>
      </c>
      <c r="L292" s="416" t="s">
        <v>1025</v>
      </c>
      <c r="M292" s="158"/>
      <c r="N292" s="79"/>
      <c r="AI292" s="5"/>
      <c r="AJ292" s="5"/>
      <c r="AK292" s="237"/>
      <c r="AL292" s="9"/>
      <c r="AM292" s="9"/>
      <c r="AN292" s="9"/>
      <c r="AO292" s="4"/>
      <c r="AP292" s="4"/>
      <c r="AQ292" s="4"/>
      <c r="AR292" s="4"/>
      <c r="AS292" s="4"/>
    </row>
    <row r="293" spans="1:45" s="302" customFormat="1" ht="18.75" customHeight="1" x14ac:dyDescent="0.25">
      <c r="A293" s="317">
        <v>40</v>
      </c>
      <c r="B293" s="329" t="str">
        <f t="shared" si="19"/>
        <v/>
      </c>
      <c r="C293" s="400" t="str">
        <f>TEXT(IFERROR(INDEX('Overview - Section A'!$A$43:$A$50,MATCH(G293,'Overview - Section A'!$I$43:$I$50,0)),""),"d-mmm-yy") &amp;" to " &amp; TEXT(IFERROR(INDEX('Overview - Section A'!$E$43:$E$50,MATCH(G293,'Overview - Section A'!$I$43:$I$50,0)),""),"d-mmm-yy")</f>
        <v>1-Jan-22 to 31-Dec-22</v>
      </c>
      <c r="D293" s="413"/>
      <c r="E293" s="413"/>
      <c r="F293" s="410" t="str">
        <f t="shared" si="20"/>
        <v/>
      </c>
      <c r="G293" s="414" t="s">
        <v>306</v>
      </c>
      <c r="H293" s="414">
        <v>44926</v>
      </c>
      <c r="I293" s="415" t="b">
        <f t="shared" si="21"/>
        <v>1</v>
      </c>
      <c r="J293" s="415" t="b">
        <f t="shared" si="22"/>
        <v>0</v>
      </c>
      <c r="K293" s="415" t="str">
        <f t="shared" si="23"/>
        <v>a1N36000002nEKDEA2</v>
      </c>
      <c r="L293" s="416" t="s">
        <v>1026</v>
      </c>
      <c r="M293" s="158"/>
      <c r="N293" s="79"/>
      <c r="AI293" s="5"/>
      <c r="AJ293" s="5"/>
      <c r="AK293" s="237"/>
      <c r="AL293" s="9"/>
      <c r="AM293" s="9"/>
      <c r="AN293" s="9"/>
      <c r="AO293" s="4"/>
      <c r="AP293" s="4"/>
      <c r="AQ293" s="4"/>
      <c r="AR293" s="4"/>
      <c r="AS293" s="4"/>
    </row>
    <row r="294" spans="1:45" s="302" customFormat="1" ht="18.75" customHeight="1" x14ac:dyDescent="0.25">
      <c r="A294" s="317">
        <v>41</v>
      </c>
      <c r="B294" s="329" t="str">
        <f t="shared" si="19"/>
        <v/>
      </c>
      <c r="C294" s="400" t="str">
        <f>TEXT(IFERROR(INDEX('Overview - Section A'!$A$43:$A$50,MATCH(G294,'Overview - Section A'!$I$43:$I$50,0)),""),"d-mmm-yy") &amp;" to " &amp; TEXT(IFERROR(INDEX('Overview - Section A'!$E$43:$E$50,MATCH(G294,'Overview - Section A'!$I$43:$I$50,0)),""),"d-mmm-yy")</f>
        <v>1-Jan-18 to 31-Dec-18</v>
      </c>
      <c r="D294" s="413"/>
      <c r="E294" s="413"/>
      <c r="F294" s="410" t="str">
        <f t="shared" si="20"/>
        <v/>
      </c>
      <c r="G294" s="414" t="s">
        <v>298</v>
      </c>
      <c r="H294" s="414">
        <v>43465</v>
      </c>
      <c r="I294" s="415" t="b">
        <f t="shared" si="21"/>
        <v>1</v>
      </c>
      <c r="J294" s="415" t="b">
        <f t="shared" si="22"/>
        <v>0</v>
      </c>
      <c r="K294" s="415" t="str">
        <f t="shared" si="23"/>
        <v>a1N36000002nEKEEA2</v>
      </c>
      <c r="L294" s="416" t="s">
        <v>1027</v>
      </c>
      <c r="M294" s="158"/>
      <c r="N294" s="79"/>
      <c r="AI294" s="5"/>
      <c r="AJ294" s="5"/>
      <c r="AK294" s="237"/>
      <c r="AL294" s="9"/>
      <c r="AM294" s="9"/>
      <c r="AN294" s="9"/>
      <c r="AO294" s="4"/>
      <c r="AP294" s="4"/>
      <c r="AQ294" s="4"/>
      <c r="AR294" s="4"/>
      <c r="AS294" s="4"/>
    </row>
    <row r="295" spans="1:45" s="302" customFormat="1" ht="18.75" customHeight="1" x14ac:dyDescent="0.25">
      <c r="A295" s="317">
        <v>41</v>
      </c>
      <c r="B295" s="329" t="str">
        <f t="shared" si="19"/>
        <v/>
      </c>
      <c r="C295" s="400" t="str">
        <f>TEXT(IFERROR(INDEX('Overview - Section A'!$A$43:$A$50,MATCH(G295,'Overview - Section A'!$I$43:$I$50,0)),""),"d-mmm-yy") &amp;" to " &amp; TEXT(IFERROR(INDEX('Overview - Section A'!$E$43:$E$50,MATCH(G295,'Overview - Section A'!$I$43:$I$50,0)),""),"d-mmm-yy")</f>
        <v>1-Jan-19 to 31-Dec-19</v>
      </c>
      <c r="D295" s="413"/>
      <c r="E295" s="413"/>
      <c r="F295" s="410" t="str">
        <f t="shared" si="20"/>
        <v/>
      </c>
      <c r="G295" s="414" t="s">
        <v>300</v>
      </c>
      <c r="H295" s="414">
        <v>43830</v>
      </c>
      <c r="I295" s="415" t="b">
        <f t="shared" si="21"/>
        <v>1</v>
      </c>
      <c r="J295" s="415" t="b">
        <f t="shared" si="22"/>
        <v>0</v>
      </c>
      <c r="K295" s="415" t="str">
        <f t="shared" si="23"/>
        <v>a1N36000002nEKEEA2</v>
      </c>
      <c r="L295" s="416" t="s">
        <v>1028</v>
      </c>
      <c r="M295" s="158"/>
      <c r="N295" s="79"/>
      <c r="AI295" s="5"/>
      <c r="AJ295" s="5"/>
      <c r="AK295" s="237"/>
      <c r="AL295" s="9"/>
      <c r="AM295" s="9"/>
      <c r="AN295" s="9"/>
      <c r="AO295" s="4"/>
      <c r="AP295" s="4"/>
      <c r="AQ295" s="4"/>
      <c r="AR295" s="4"/>
      <c r="AS295" s="4"/>
    </row>
    <row r="296" spans="1:45" s="302" customFormat="1" ht="18.75" customHeight="1" x14ac:dyDescent="0.25">
      <c r="A296" s="317">
        <v>41</v>
      </c>
      <c r="B296" s="329" t="str">
        <f t="shared" si="19"/>
        <v/>
      </c>
      <c r="C296" s="400" t="str">
        <f>TEXT(IFERROR(INDEX('Overview - Section A'!$A$43:$A$50,MATCH(G296,'Overview - Section A'!$I$43:$I$50,0)),""),"d-mmm-yy") &amp;" to " &amp; TEXT(IFERROR(INDEX('Overview - Section A'!$E$43:$E$50,MATCH(G296,'Overview - Section A'!$I$43:$I$50,0)),""),"d-mmm-yy")</f>
        <v>1-Jan-20 to 31-Dec-20</v>
      </c>
      <c r="D296" s="413"/>
      <c r="E296" s="413"/>
      <c r="F296" s="410" t="str">
        <f t="shared" si="20"/>
        <v/>
      </c>
      <c r="G296" s="414" t="s">
        <v>302</v>
      </c>
      <c r="H296" s="414">
        <v>44196</v>
      </c>
      <c r="I296" s="415" t="b">
        <f t="shared" si="21"/>
        <v>1</v>
      </c>
      <c r="J296" s="415" t="b">
        <f t="shared" si="22"/>
        <v>0</v>
      </c>
      <c r="K296" s="415" t="str">
        <f t="shared" si="23"/>
        <v>a1N36000002nEKEEA2</v>
      </c>
      <c r="L296" s="416" t="s">
        <v>1029</v>
      </c>
      <c r="M296" s="158"/>
      <c r="N296" s="79"/>
      <c r="AI296" s="5"/>
      <c r="AJ296" s="5"/>
      <c r="AK296" s="237"/>
      <c r="AL296" s="9"/>
      <c r="AM296" s="9"/>
      <c r="AN296" s="9"/>
      <c r="AO296" s="4"/>
      <c r="AP296" s="4"/>
      <c r="AQ296" s="4"/>
      <c r="AR296" s="4"/>
      <c r="AS296" s="4"/>
    </row>
    <row r="297" spans="1:45" s="302" customFormat="1" ht="18.75" customHeight="1" x14ac:dyDescent="0.25">
      <c r="A297" s="317">
        <v>41</v>
      </c>
      <c r="B297" s="329" t="str">
        <f t="shared" si="19"/>
        <v/>
      </c>
      <c r="C297" s="400" t="str">
        <f>TEXT(IFERROR(INDEX('Overview - Section A'!$A$43:$A$50,MATCH(G297,'Overview - Section A'!$I$43:$I$50,0)),""),"d-mmm-yy") &amp;" to " &amp; TEXT(IFERROR(INDEX('Overview - Section A'!$E$43:$E$50,MATCH(G297,'Overview - Section A'!$I$43:$I$50,0)),""),"d-mmm-yy")</f>
        <v>1-Jan-21 to 31-Dec-21</v>
      </c>
      <c r="D297" s="413"/>
      <c r="E297" s="413"/>
      <c r="F297" s="410" t="str">
        <f t="shared" si="20"/>
        <v/>
      </c>
      <c r="G297" s="414" t="s">
        <v>304</v>
      </c>
      <c r="H297" s="414">
        <v>44561</v>
      </c>
      <c r="I297" s="415" t="b">
        <f t="shared" si="21"/>
        <v>1</v>
      </c>
      <c r="J297" s="415" t="b">
        <f t="shared" si="22"/>
        <v>0</v>
      </c>
      <c r="K297" s="415" t="str">
        <f t="shared" si="23"/>
        <v>a1N36000002nEKEEA2</v>
      </c>
      <c r="L297" s="416" t="s">
        <v>1030</v>
      </c>
      <c r="M297" s="158"/>
      <c r="N297" s="79"/>
      <c r="AI297" s="5"/>
      <c r="AJ297" s="5"/>
      <c r="AK297" s="237"/>
      <c r="AL297" s="9"/>
      <c r="AM297" s="9"/>
      <c r="AN297" s="9"/>
      <c r="AO297" s="4"/>
      <c r="AP297" s="4"/>
      <c r="AQ297" s="4"/>
      <c r="AR297" s="4"/>
      <c r="AS297" s="4"/>
    </row>
    <row r="298" spans="1:45" s="302" customFormat="1" ht="18.75" customHeight="1" x14ac:dyDescent="0.25">
      <c r="A298" s="317">
        <v>41</v>
      </c>
      <c r="B298" s="329" t="str">
        <f t="shared" si="19"/>
        <v/>
      </c>
      <c r="C298" s="400" t="str">
        <f>TEXT(IFERROR(INDEX('Overview - Section A'!$A$43:$A$50,MATCH(G298,'Overview - Section A'!$I$43:$I$50,0)),""),"d-mmm-yy") &amp;" to " &amp; TEXT(IFERROR(INDEX('Overview - Section A'!$E$43:$E$50,MATCH(G298,'Overview - Section A'!$I$43:$I$50,0)),""),"d-mmm-yy")</f>
        <v>1-Jan-22 to 31-Dec-22</v>
      </c>
      <c r="D298" s="413"/>
      <c r="E298" s="413"/>
      <c r="F298" s="410" t="str">
        <f t="shared" si="20"/>
        <v/>
      </c>
      <c r="G298" s="414" t="s">
        <v>306</v>
      </c>
      <c r="H298" s="414">
        <v>44926</v>
      </c>
      <c r="I298" s="415" t="b">
        <f t="shared" si="21"/>
        <v>1</v>
      </c>
      <c r="J298" s="415" t="b">
        <f t="shared" si="22"/>
        <v>0</v>
      </c>
      <c r="K298" s="415" t="str">
        <f t="shared" si="23"/>
        <v>a1N36000002nEKEEA2</v>
      </c>
      <c r="L298" s="416" t="s">
        <v>1031</v>
      </c>
      <c r="M298" s="158"/>
      <c r="N298" s="79"/>
      <c r="AI298" s="5"/>
      <c r="AJ298" s="5"/>
      <c r="AK298" s="237"/>
      <c r="AL298" s="9"/>
      <c r="AM298" s="9"/>
      <c r="AN298" s="9"/>
      <c r="AO298" s="4"/>
      <c r="AP298" s="4"/>
      <c r="AQ298" s="4"/>
      <c r="AR298" s="4"/>
      <c r="AS298" s="4"/>
    </row>
    <row r="299" spans="1:45" s="302" customFormat="1" ht="18.75" customHeight="1" x14ac:dyDescent="0.25">
      <c r="A299" s="317">
        <v>42</v>
      </c>
      <c r="B299" s="329" t="str">
        <f t="shared" si="19"/>
        <v/>
      </c>
      <c r="C299" s="400" t="str">
        <f>TEXT(IFERROR(INDEX('Overview - Section A'!$A$43:$A$50,MATCH(G299,'Overview - Section A'!$I$43:$I$50,0)),""),"d-mmm-yy") &amp;" to " &amp; TEXT(IFERROR(INDEX('Overview - Section A'!$E$43:$E$50,MATCH(G299,'Overview - Section A'!$I$43:$I$50,0)),""),"d-mmm-yy")</f>
        <v>1-Jan-18 to 31-Dec-18</v>
      </c>
      <c r="D299" s="413"/>
      <c r="E299" s="413"/>
      <c r="F299" s="410" t="str">
        <f t="shared" si="20"/>
        <v/>
      </c>
      <c r="G299" s="414" t="s">
        <v>298</v>
      </c>
      <c r="H299" s="414">
        <v>43465</v>
      </c>
      <c r="I299" s="415" t="b">
        <f t="shared" si="21"/>
        <v>1</v>
      </c>
      <c r="J299" s="415" t="b">
        <f t="shared" si="22"/>
        <v>0</v>
      </c>
      <c r="K299" s="415" t="str">
        <f t="shared" si="23"/>
        <v>a1N36000002nEKFEA2</v>
      </c>
      <c r="L299" s="416" t="s">
        <v>1032</v>
      </c>
      <c r="M299" s="158"/>
      <c r="N299" s="79"/>
      <c r="AI299" s="5"/>
      <c r="AJ299" s="5"/>
      <c r="AK299" s="237"/>
      <c r="AL299" s="9"/>
      <c r="AM299" s="9"/>
      <c r="AN299" s="9"/>
      <c r="AO299" s="4"/>
      <c r="AP299" s="4"/>
      <c r="AQ299" s="4"/>
      <c r="AR299" s="4"/>
      <c r="AS299" s="4"/>
    </row>
    <row r="300" spans="1:45" s="302" customFormat="1" ht="18.75" customHeight="1" x14ac:dyDescent="0.25">
      <c r="A300" s="317">
        <v>42</v>
      </c>
      <c r="B300" s="329" t="str">
        <f t="shared" si="19"/>
        <v/>
      </c>
      <c r="C300" s="400" t="str">
        <f>TEXT(IFERROR(INDEX('Overview - Section A'!$A$43:$A$50,MATCH(G300,'Overview - Section A'!$I$43:$I$50,0)),""),"d-mmm-yy") &amp;" to " &amp; TEXT(IFERROR(INDEX('Overview - Section A'!$E$43:$E$50,MATCH(G300,'Overview - Section A'!$I$43:$I$50,0)),""),"d-mmm-yy")</f>
        <v>1-Jan-19 to 31-Dec-19</v>
      </c>
      <c r="D300" s="413"/>
      <c r="E300" s="413"/>
      <c r="F300" s="410" t="str">
        <f t="shared" si="20"/>
        <v/>
      </c>
      <c r="G300" s="414" t="s">
        <v>300</v>
      </c>
      <c r="H300" s="414">
        <v>43830</v>
      </c>
      <c r="I300" s="415" t="b">
        <f t="shared" si="21"/>
        <v>1</v>
      </c>
      <c r="J300" s="415" t="b">
        <f t="shared" si="22"/>
        <v>0</v>
      </c>
      <c r="K300" s="415" t="str">
        <f t="shared" si="23"/>
        <v>a1N36000002nEKFEA2</v>
      </c>
      <c r="L300" s="416" t="s">
        <v>1033</v>
      </c>
      <c r="M300" s="158"/>
      <c r="N300" s="79"/>
      <c r="AI300" s="5"/>
      <c r="AJ300" s="5"/>
      <c r="AK300" s="237"/>
      <c r="AL300" s="9"/>
      <c r="AM300" s="9"/>
      <c r="AN300" s="9"/>
      <c r="AO300" s="4"/>
      <c r="AP300" s="4"/>
      <c r="AQ300" s="4"/>
      <c r="AR300" s="4"/>
      <c r="AS300" s="4"/>
    </row>
    <row r="301" spans="1:45" s="302" customFormat="1" ht="18.75" customHeight="1" x14ac:dyDescent="0.25">
      <c r="A301" s="317">
        <v>42</v>
      </c>
      <c r="B301" s="329" t="str">
        <f t="shared" si="19"/>
        <v/>
      </c>
      <c r="C301" s="400" t="str">
        <f>TEXT(IFERROR(INDEX('Overview - Section A'!$A$43:$A$50,MATCH(G301,'Overview - Section A'!$I$43:$I$50,0)),""),"d-mmm-yy") &amp;" to " &amp; TEXT(IFERROR(INDEX('Overview - Section A'!$E$43:$E$50,MATCH(G301,'Overview - Section A'!$I$43:$I$50,0)),""),"d-mmm-yy")</f>
        <v>1-Jan-20 to 31-Dec-20</v>
      </c>
      <c r="D301" s="413"/>
      <c r="E301" s="413"/>
      <c r="F301" s="410" t="str">
        <f t="shared" si="20"/>
        <v/>
      </c>
      <c r="G301" s="414" t="s">
        <v>302</v>
      </c>
      <c r="H301" s="414">
        <v>44196</v>
      </c>
      <c r="I301" s="415" t="b">
        <f t="shared" si="21"/>
        <v>1</v>
      </c>
      <c r="J301" s="415" t="b">
        <f t="shared" si="22"/>
        <v>0</v>
      </c>
      <c r="K301" s="415" t="str">
        <f t="shared" si="23"/>
        <v>a1N36000002nEKFEA2</v>
      </c>
      <c r="L301" s="416" t="s">
        <v>1034</v>
      </c>
      <c r="M301" s="158"/>
      <c r="N301" s="79"/>
      <c r="AI301" s="5"/>
      <c r="AJ301" s="5"/>
      <c r="AK301" s="237"/>
      <c r="AL301" s="9"/>
      <c r="AM301" s="9"/>
      <c r="AN301" s="9"/>
      <c r="AO301" s="4"/>
      <c r="AP301" s="4"/>
      <c r="AQ301" s="4"/>
      <c r="AR301" s="4"/>
      <c r="AS301" s="4"/>
    </row>
    <row r="302" spans="1:45" s="302" customFormat="1" ht="18.75" customHeight="1" x14ac:dyDescent="0.25">
      <c r="A302" s="317">
        <v>42</v>
      </c>
      <c r="B302" s="329" t="str">
        <f t="shared" si="19"/>
        <v/>
      </c>
      <c r="C302" s="400" t="str">
        <f>TEXT(IFERROR(INDEX('Overview - Section A'!$A$43:$A$50,MATCH(G302,'Overview - Section A'!$I$43:$I$50,0)),""),"d-mmm-yy") &amp;" to " &amp; TEXT(IFERROR(INDEX('Overview - Section A'!$E$43:$E$50,MATCH(G302,'Overview - Section A'!$I$43:$I$50,0)),""),"d-mmm-yy")</f>
        <v>1-Jan-21 to 31-Dec-21</v>
      </c>
      <c r="D302" s="413"/>
      <c r="E302" s="413"/>
      <c r="F302" s="410" t="str">
        <f t="shared" si="20"/>
        <v/>
      </c>
      <c r="G302" s="414" t="s">
        <v>304</v>
      </c>
      <c r="H302" s="414">
        <v>44561</v>
      </c>
      <c r="I302" s="415" t="b">
        <f t="shared" si="21"/>
        <v>1</v>
      </c>
      <c r="J302" s="415" t="b">
        <f t="shared" si="22"/>
        <v>0</v>
      </c>
      <c r="K302" s="415" t="str">
        <f t="shared" si="23"/>
        <v>a1N36000002nEKFEA2</v>
      </c>
      <c r="L302" s="416" t="s">
        <v>1035</v>
      </c>
      <c r="M302" s="158"/>
      <c r="N302" s="79"/>
      <c r="AI302" s="5"/>
      <c r="AJ302" s="5"/>
      <c r="AK302" s="237"/>
      <c r="AL302" s="9"/>
      <c r="AM302" s="9"/>
      <c r="AN302" s="9"/>
      <c r="AO302" s="4"/>
      <c r="AP302" s="4"/>
      <c r="AQ302" s="4"/>
      <c r="AR302" s="4"/>
      <c r="AS302" s="4"/>
    </row>
    <row r="303" spans="1:45" s="302" customFormat="1" ht="18.75" customHeight="1" x14ac:dyDescent="0.25">
      <c r="A303" s="317">
        <v>42</v>
      </c>
      <c r="B303" s="329" t="str">
        <f t="shared" si="19"/>
        <v/>
      </c>
      <c r="C303" s="400" t="str">
        <f>TEXT(IFERROR(INDEX('Overview - Section A'!$A$43:$A$50,MATCH(G303,'Overview - Section A'!$I$43:$I$50,0)),""),"d-mmm-yy") &amp;" to " &amp; TEXT(IFERROR(INDEX('Overview - Section A'!$E$43:$E$50,MATCH(G303,'Overview - Section A'!$I$43:$I$50,0)),""),"d-mmm-yy")</f>
        <v>1-Jan-22 to 31-Dec-22</v>
      </c>
      <c r="D303" s="413"/>
      <c r="E303" s="413"/>
      <c r="F303" s="410" t="str">
        <f t="shared" si="20"/>
        <v/>
      </c>
      <c r="G303" s="414" t="s">
        <v>306</v>
      </c>
      <c r="H303" s="414">
        <v>44926</v>
      </c>
      <c r="I303" s="415" t="b">
        <f t="shared" si="21"/>
        <v>1</v>
      </c>
      <c r="J303" s="415" t="b">
        <f t="shared" si="22"/>
        <v>0</v>
      </c>
      <c r="K303" s="415" t="str">
        <f t="shared" si="23"/>
        <v>a1N36000002nEKFEA2</v>
      </c>
      <c r="L303" s="416" t="s">
        <v>1036</v>
      </c>
      <c r="M303" s="158"/>
      <c r="N303" s="79"/>
      <c r="AI303" s="5"/>
      <c r="AJ303" s="5"/>
      <c r="AK303" s="237"/>
      <c r="AL303" s="9"/>
      <c r="AM303" s="9"/>
      <c r="AN303" s="9"/>
      <c r="AO303" s="4"/>
      <c r="AP303" s="4"/>
      <c r="AQ303" s="4"/>
      <c r="AR303" s="4"/>
      <c r="AS303" s="4"/>
    </row>
    <row r="304" spans="1:45" s="302" customFormat="1" ht="18.75" customHeight="1" x14ac:dyDescent="0.25">
      <c r="A304" s="317">
        <v>43</v>
      </c>
      <c r="B304" s="329" t="str">
        <f t="shared" si="19"/>
        <v/>
      </c>
      <c r="C304" s="400" t="str">
        <f>TEXT(IFERROR(INDEX('Overview - Section A'!$A$43:$A$50,MATCH(G304,'Overview - Section A'!$I$43:$I$50,0)),""),"d-mmm-yy") &amp;" to " &amp; TEXT(IFERROR(INDEX('Overview - Section A'!$E$43:$E$50,MATCH(G304,'Overview - Section A'!$I$43:$I$50,0)),""),"d-mmm-yy")</f>
        <v>1-Jan-18 to 31-Dec-18</v>
      </c>
      <c r="D304" s="413"/>
      <c r="E304" s="413"/>
      <c r="F304" s="410" t="str">
        <f t="shared" si="20"/>
        <v/>
      </c>
      <c r="G304" s="414" t="s">
        <v>298</v>
      </c>
      <c r="H304" s="414">
        <v>43465</v>
      </c>
      <c r="I304" s="415" t="b">
        <f t="shared" si="21"/>
        <v>1</v>
      </c>
      <c r="J304" s="415" t="b">
        <f t="shared" si="22"/>
        <v>0</v>
      </c>
      <c r="K304" s="415" t="str">
        <f t="shared" si="23"/>
        <v>a1N36000002nEKGEA2</v>
      </c>
      <c r="L304" s="416" t="s">
        <v>1037</v>
      </c>
      <c r="M304" s="158"/>
      <c r="N304" s="79"/>
      <c r="AI304" s="5"/>
      <c r="AJ304" s="5"/>
      <c r="AK304" s="237"/>
      <c r="AL304" s="9"/>
      <c r="AM304" s="9"/>
      <c r="AN304" s="9"/>
      <c r="AO304" s="4"/>
      <c r="AP304" s="4"/>
      <c r="AQ304" s="4"/>
      <c r="AR304" s="4"/>
      <c r="AS304" s="4"/>
    </row>
    <row r="305" spans="1:45" s="302" customFormat="1" ht="18.75" customHeight="1" x14ac:dyDescent="0.25">
      <c r="A305" s="317">
        <v>43</v>
      </c>
      <c r="B305" s="329" t="str">
        <f t="shared" si="19"/>
        <v/>
      </c>
      <c r="C305" s="400" t="str">
        <f>TEXT(IFERROR(INDEX('Overview - Section A'!$A$43:$A$50,MATCH(G305,'Overview - Section A'!$I$43:$I$50,0)),""),"d-mmm-yy") &amp;" to " &amp; TEXT(IFERROR(INDEX('Overview - Section A'!$E$43:$E$50,MATCH(G305,'Overview - Section A'!$I$43:$I$50,0)),""),"d-mmm-yy")</f>
        <v>1-Jan-19 to 31-Dec-19</v>
      </c>
      <c r="D305" s="413"/>
      <c r="E305" s="413"/>
      <c r="F305" s="410" t="str">
        <f t="shared" si="20"/>
        <v/>
      </c>
      <c r="G305" s="414" t="s">
        <v>300</v>
      </c>
      <c r="H305" s="414">
        <v>43830</v>
      </c>
      <c r="I305" s="415" t="b">
        <f t="shared" si="21"/>
        <v>1</v>
      </c>
      <c r="J305" s="415" t="b">
        <f t="shared" si="22"/>
        <v>0</v>
      </c>
      <c r="K305" s="415" t="str">
        <f t="shared" si="23"/>
        <v>a1N36000002nEKGEA2</v>
      </c>
      <c r="L305" s="416" t="s">
        <v>1038</v>
      </c>
      <c r="M305" s="158"/>
      <c r="N305" s="79"/>
      <c r="AI305" s="5"/>
      <c r="AJ305" s="5"/>
      <c r="AK305" s="237"/>
      <c r="AL305" s="9"/>
      <c r="AM305" s="9"/>
      <c r="AN305" s="9"/>
      <c r="AO305" s="4"/>
      <c r="AP305" s="4"/>
      <c r="AQ305" s="4"/>
      <c r="AR305" s="4"/>
      <c r="AS305" s="4"/>
    </row>
    <row r="306" spans="1:45" s="302" customFormat="1" ht="18.75" customHeight="1" x14ac:dyDescent="0.25">
      <c r="A306" s="317">
        <v>43</v>
      </c>
      <c r="B306" s="329" t="str">
        <f t="shared" si="19"/>
        <v/>
      </c>
      <c r="C306" s="400" t="str">
        <f>TEXT(IFERROR(INDEX('Overview - Section A'!$A$43:$A$50,MATCH(G306,'Overview - Section A'!$I$43:$I$50,0)),""),"d-mmm-yy") &amp;" to " &amp; TEXT(IFERROR(INDEX('Overview - Section A'!$E$43:$E$50,MATCH(G306,'Overview - Section A'!$I$43:$I$50,0)),""),"d-mmm-yy")</f>
        <v>1-Jan-20 to 31-Dec-20</v>
      </c>
      <c r="D306" s="413"/>
      <c r="E306" s="413"/>
      <c r="F306" s="410" t="str">
        <f t="shared" si="20"/>
        <v/>
      </c>
      <c r="G306" s="414" t="s">
        <v>302</v>
      </c>
      <c r="H306" s="414">
        <v>44196</v>
      </c>
      <c r="I306" s="415" t="b">
        <f t="shared" si="21"/>
        <v>1</v>
      </c>
      <c r="J306" s="415" t="b">
        <f t="shared" si="22"/>
        <v>0</v>
      </c>
      <c r="K306" s="415" t="str">
        <f t="shared" si="23"/>
        <v>a1N36000002nEKGEA2</v>
      </c>
      <c r="L306" s="416" t="s">
        <v>1039</v>
      </c>
      <c r="M306" s="158"/>
      <c r="N306" s="79"/>
      <c r="AI306" s="5"/>
      <c r="AJ306" s="5"/>
      <c r="AK306" s="237"/>
      <c r="AL306" s="9"/>
      <c r="AM306" s="9"/>
      <c r="AN306" s="9"/>
      <c r="AO306" s="4"/>
      <c r="AP306" s="4"/>
      <c r="AQ306" s="4"/>
      <c r="AR306" s="4"/>
      <c r="AS306" s="4"/>
    </row>
    <row r="307" spans="1:45" s="302" customFormat="1" ht="18.75" customHeight="1" x14ac:dyDescent="0.25">
      <c r="A307" s="317">
        <v>43</v>
      </c>
      <c r="B307" s="329" t="str">
        <f t="shared" si="19"/>
        <v/>
      </c>
      <c r="C307" s="400" t="str">
        <f>TEXT(IFERROR(INDEX('Overview - Section A'!$A$43:$A$50,MATCH(G307,'Overview - Section A'!$I$43:$I$50,0)),""),"d-mmm-yy") &amp;" to " &amp; TEXT(IFERROR(INDEX('Overview - Section A'!$E$43:$E$50,MATCH(G307,'Overview - Section A'!$I$43:$I$50,0)),""),"d-mmm-yy")</f>
        <v>1-Jan-21 to 31-Dec-21</v>
      </c>
      <c r="D307" s="413"/>
      <c r="E307" s="413"/>
      <c r="F307" s="410" t="str">
        <f t="shared" si="20"/>
        <v/>
      </c>
      <c r="G307" s="414" t="s">
        <v>304</v>
      </c>
      <c r="H307" s="414">
        <v>44561</v>
      </c>
      <c r="I307" s="415" t="b">
        <f t="shared" si="21"/>
        <v>1</v>
      </c>
      <c r="J307" s="415" t="b">
        <f t="shared" si="22"/>
        <v>0</v>
      </c>
      <c r="K307" s="415" t="str">
        <f t="shared" si="23"/>
        <v>a1N36000002nEKGEA2</v>
      </c>
      <c r="L307" s="416" t="s">
        <v>1040</v>
      </c>
      <c r="M307" s="158"/>
      <c r="N307" s="79"/>
      <c r="AI307" s="5"/>
      <c r="AJ307" s="5"/>
      <c r="AK307" s="237"/>
      <c r="AL307" s="9"/>
      <c r="AM307" s="9"/>
      <c r="AN307" s="9"/>
      <c r="AO307" s="4"/>
      <c r="AP307" s="4"/>
      <c r="AQ307" s="4"/>
      <c r="AR307" s="4"/>
      <c r="AS307" s="4"/>
    </row>
    <row r="308" spans="1:45" s="302" customFormat="1" ht="18.75" customHeight="1" x14ac:dyDescent="0.25">
      <c r="A308" s="317">
        <v>43</v>
      </c>
      <c r="B308" s="329" t="str">
        <f t="shared" si="19"/>
        <v/>
      </c>
      <c r="C308" s="400" t="str">
        <f>TEXT(IFERROR(INDEX('Overview - Section A'!$A$43:$A$50,MATCH(G308,'Overview - Section A'!$I$43:$I$50,0)),""),"d-mmm-yy") &amp;" to " &amp; TEXT(IFERROR(INDEX('Overview - Section A'!$E$43:$E$50,MATCH(G308,'Overview - Section A'!$I$43:$I$50,0)),""),"d-mmm-yy")</f>
        <v>1-Jan-22 to 31-Dec-22</v>
      </c>
      <c r="D308" s="413"/>
      <c r="E308" s="413"/>
      <c r="F308" s="410" t="str">
        <f t="shared" si="20"/>
        <v/>
      </c>
      <c r="G308" s="414" t="s">
        <v>306</v>
      </c>
      <c r="H308" s="414">
        <v>44926</v>
      </c>
      <c r="I308" s="415" t="b">
        <f t="shared" si="21"/>
        <v>1</v>
      </c>
      <c r="J308" s="415" t="b">
        <f t="shared" si="22"/>
        <v>0</v>
      </c>
      <c r="K308" s="415" t="str">
        <f t="shared" si="23"/>
        <v>a1N36000002nEKGEA2</v>
      </c>
      <c r="L308" s="416" t="s">
        <v>1041</v>
      </c>
      <c r="M308" s="158"/>
      <c r="N308" s="79"/>
      <c r="AI308" s="5"/>
      <c r="AJ308" s="5"/>
      <c r="AK308" s="237"/>
      <c r="AL308" s="9"/>
      <c r="AM308" s="9"/>
      <c r="AN308" s="9"/>
      <c r="AO308" s="4"/>
      <c r="AP308" s="4"/>
      <c r="AQ308" s="4"/>
      <c r="AR308" s="4"/>
      <c r="AS308" s="4"/>
    </row>
    <row r="309" spans="1:45" s="302" customFormat="1" ht="18.75" customHeight="1" x14ac:dyDescent="0.25">
      <c r="A309" s="317">
        <v>44</v>
      </c>
      <c r="B309" s="329" t="str">
        <f t="shared" si="19"/>
        <v/>
      </c>
      <c r="C309" s="400" t="str">
        <f>TEXT(IFERROR(INDEX('Overview - Section A'!$A$43:$A$50,MATCH(G309,'Overview - Section A'!$I$43:$I$50,0)),""),"d-mmm-yy") &amp;" to " &amp; TEXT(IFERROR(INDEX('Overview - Section A'!$E$43:$E$50,MATCH(G309,'Overview - Section A'!$I$43:$I$50,0)),""),"d-mmm-yy")</f>
        <v>1-Jan-18 to 31-Dec-18</v>
      </c>
      <c r="D309" s="413"/>
      <c r="E309" s="413"/>
      <c r="F309" s="410" t="str">
        <f t="shared" si="20"/>
        <v/>
      </c>
      <c r="G309" s="414" t="s">
        <v>298</v>
      </c>
      <c r="H309" s="414">
        <v>43465</v>
      </c>
      <c r="I309" s="415" t="b">
        <f t="shared" si="21"/>
        <v>1</v>
      </c>
      <c r="J309" s="415" t="b">
        <f t="shared" si="22"/>
        <v>0</v>
      </c>
      <c r="K309" s="415" t="str">
        <f t="shared" si="23"/>
        <v>a1N36000002nEKHEA2</v>
      </c>
      <c r="L309" s="416" t="s">
        <v>1042</v>
      </c>
      <c r="M309" s="158"/>
      <c r="N309" s="79"/>
      <c r="AI309" s="5"/>
      <c r="AJ309" s="5"/>
      <c r="AK309" s="237"/>
      <c r="AL309" s="9"/>
      <c r="AM309" s="9"/>
      <c r="AN309" s="9"/>
      <c r="AO309" s="4"/>
      <c r="AP309" s="4"/>
      <c r="AQ309" s="4"/>
      <c r="AR309" s="4"/>
      <c r="AS309" s="4"/>
    </row>
    <row r="310" spans="1:45" s="302" customFormat="1" ht="18.75" customHeight="1" x14ac:dyDescent="0.25">
      <c r="A310" s="317">
        <v>44</v>
      </c>
      <c r="B310" s="329" t="str">
        <f t="shared" si="19"/>
        <v/>
      </c>
      <c r="C310" s="400" t="str">
        <f>TEXT(IFERROR(INDEX('Overview - Section A'!$A$43:$A$50,MATCH(G310,'Overview - Section A'!$I$43:$I$50,0)),""),"d-mmm-yy") &amp;" to " &amp; TEXT(IFERROR(INDEX('Overview - Section A'!$E$43:$E$50,MATCH(G310,'Overview - Section A'!$I$43:$I$50,0)),""),"d-mmm-yy")</f>
        <v>1-Jan-19 to 31-Dec-19</v>
      </c>
      <c r="D310" s="413"/>
      <c r="E310" s="413"/>
      <c r="F310" s="410" t="str">
        <f t="shared" si="20"/>
        <v/>
      </c>
      <c r="G310" s="414" t="s">
        <v>300</v>
      </c>
      <c r="H310" s="414">
        <v>43830</v>
      </c>
      <c r="I310" s="415" t="b">
        <f t="shared" si="21"/>
        <v>1</v>
      </c>
      <c r="J310" s="415" t="b">
        <f t="shared" si="22"/>
        <v>0</v>
      </c>
      <c r="K310" s="415" t="str">
        <f t="shared" si="23"/>
        <v>a1N36000002nEKHEA2</v>
      </c>
      <c r="L310" s="416" t="s">
        <v>1043</v>
      </c>
      <c r="M310" s="158"/>
      <c r="N310" s="79"/>
      <c r="AI310" s="5"/>
      <c r="AJ310" s="5"/>
      <c r="AK310" s="237"/>
      <c r="AL310" s="9"/>
      <c r="AM310" s="9"/>
      <c r="AN310" s="9"/>
      <c r="AO310" s="4"/>
      <c r="AP310" s="4"/>
      <c r="AQ310" s="4"/>
      <c r="AR310" s="4"/>
      <c r="AS310" s="4"/>
    </row>
    <row r="311" spans="1:45" s="302" customFormat="1" ht="18.75" customHeight="1" x14ac:dyDescent="0.25">
      <c r="A311" s="317">
        <v>44</v>
      </c>
      <c r="B311" s="329" t="str">
        <f t="shared" si="19"/>
        <v/>
      </c>
      <c r="C311" s="400" t="str">
        <f>TEXT(IFERROR(INDEX('Overview - Section A'!$A$43:$A$50,MATCH(G311,'Overview - Section A'!$I$43:$I$50,0)),""),"d-mmm-yy") &amp;" to " &amp; TEXT(IFERROR(INDEX('Overview - Section A'!$E$43:$E$50,MATCH(G311,'Overview - Section A'!$I$43:$I$50,0)),""),"d-mmm-yy")</f>
        <v>1-Jan-20 to 31-Dec-20</v>
      </c>
      <c r="D311" s="413"/>
      <c r="E311" s="413"/>
      <c r="F311" s="410" t="str">
        <f t="shared" si="20"/>
        <v/>
      </c>
      <c r="G311" s="414" t="s">
        <v>302</v>
      </c>
      <c r="H311" s="414">
        <v>44196</v>
      </c>
      <c r="I311" s="415" t="b">
        <f t="shared" si="21"/>
        <v>1</v>
      </c>
      <c r="J311" s="415" t="b">
        <f t="shared" si="22"/>
        <v>0</v>
      </c>
      <c r="K311" s="415" t="str">
        <f t="shared" si="23"/>
        <v>a1N36000002nEKHEA2</v>
      </c>
      <c r="L311" s="416" t="s">
        <v>1044</v>
      </c>
      <c r="M311" s="158"/>
      <c r="N311" s="79"/>
      <c r="AI311" s="5"/>
      <c r="AJ311" s="5"/>
      <c r="AK311" s="237"/>
      <c r="AL311" s="9"/>
      <c r="AM311" s="9"/>
      <c r="AN311" s="9"/>
      <c r="AO311" s="4"/>
      <c r="AP311" s="4"/>
      <c r="AQ311" s="4"/>
      <c r="AR311" s="4"/>
      <c r="AS311" s="4"/>
    </row>
    <row r="312" spans="1:45" s="302" customFormat="1" ht="18.75" customHeight="1" x14ac:dyDescent="0.25">
      <c r="A312" s="317">
        <v>44</v>
      </c>
      <c r="B312" s="329" t="str">
        <f t="shared" si="19"/>
        <v/>
      </c>
      <c r="C312" s="400" t="str">
        <f>TEXT(IFERROR(INDEX('Overview - Section A'!$A$43:$A$50,MATCH(G312,'Overview - Section A'!$I$43:$I$50,0)),""),"d-mmm-yy") &amp;" to " &amp; TEXT(IFERROR(INDEX('Overview - Section A'!$E$43:$E$50,MATCH(G312,'Overview - Section A'!$I$43:$I$50,0)),""),"d-mmm-yy")</f>
        <v>1-Jan-21 to 31-Dec-21</v>
      </c>
      <c r="D312" s="413"/>
      <c r="E312" s="413"/>
      <c r="F312" s="410" t="str">
        <f t="shared" si="20"/>
        <v/>
      </c>
      <c r="G312" s="414" t="s">
        <v>304</v>
      </c>
      <c r="H312" s="414">
        <v>44561</v>
      </c>
      <c r="I312" s="415" t="b">
        <f t="shared" si="21"/>
        <v>1</v>
      </c>
      <c r="J312" s="415" t="b">
        <f t="shared" si="22"/>
        <v>0</v>
      </c>
      <c r="K312" s="415" t="str">
        <f t="shared" si="23"/>
        <v>a1N36000002nEKHEA2</v>
      </c>
      <c r="L312" s="416" t="s">
        <v>1045</v>
      </c>
      <c r="M312" s="158"/>
      <c r="N312" s="79"/>
      <c r="AI312" s="5"/>
      <c r="AJ312" s="5"/>
      <c r="AK312" s="237"/>
      <c r="AL312" s="9"/>
      <c r="AM312" s="9"/>
      <c r="AN312" s="9"/>
      <c r="AO312" s="4"/>
      <c r="AP312" s="4"/>
      <c r="AQ312" s="4"/>
      <c r="AR312" s="4"/>
      <c r="AS312" s="4"/>
    </row>
    <row r="313" spans="1:45" s="302" customFormat="1" ht="18.75" customHeight="1" x14ac:dyDescent="0.25">
      <c r="A313" s="317">
        <v>44</v>
      </c>
      <c r="B313" s="329" t="str">
        <f t="shared" si="19"/>
        <v/>
      </c>
      <c r="C313" s="400" t="str">
        <f>TEXT(IFERROR(INDEX('Overview - Section A'!$A$43:$A$50,MATCH(G313,'Overview - Section A'!$I$43:$I$50,0)),""),"d-mmm-yy") &amp;" to " &amp; TEXT(IFERROR(INDEX('Overview - Section A'!$E$43:$E$50,MATCH(G313,'Overview - Section A'!$I$43:$I$50,0)),""),"d-mmm-yy")</f>
        <v>1-Jan-22 to 31-Dec-22</v>
      </c>
      <c r="D313" s="413"/>
      <c r="E313" s="413"/>
      <c r="F313" s="410" t="str">
        <f t="shared" si="20"/>
        <v/>
      </c>
      <c r="G313" s="414" t="s">
        <v>306</v>
      </c>
      <c r="H313" s="414">
        <v>44926</v>
      </c>
      <c r="I313" s="415" t="b">
        <f t="shared" si="21"/>
        <v>1</v>
      </c>
      <c r="J313" s="415" t="b">
        <f t="shared" si="22"/>
        <v>0</v>
      </c>
      <c r="K313" s="415" t="str">
        <f t="shared" si="23"/>
        <v>a1N36000002nEKHEA2</v>
      </c>
      <c r="L313" s="416" t="s">
        <v>1046</v>
      </c>
      <c r="M313" s="158"/>
      <c r="N313" s="79"/>
      <c r="AI313" s="5"/>
      <c r="AJ313" s="5"/>
      <c r="AK313" s="237"/>
      <c r="AL313" s="9"/>
      <c r="AM313" s="9"/>
      <c r="AN313" s="9"/>
      <c r="AO313" s="4"/>
      <c r="AP313" s="4"/>
      <c r="AQ313" s="4"/>
      <c r="AR313" s="4"/>
      <c r="AS313" s="4"/>
    </row>
    <row r="314" spans="1:45" s="302" customFormat="1" ht="18.75" customHeight="1" x14ac:dyDescent="0.25">
      <c r="A314" s="317">
        <v>45</v>
      </c>
      <c r="B314" s="329" t="str">
        <f t="shared" si="19"/>
        <v/>
      </c>
      <c r="C314" s="400" t="str">
        <f>TEXT(IFERROR(INDEX('Overview - Section A'!$A$43:$A$50,MATCH(G314,'Overview - Section A'!$I$43:$I$50,0)),""),"d-mmm-yy") &amp;" to " &amp; TEXT(IFERROR(INDEX('Overview - Section A'!$E$43:$E$50,MATCH(G314,'Overview - Section A'!$I$43:$I$50,0)),""),"d-mmm-yy")</f>
        <v>1-Jan-18 to 31-Dec-18</v>
      </c>
      <c r="D314" s="413"/>
      <c r="E314" s="413"/>
      <c r="F314" s="410" t="str">
        <f t="shared" si="20"/>
        <v/>
      </c>
      <c r="G314" s="414" t="s">
        <v>298</v>
      </c>
      <c r="H314" s="414">
        <v>43465</v>
      </c>
      <c r="I314" s="415" t="b">
        <f t="shared" si="21"/>
        <v>1</v>
      </c>
      <c r="J314" s="415" t="b">
        <f t="shared" si="22"/>
        <v>0</v>
      </c>
      <c r="K314" s="415" t="str">
        <f t="shared" si="23"/>
        <v>a1N36000002nEKIEA2</v>
      </c>
      <c r="L314" s="416" t="s">
        <v>1047</v>
      </c>
      <c r="M314" s="158"/>
      <c r="N314" s="79"/>
      <c r="AI314" s="5"/>
      <c r="AJ314" s="5"/>
      <c r="AK314" s="237"/>
      <c r="AL314" s="9"/>
      <c r="AM314" s="9"/>
      <c r="AN314" s="9"/>
      <c r="AO314" s="4"/>
      <c r="AP314" s="4"/>
      <c r="AQ314" s="4"/>
      <c r="AR314" s="4"/>
      <c r="AS314" s="4"/>
    </row>
    <row r="315" spans="1:45" s="302" customFormat="1" ht="18.75" customHeight="1" x14ac:dyDescent="0.25">
      <c r="A315" s="317">
        <v>45</v>
      </c>
      <c r="B315" s="329" t="str">
        <f t="shared" si="19"/>
        <v/>
      </c>
      <c r="C315" s="400" t="str">
        <f>TEXT(IFERROR(INDEX('Overview - Section A'!$A$43:$A$50,MATCH(G315,'Overview - Section A'!$I$43:$I$50,0)),""),"d-mmm-yy") &amp;" to " &amp; TEXT(IFERROR(INDEX('Overview - Section A'!$E$43:$E$50,MATCH(G315,'Overview - Section A'!$I$43:$I$50,0)),""),"d-mmm-yy")</f>
        <v>1-Jan-19 to 31-Dec-19</v>
      </c>
      <c r="D315" s="413"/>
      <c r="E315" s="413"/>
      <c r="F315" s="410" t="str">
        <f t="shared" si="20"/>
        <v/>
      </c>
      <c r="G315" s="414" t="s">
        <v>300</v>
      </c>
      <c r="H315" s="414">
        <v>43830</v>
      </c>
      <c r="I315" s="415" t="b">
        <f t="shared" si="21"/>
        <v>1</v>
      </c>
      <c r="J315" s="415" t="b">
        <f t="shared" si="22"/>
        <v>0</v>
      </c>
      <c r="K315" s="415" t="str">
        <f t="shared" si="23"/>
        <v>a1N36000002nEKIEA2</v>
      </c>
      <c r="L315" s="416" t="s">
        <v>1048</v>
      </c>
      <c r="M315" s="158"/>
      <c r="N315" s="79"/>
      <c r="AI315" s="5"/>
      <c r="AJ315" s="5"/>
      <c r="AK315" s="237"/>
      <c r="AL315" s="9"/>
      <c r="AM315" s="9"/>
      <c r="AN315" s="9"/>
      <c r="AO315" s="4"/>
      <c r="AP315" s="4"/>
      <c r="AQ315" s="4"/>
      <c r="AR315" s="4"/>
      <c r="AS315" s="4"/>
    </row>
    <row r="316" spans="1:45" s="302" customFormat="1" ht="18.75" customHeight="1" x14ac:dyDescent="0.25">
      <c r="A316" s="317">
        <v>45</v>
      </c>
      <c r="B316" s="329" t="str">
        <f t="shared" si="19"/>
        <v/>
      </c>
      <c r="C316" s="400" t="str">
        <f>TEXT(IFERROR(INDEX('Overview - Section A'!$A$43:$A$50,MATCH(G316,'Overview - Section A'!$I$43:$I$50,0)),""),"d-mmm-yy") &amp;" to " &amp; TEXT(IFERROR(INDEX('Overview - Section A'!$E$43:$E$50,MATCH(G316,'Overview - Section A'!$I$43:$I$50,0)),""),"d-mmm-yy")</f>
        <v>1-Jan-20 to 31-Dec-20</v>
      </c>
      <c r="D316" s="413"/>
      <c r="E316" s="413"/>
      <c r="F316" s="410" t="str">
        <f t="shared" si="20"/>
        <v/>
      </c>
      <c r="G316" s="414" t="s">
        <v>302</v>
      </c>
      <c r="H316" s="414">
        <v>44196</v>
      </c>
      <c r="I316" s="415" t="b">
        <f t="shared" si="21"/>
        <v>1</v>
      </c>
      <c r="J316" s="415" t="b">
        <f t="shared" si="22"/>
        <v>0</v>
      </c>
      <c r="K316" s="415" t="str">
        <f t="shared" si="23"/>
        <v>a1N36000002nEKIEA2</v>
      </c>
      <c r="L316" s="416" t="s">
        <v>1049</v>
      </c>
      <c r="M316" s="158"/>
      <c r="N316" s="79"/>
      <c r="AI316" s="5"/>
      <c r="AJ316" s="5"/>
      <c r="AK316" s="237"/>
      <c r="AL316" s="9"/>
      <c r="AM316" s="9"/>
      <c r="AN316" s="9"/>
      <c r="AO316" s="4"/>
      <c r="AP316" s="4"/>
      <c r="AQ316" s="4"/>
      <c r="AR316" s="4"/>
      <c r="AS316" s="4"/>
    </row>
    <row r="317" spans="1:45" s="302" customFormat="1" ht="18.75" customHeight="1" x14ac:dyDescent="0.25">
      <c r="A317" s="317">
        <v>45</v>
      </c>
      <c r="B317" s="329" t="str">
        <f t="shared" si="19"/>
        <v/>
      </c>
      <c r="C317" s="400" t="str">
        <f>TEXT(IFERROR(INDEX('Overview - Section A'!$A$43:$A$50,MATCH(G317,'Overview - Section A'!$I$43:$I$50,0)),""),"d-mmm-yy") &amp;" to " &amp; TEXT(IFERROR(INDEX('Overview - Section A'!$E$43:$E$50,MATCH(G317,'Overview - Section A'!$I$43:$I$50,0)),""),"d-mmm-yy")</f>
        <v>1-Jan-21 to 31-Dec-21</v>
      </c>
      <c r="D317" s="413"/>
      <c r="E317" s="413"/>
      <c r="F317" s="410" t="str">
        <f t="shared" si="20"/>
        <v/>
      </c>
      <c r="G317" s="414" t="s">
        <v>304</v>
      </c>
      <c r="H317" s="414">
        <v>44561</v>
      </c>
      <c r="I317" s="415" t="b">
        <f t="shared" si="21"/>
        <v>1</v>
      </c>
      <c r="J317" s="415" t="b">
        <f t="shared" si="22"/>
        <v>0</v>
      </c>
      <c r="K317" s="415" t="str">
        <f t="shared" si="23"/>
        <v>a1N36000002nEKIEA2</v>
      </c>
      <c r="L317" s="416" t="s">
        <v>1050</v>
      </c>
      <c r="M317" s="158"/>
      <c r="N317" s="79"/>
      <c r="AI317" s="5"/>
      <c r="AJ317" s="5"/>
      <c r="AK317" s="237"/>
      <c r="AL317" s="9"/>
      <c r="AM317" s="9"/>
      <c r="AN317" s="9"/>
      <c r="AO317" s="4"/>
      <c r="AP317" s="4"/>
      <c r="AQ317" s="4"/>
      <c r="AR317" s="4"/>
      <c r="AS317" s="4"/>
    </row>
    <row r="318" spans="1:45" s="302" customFormat="1" ht="18.75" customHeight="1" x14ac:dyDescent="0.25">
      <c r="A318" s="317">
        <v>45</v>
      </c>
      <c r="B318" s="329" t="str">
        <f t="shared" si="19"/>
        <v/>
      </c>
      <c r="C318" s="400" t="str">
        <f>TEXT(IFERROR(INDEX('Overview - Section A'!$A$43:$A$50,MATCH(G318,'Overview - Section A'!$I$43:$I$50,0)),""),"d-mmm-yy") &amp;" to " &amp; TEXT(IFERROR(INDEX('Overview - Section A'!$E$43:$E$50,MATCH(G318,'Overview - Section A'!$I$43:$I$50,0)),""),"d-mmm-yy")</f>
        <v>1-Jan-22 to 31-Dec-22</v>
      </c>
      <c r="D318" s="413"/>
      <c r="E318" s="413"/>
      <c r="F318" s="410" t="str">
        <f t="shared" si="20"/>
        <v/>
      </c>
      <c r="G318" s="414" t="s">
        <v>306</v>
      </c>
      <c r="H318" s="414">
        <v>44926</v>
      </c>
      <c r="I318" s="415" t="b">
        <f t="shared" si="21"/>
        <v>1</v>
      </c>
      <c r="J318" s="415" t="b">
        <f t="shared" si="22"/>
        <v>0</v>
      </c>
      <c r="K318" s="415" t="str">
        <f t="shared" si="23"/>
        <v>a1N36000002nEKIEA2</v>
      </c>
      <c r="L318" s="416" t="s">
        <v>1051</v>
      </c>
      <c r="M318" s="158"/>
      <c r="N318" s="79"/>
      <c r="AI318" s="5"/>
      <c r="AJ318" s="5"/>
      <c r="AK318" s="237"/>
      <c r="AL318" s="9"/>
      <c r="AM318" s="9"/>
      <c r="AN318" s="9"/>
      <c r="AO318" s="4"/>
      <c r="AP318" s="4"/>
      <c r="AQ318" s="4"/>
      <c r="AR318" s="4"/>
      <c r="AS318" s="4"/>
    </row>
    <row r="319" spans="1:45" s="302" customFormat="1" ht="18.75" customHeight="1" x14ac:dyDescent="0.25">
      <c r="A319" s="317">
        <v>46</v>
      </c>
      <c r="B319" s="329" t="str">
        <f t="shared" si="19"/>
        <v/>
      </c>
      <c r="C319" s="400" t="str">
        <f>TEXT(IFERROR(INDEX('Overview - Section A'!$A$43:$A$50,MATCH(G319,'Overview - Section A'!$I$43:$I$50,0)),""),"d-mmm-yy") &amp;" to " &amp; TEXT(IFERROR(INDEX('Overview - Section A'!$E$43:$E$50,MATCH(G319,'Overview - Section A'!$I$43:$I$50,0)),""),"d-mmm-yy")</f>
        <v>1-Jan-18 to 31-Dec-18</v>
      </c>
      <c r="D319" s="413"/>
      <c r="E319" s="413"/>
      <c r="F319" s="410" t="str">
        <f t="shared" si="20"/>
        <v/>
      </c>
      <c r="G319" s="414" t="s">
        <v>298</v>
      </c>
      <c r="H319" s="414">
        <v>43465</v>
      </c>
      <c r="I319" s="415" t="b">
        <f t="shared" si="21"/>
        <v>1</v>
      </c>
      <c r="J319" s="415" t="b">
        <f t="shared" si="22"/>
        <v>0</v>
      </c>
      <c r="K319" s="415" t="str">
        <f t="shared" si="23"/>
        <v>a1N36000002nEKJEA2</v>
      </c>
      <c r="L319" s="416" t="s">
        <v>1052</v>
      </c>
      <c r="M319" s="158"/>
      <c r="N319" s="79"/>
      <c r="AI319" s="5"/>
      <c r="AJ319" s="5"/>
      <c r="AK319" s="237"/>
      <c r="AL319" s="9"/>
      <c r="AM319" s="9"/>
      <c r="AN319" s="9"/>
      <c r="AO319" s="4"/>
      <c r="AP319" s="4"/>
      <c r="AQ319" s="4"/>
      <c r="AR319" s="4"/>
      <c r="AS319" s="4"/>
    </row>
    <row r="320" spans="1:45" s="302" customFormat="1" ht="18.75" customHeight="1" x14ac:dyDescent="0.25">
      <c r="A320" s="317">
        <v>46</v>
      </c>
      <c r="B320" s="329" t="str">
        <f t="shared" si="19"/>
        <v/>
      </c>
      <c r="C320" s="400" t="str">
        <f>TEXT(IFERROR(INDEX('Overview - Section A'!$A$43:$A$50,MATCH(G320,'Overview - Section A'!$I$43:$I$50,0)),""),"d-mmm-yy") &amp;" to " &amp; TEXT(IFERROR(INDEX('Overview - Section A'!$E$43:$E$50,MATCH(G320,'Overview - Section A'!$I$43:$I$50,0)),""),"d-mmm-yy")</f>
        <v>1-Jan-19 to 31-Dec-19</v>
      </c>
      <c r="D320" s="413"/>
      <c r="E320" s="413"/>
      <c r="F320" s="410" t="str">
        <f t="shared" si="20"/>
        <v/>
      </c>
      <c r="G320" s="414" t="s">
        <v>300</v>
      </c>
      <c r="H320" s="414">
        <v>43830</v>
      </c>
      <c r="I320" s="415" t="b">
        <f t="shared" si="21"/>
        <v>1</v>
      </c>
      <c r="J320" s="415" t="b">
        <f t="shared" si="22"/>
        <v>0</v>
      </c>
      <c r="K320" s="415" t="str">
        <f t="shared" si="23"/>
        <v>a1N36000002nEKJEA2</v>
      </c>
      <c r="L320" s="416" t="s">
        <v>1053</v>
      </c>
      <c r="M320" s="158"/>
      <c r="N320" s="79"/>
      <c r="AI320" s="5"/>
      <c r="AJ320" s="5"/>
      <c r="AK320" s="237"/>
      <c r="AL320" s="9"/>
      <c r="AM320" s="9"/>
      <c r="AN320" s="9"/>
      <c r="AO320" s="4"/>
      <c r="AP320" s="4"/>
      <c r="AQ320" s="4"/>
      <c r="AR320" s="4"/>
      <c r="AS320" s="4"/>
    </row>
    <row r="321" spans="1:45" s="302" customFormat="1" ht="18.75" customHeight="1" x14ac:dyDescent="0.25">
      <c r="A321" s="317">
        <v>46</v>
      </c>
      <c r="B321" s="329" t="str">
        <f t="shared" si="19"/>
        <v/>
      </c>
      <c r="C321" s="400" t="str">
        <f>TEXT(IFERROR(INDEX('Overview - Section A'!$A$43:$A$50,MATCH(G321,'Overview - Section A'!$I$43:$I$50,0)),""),"d-mmm-yy") &amp;" to " &amp; TEXT(IFERROR(INDEX('Overview - Section A'!$E$43:$E$50,MATCH(G321,'Overview - Section A'!$I$43:$I$50,0)),""),"d-mmm-yy")</f>
        <v>1-Jan-20 to 31-Dec-20</v>
      </c>
      <c r="D321" s="413"/>
      <c r="E321" s="413"/>
      <c r="F321" s="410" t="str">
        <f t="shared" si="20"/>
        <v/>
      </c>
      <c r="G321" s="414" t="s">
        <v>302</v>
      </c>
      <c r="H321" s="414">
        <v>44196</v>
      </c>
      <c r="I321" s="415" t="b">
        <f t="shared" si="21"/>
        <v>1</v>
      </c>
      <c r="J321" s="415" t="b">
        <f t="shared" si="22"/>
        <v>0</v>
      </c>
      <c r="K321" s="415" t="str">
        <f t="shared" si="23"/>
        <v>a1N36000002nEKJEA2</v>
      </c>
      <c r="L321" s="416" t="s">
        <v>1054</v>
      </c>
      <c r="M321" s="158"/>
      <c r="N321" s="79"/>
      <c r="AI321" s="5"/>
      <c r="AJ321" s="5"/>
      <c r="AK321" s="237"/>
      <c r="AL321" s="9"/>
      <c r="AM321" s="9"/>
      <c r="AN321" s="9"/>
      <c r="AO321" s="4"/>
      <c r="AP321" s="4"/>
      <c r="AQ321" s="4"/>
      <c r="AR321" s="4"/>
      <c r="AS321" s="4"/>
    </row>
    <row r="322" spans="1:45" s="302" customFormat="1" ht="18.75" customHeight="1" x14ac:dyDescent="0.25">
      <c r="A322" s="317">
        <v>46</v>
      </c>
      <c r="B322" s="329" t="str">
        <f t="shared" si="19"/>
        <v/>
      </c>
      <c r="C322" s="400" t="str">
        <f>TEXT(IFERROR(INDEX('Overview - Section A'!$A$43:$A$50,MATCH(G322,'Overview - Section A'!$I$43:$I$50,0)),""),"d-mmm-yy") &amp;" to " &amp; TEXT(IFERROR(INDEX('Overview - Section A'!$E$43:$E$50,MATCH(G322,'Overview - Section A'!$I$43:$I$50,0)),""),"d-mmm-yy")</f>
        <v>1-Jan-21 to 31-Dec-21</v>
      </c>
      <c r="D322" s="413"/>
      <c r="E322" s="413"/>
      <c r="F322" s="410" t="str">
        <f t="shared" si="20"/>
        <v/>
      </c>
      <c r="G322" s="414" t="s">
        <v>304</v>
      </c>
      <c r="H322" s="414">
        <v>44561</v>
      </c>
      <c r="I322" s="415" t="b">
        <f t="shared" si="21"/>
        <v>1</v>
      </c>
      <c r="J322" s="415" t="b">
        <f t="shared" si="22"/>
        <v>0</v>
      </c>
      <c r="K322" s="415" t="str">
        <f t="shared" si="23"/>
        <v>a1N36000002nEKJEA2</v>
      </c>
      <c r="L322" s="416" t="s">
        <v>1055</v>
      </c>
      <c r="M322" s="158"/>
      <c r="N322" s="79"/>
      <c r="AI322" s="5"/>
      <c r="AJ322" s="5"/>
      <c r="AK322" s="237"/>
      <c r="AL322" s="9"/>
      <c r="AM322" s="9"/>
      <c r="AN322" s="9"/>
      <c r="AO322" s="4"/>
      <c r="AP322" s="4"/>
      <c r="AQ322" s="4"/>
      <c r="AR322" s="4"/>
      <c r="AS322" s="4"/>
    </row>
    <row r="323" spans="1:45" s="302" customFormat="1" ht="18.75" customHeight="1" x14ac:dyDescent="0.25">
      <c r="A323" s="317">
        <v>46</v>
      </c>
      <c r="B323" s="329" t="str">
        <f t="shared" si="19"/>
        <v/>
      </c>
      <c r="C323" s="400" t="str">
        <f>TEXT(IFERROR(INDEX('Overview - Section A'!$A$43:$A$50,MATCH(G323,'Overview - Section A'!$I$43:$I$50,0)),""),"d-mmm-yy") &amp;" to " &amp; TEXT(IFERROR(INDEX('Overview - Section A'!$E$43:$E$50,MATCH(G323,'Overview - Section A'!$I$43:$I$50,0)),""),"d-mmm-yy")</f>
        <v>1-Jan-22 to 31-Dec-22</v>
      </c>
      <c r="D323" s="413"/>
      <c r="E323" s="413"/>
      <c r="F323" s="410" t="str">
        <f t="shared" si="20"/>
        <v/>
      </c>
      <c r="G323" s="414" t="s">
        <v>306</v>
      </c>
      <c r="H323" s="414">
        <v>44926</v>
      </c>
      <c r="I323" s="415" t="b">
        <f t="shared" si="21"/>
        <v>1</v>
      </c>
      <c r="J323" s="415" t="b">
        <f t="shared" si="22"/>
        <v>0</v>
      </c>
      <c r="K323" s="415" t="str">
        <f t="shared" si="23"/>
        <v>a1N36000002nEKJEA2</v>
      </c>
      <c r="L323" s="416" t="s">
        <v>1056</v>
      </c>
      <c r="M323" s="158"/>
      <c r="N323" s="79"/>
      <c r="AI323" s="5"/>
      <c r="AJ323" s="5"/>
      <c r="AK323" s="237"/>
      <c r="AL323" s="9"/>
      <c r="AM323" s="9"/>
      <c r="AN323" s="9"/>
      <c r="AO323" s="4"/>
      <c r="AP323" s="4"/>
      <c r="AQ323" s="4"/>
      <c r="AR323" s="4"/>
      <c r="AS323" s="4"/>
    </row>
    <row r="324" spans="1:45" s="302" customFormat="1" ht="18.75" customHeight="1" x14ac:dyDescent="0.25">
      <c r="A324" s="317">
        <v>47</v>
      </c>
      <c r="B324" s="329" t="str">
        <f t="shared" si="19"/>
        <v/>
      </c>
      <c r="C324" s="400" t="str">
        <f>TEXT(IFERROR(INDEX('Overview - Section A'!$A$43:$A$50,MATCH(G324,'Overview - Section A'!$I$43:$I$50,0)),""),"d-mmm-yy") &amp;" to " &amp; TEXT(IFERROR(INDEX('Overview - Section A'!$E$43:$E$50,MATCH(G324,'Overview - Section A'!$I$43:$I$50,0)),""),"d-mmm-yy")</f>
        <v>1-Jan-18 to 31-Dec-18</v>
      </c>
      <c r="D324" s="413"/>
      <c r="E324" s="413"/>
      <c r="F324" s="410" t="str">
        <f t="shared" si="20"/>
        <v/>
      </c>
      <c r="G324" s="414" t="s">
        <v>298</v>
      </c>
      <c r="H324" s="414">
        <v>43465</v>
      </c>
      <c r="I324" s="415" t="b">
        <f t="shared" si="21"/>
        <v>1</v>
      </c>
      <c r="J324" s="415" t="b">
        <f t="shared" si="22"/>
        <v>0</v>
      </c>
      <c r="K324" s="415" t="str">
        <f t="shared" si="23"/>
        <v>a1N36000002nEKKEA2</v>
      </c>
      <c r="L324" s="416" t="s">
        <v>1057</v>
      </c>
      <c r="M324" s="158"/>
      <c r="N324" s="79"/>
      <c r="AI324" s="5"/>
      <c r="AJ324" s="5"/>
      <c r="AK324" s="237"/>
      <c r="AL324" s="9"/>
      <c r="AM324" s="9"/>
      <c r="AN324" s="9"/>
      <c r="AO324" s="4"/>
      <c r="AP324" s="4"/>
      <c r="AQ324" s="4"/>
      <c r="AR324" s="4"/>
      <c r="AS324" s="4"/>
    </row>
    <row r="325" spans="1:45" s="302" customFormat="1" ht="18.75" customHeight="1" x14ac:dyDescent="0.25">
      <c r="A325" s="317">
        <v>47</v>
      </c>
      <c r="B325" s="329" t="str">
        <f t="shared" si="19"/>
        <v/>
      </c>
      <c r="C325" s="400" t="str">
        <f>TEXT(IFERROR(INDEX('Overview - Section A'!$A$43:$A$50,MATCH(G325,'Overview - Section A'!$I$43:$I$50,0)),""),"d-mmm-yy") &amp;" to " &amp; TEXT(IFERROR(INDEX('Overview - Section A'!$E$43:$E$50,MATCH(G325,'Overview - Section A'!$I$43:$I$50,0)),""),"d-mmm-yy")</f>
        <v>1-Jan-19 to 31-Dec-19</v>
      </c>
      <c r="D325" s="413"/>
      <c r="E325" s="413"/>
      <c r="F325" s="410" t="str">
        <f t="shared" si="20"/>
        <v/>
      </c>
      <c r="G325" s="414" t="s">
        <v>300</v>
      </c>
      <c r="H325" s="414">
        <v>43830</v>
      </c>
      <c r="I325" s="415" t="b">
        <f t="shared" si="21"/>
        <v>1</v>
      </c>
      <c r="J325" s="415" t="b">
        <f t="shared" si="22"/>
        <v>0</v>
      </c>
      <c r="K325" s="415" t="str">
        <f t="shared" si="23"/>
        <v>a1N36000002nEKKEA2</v>
      </c>
      <c r="L325" s="416" t="s">
        <v>1058</v>
      </c>
      <c r="M325" s="158"/>
      <c r="N325" s="79"/>
      <c r="AI325" s="5"/>
      <c r="AJ325" s="5"/>
      <c r="AK325" s="237"/>
      <c r="AL325" s="9"/>
      <c r="AM325" s="9"/>
      <c r="AN325" s="9"/>
      <c r="AO325" s="4"/>
      <c r="AP325" s="4"/>
      <c r="AQ325" s="4"/>
      <c r="AR325" s="4"/>
      <c r="AS325" s="4"/>
    </row>
    <row r="326" spans="1:45" s="302" customFormat="1" ht="18.75" customHeight="1" x14ac:dyDescent="0.25">
      <c r="A326" s="317">
        <v>47</v>
      </c>
      <c r="B326" s="329" t="str">
        <f t="shared" si="19"/>
        <v/>
      </c>
      <c r="C326" s="400" t="str">
        <f>TEXT(IFERROR(INDEX('Overview - Section A'!$A$43:$A$50,MATCH(G326,'Overview - Section A'!$I$43:$I$50,0)),""),"d-mmm-yy") &amp;" to " &amp; TEXT(IFERROR(INDEX('Overview - Section A'!$E$43:$E$50,MATCH(G326,'Overview - Section A'!$I$43:$I$50,0)),""),"d-mmm-yy")</f>
        <v>1-Jan-20 to 31-Dec-20</v>
      </c>
      <c r="D326" s="413"/>
      <c r="E326" s="413"/>
      <c r="F326" s="410" t="str">
        <f t="shared" si="20"/>
        <v/>
      </c>
      <c r="G326" s="414" t="s">
        <v>302</v>
      </c>
      <c r="H326" s="414">
        <v>44196</v>
      </c>
      <c r="I326" s="415" t="b">
        <f t="shared" si="21"/>
        <v>1</v>
      </c>
      <c r="J326" s="415" t="b">
        <f t="shared" si="22"/>
        <v>0</v>
      </c>
      <c r="K326" s="415" t="str">
        <f t="shared" si="23"/>
        <v>a1N36000002nEKKEA2</v>
      </c>
      <c r="L326" s="416" t="s">
        <v>1059</v>
      </c>
      <c r="M326" s="158"/>
      <c r="N326" s="79"/>
      <c r="AI326" s="5"/>
      <c r="AJ326" s="5"/>
      <c r="AK326" s="237"/>
      <c r="AL326" s="9"/>
      <c r="AM326" s="9"/>
      <c r="AN326" s="9"/>
      <c r="AO326" s="4"/>
      <c r="AP326" s="4"/>
      <c r="AQ326" s="4"/>
      <c r="AR326" s="4"/>
      <c r="AS326" s="4"/>
    </row>
    <row r="327" spans="1:45" s="302" customFormat="1" ht="18.75" customHeight="1" x14ac:dyDescent="0.25">
      <c r="A327" s="317">
        <v>47</v>
      </c>
      <c r="B327" s="329" t="str">
        <f t="shared" si="19"/>
        <v/>
      </c>
      <c r="C327" s="400" t="str">
        <f>TEXT(IFERROR(INDEX('Overview - Section A'!$A$43:$A$50,MATCH(G327,'Overview - Section A'!$I$43:$I$50,0)),""),"d-mmm-yy") &amp;" to " &amp; TEXT(IFERROR(INDEX('Overview - Section A'!$E$43:$E$50,MATCH(G327,'Overview - Section A'!$I$43:$I$50,0)),""),"d-mmm-yy")</f>
        <v>1-Jan-21 to 31-Dec-21</v>
      </c>
      <c r="D327" s="413"/>
      <c r="E327" s="413"/>
      <c r="F327" s="410" t="str">
        <f t="shared" si="20"/>
        <v/>
      </c>
      <c r="G327" s="414" t="s">
        <v>304</v>
      </c>
      <c r="H327" s="414">
        <v>44561</v>
      </c>
      <c r="I327" s="415" t="b">
        <f t="shared" si="21"/>
        <v>1</v>
      </c>
      <c r="J327" s="415" t="b">
        <f t="shared" si="22"/>
        <v>0</v>
      </c>
      <c r="K327" s="415" t="str">
        <f t="shared" si="23"/>
        <v>a1N36000002nEKKEA2</v>
      </c>
      <c r="L327" s="416" t="s">
        <v>1060</v>
      </c>
      <c r="M327" s="158"/>
      <c r="N327" s="79"/>
      <c r="AI327" s="5"/>
      <c r="AJ327" s="5"/>
      <c r="AK327" s="237"/>
      <c r="AL327" s="9"/>
      <c r="AM327" s="9"/>
      <c r="AN327" s="9"/>
      <c r="AO327" s="4"/>
      <c r="AP327" s="4"/>
      <c r="AQ327" s="4"/>
      <c r="AR327" s="4"/>
      <c r="AS327" s="4"/>
    </row>
    <row r="328" spans="1:45" s="302" customFormat="1" ht="18.75" customHeight="1" x14ac:dyDescent="0.25">
      <c r="A328" s="317">
        <v>47</v>
      </c>
      <c r="B328" s="329" t="str">
        <f t="shared" si="19"/>
        <v/>
      </c>
      <c r="C328" s="400" t="str">
        <f>TEXT(IFERROR(INDEX('Overview - Section A'!$A$43:$A$50,MATCH(G328,'Overview - Section A'!$I$43:$I$50,0)),""),"d-mmm-yy") &amp;" to " &amp; TEXT(IFERROR(INDEX('Overview - Section A'!$E$43:$E$50,MATCH(G328,'Overview - Section A'!$I$43:$I$50,0)),""),"d-mmm-yy")</f>
        <v>1-Jan-22 to 31-Dec-22</v>
      </c>
      <c r="D328" s="413"/>
      <c r="E328" s="413"/>
      <c r="F328" s="410" t="str">
        <f t="shared" si="20"/>
        <v/>
      </c>
      <c r="G328" s="414" t="s">
        <v>306</v>
      </c>
      <c r="H328" s="414">
        <v>44926</v>
      </c>
      <c r="I328" s="415" t="b">
        <f t="shared" si="21"/>
        <v>1</v>
      </c>
      <c r="J328" s="415" t="b">
        <f t="shared" si="22"/>
        <v>0</v>
      </c>
      <c r="K328" s="415" t="str">
        <f t="shared" si="23"/>
        <v>a1N36000002nEKKEA2</v>
      </c>
      <c r="L328" s="416" t="s">
        <v>1061</v>
      </c>
      <c r="M328" s="158"/>
      <c r="N328" s="79"/>
      <c r="AI328" s="5"/>
      <c r="AJ328" s="5"/>
      <c r="AK328" s="237"/>
      <c r="AL328" s="9"/>
      <c r="AM328" s="9"/>
      <c r="AN328" s="9"/>
      <c r="AO328" s="4"/>
      <c r="AP328" s="4"/>
      <c r="AQ328" s="4"/>
      <c r="AR328" s="4"/>
      <c r="AS328" s="4"/>
    </row>
    <row r="329" spans="1:45" s="302" customFormat="1" ht="18.75" customHeight="1" x14ac:dyDescent="0.25">
      <c r="A329" s="317">
        <v>48</v>
      </c>
      <c r="B329" s="329" t="str">
        <f t="shared" si="19"/>
        <v/>
      </c>
      <c r="C329" s="400" t="str">
        <f>TEXT(IFERROR(INDEX('Overview - Section A'!$A$43:$A$50,MATCH(G329,'Overview - Section A'!$I$43:$I$50,0)),""),"d-mmm-yy") &amp;" to " &amp; TEXT(IFERROR(INDEX('Overview - Section A'!$E$43:$E$50,MATCH(G329,'Overview - Section A'!$I$43:$I$50,0)),""),"d-mmm-yy")</f>
        <v>1-Jan-18 to 31-Dec-18</v>
      </c>
      <c r="D329" s="413"/>
      <c r="E329" s="413"/>
      <c r="F329" s="410" t="str">
        <f t="shared" si="20"/>
        <v/>
      </c>
      <c r="G329" s="414" t="s">
        <v>298</v>
      </c>
      <c r="H329" s="414">
        <v>43465</v>
      </c>
      <c r="I329" s="415" t="b">
        <f t="shared" si="21"/>
        <v>1</v>
      </c>
      <c r="J329" s="415" t="b">
        <f t="shared" si="22"/>
        <v>0</v>
      </c>
      <c r="K329" s="415" t="str">
        <f t="shared" si="23"/>
        <v>a1N36000002nEKLEA2</v>
      </c>
      <c r="L329" s="416" t="s">
        <v>1062</v>
      </c>
      <c r="M329" s="158"/>
      <c r="N329" s="79"/>
      <c r="AI329" s="5"/>
      <c r="AJ329" s="5"/>
      <c r="AK329" s="237"/>
      <c r="AL329" s="9"/>
      <c r="AM329" s="9"/>
      <c r="AN329" s="9"/>
      <c r="AO329" s="4"/>
      <c r="AP329" s="4"/>
      <c r="AQ329" s="4"/>
      <c r="AR329" s="4"/>
      <c r="AS329" s="4"/>
    </row>
    <row r="330" spans="1:45" s="302" customFormat="1" ht="18.75" customHeight="1" x14ac:dyDescent="0.25">
      <c r="A330" s="317">
        <v>48</v>
      </c>
      <c r="B330" s="329" t="str">
        <f t="shared" si="19"/>
        <v/>
      </c>
      <c r="C330" s="400" t="str">
        <f>TEXT(IFERROR(INDEX('Overview - Section A'!$A$43:$A$50,MATCH(G330,'Overview - Section A'!$I$43:$I$50,0)),""),"d-mmm-yy") &amp;" to " &amp; TEXT(IFERROR(INDEX('Overview - Section A'!$E$43:$E$50,MATCH(G330,'Overview - Section A'!$I$43:$I$50,0)),""),"d-mmm-yy")</f>
        <v>1-Jan-19 to 31-Dec-19</v>
      </c>
      <c r="D330" s="413"/>
      <c r="E330" s="413"/>
      <c r="F330" s="410" t="str">
        <f t="shared" si="20"/>
        <v/>
      </c>
      <c r="G330" s="414" t="s">
        <v>300</v>
      </c>
      <c r="H330" s="414">
        <v>43830</v>
      </c>
      <c r="I330" s="415" t="b">
        <f t="shared" si="21"/>
        <v>1</v>
      </c>
      <c r="J330" s="415" t="b">
        <f t="shared" si="22"/>
        <v>0</v>
      </c>
      <c r="K330" s="415" t="str">
        <f t="shared" si="23"/>
        <v>a1N36000002nEKLEA2</v>
      </c>
      <c r="L330" s="416" t="s">
        <v>1063</v>
      </c>
      <c r="M330" s="158"/>
      <c r="N330" s="79"/>
      <c r="AI330" s="5"/>
      <c r="AJ330" s="5"/>
      <c r="AK330" s="237"/>
      <c r="AL330" s="9"/>
      <c r="AM330" s="9"/>
      <c r="AN330" s="9"/>
      <c r="AO330" s="4"/>
      <c r="AP330" s="4"/>
      <c r="AQ330" s="4"/>
      <c r="AR330" s="4"/>
      <c r="AS330" s="4"/>
    </row>
    <row r="331" spans="1:45" s="302" customFormat="1" ht="18.75" customHeight="1" x14ac:dyDescent="0.25">
      <c r="A331" s="317">
        <v>48</v>
      </c>
      <c r="B331" s="329" t="str">
        <f t="shared" si="19"/>
        <v/>
      </c>
      <c r="C331" s="400" t="str">
        <f>TEXT(IFERROR(INDEX('Overview - Section A'!$A$43:$A$50,MATCH(G331,'Overview - Section A'!$I$43:$I$50,0)),""),"d-mmm-yy") &amp;" to " &amp; TEXT(IFERROR(INDEX('Overview - Section A'!$E$43:$E$50,MATCH(G331,'Overview - Section A'!$I$43:$I$50,0)),""),"d-mmm-yy")</f>
        <v>1-Jan-20 to 31-Dec-20</v>
      </c>
      <c r="D331" s="413"/>
      <c r="E331" s="413"/>
      <c r="F331" s="410" t="str">
        <f t="shared" si="20"/>
        <v/>
      </c>
      <c r="G331" s="414" t="s">
        <v>302</v>
      </c>
      <c r="H331" s="414">
        <v>44196</v>
      </c>
      <c r="I331" s="415" t="b">
        <f t="shared" si="21"/>
        <v>1</v>
      </c>
      <c r="J331" s="415" t="b">
        <f t="shared" si="22"/>
        <v>0</v>
      </c>
      <c r="K331" s="415" t="str">
        <f t="shared" si="23"/>
        <v>a1N36000002nEKLEA2</v>
      </c>
      <c r="L331" s="416" t="s">
        <v>1064</v>
      </c>
      <c r="M331" s="158"/>
      <c r="N331" s="79"/>
      <c r="AI331" s="5"/>
      <c r="AJ331" s="5"/>
      <c r="AK331" s="237"/>
      <c r="AL331" s="9"/>
      <c r="AM331" s="9"/>
      <c r="AN331" s="9"/>
      <c r="AO331" s="4"/>
      <c r="AP331" s="4"/>
      <c r="AQ331" s="4"/>
      <c r="AR331" s="4"/>
      <c r="AS331" s="4"/>
    </row>
    <row r="332" spans="1:45" s="302" customFormat="1" ht="18.75" customHeight="1" x14ac:dyDescent="0.25">
      <c r="A332" s="317">
        <v>48</v>
      </c>
      <c r="B332" s="329" t="str">
        <f t="shared" si="19"/>
        <v/>
      </c>
      <c r="C332" s="400" t="str">
        <f>TEXT(IFERROR(INDEX('Overview - Section A'!$A$43:$A$50,MATCH(G332,'Overview - Section A'!$I$43:$I$50,0)),""),"d-mmm-yy") &amp;" to " &amp; TEXT(IFERROR(INDEX('Overview - Section A'!$E$43:$E$50,MATCH(G332,'Overview - Section A'!$I$43:$I$50,0)),""),"d-mmm-yy")</f>
        <v>1-Jan-21 to 31-Dec-21</v>
      </c>
      <c r="D332" s="413"/>
      <c r="E332" s="413"/>
      <c r="F332" s="410" t="str">
        <f t="shared" si="20"/>
        <v/>
      </c>
      <c r="G332" s="414" t="s">
        <v>304</v>
      </c>
      <c r="H332" s="414">
        <v>44561</v>
      </c>
      <c r="I332" s="415" t="b">
        <f t="shared" si="21"/>
        <v>1</v>
      </c>
      <c r="J332" s="415" t="b">
        <f t="shared" si="22"/>
        <v>0</v>
      </c>
      <c r="K332" s="415" t="str">
        <f t="shared" si="23"/>
        <v>a1N36000002nEKLEA2</v>
      </c>
      <c r="L332" s="416" t="s">
        <v>1065</v>
      </c>
      <c r="M332" s="158"/>
      <c r="N332" s="79"/>
      <c r="AI332" s="5"/>
      <c r="AJ332" s="5"/>
      <c r="AK332" s="237"/>
      <c r="AL332" s="9"/>
      <c r="AM332" s="9"/>
      <c r="AN332" s="9"/>
      <c r="AO332" s="4"/>
      <c r="AP332" s="4"/>
      <c r="AQ332" s="4"/>
      <c r="AR332" s="4"/>
      <c r="AS332" s="4"/>
    </row>
    <row r="333" spans="1:45" s="302" customFormat="1" ht="18.75" customHeight="1" x14ac:dyDescent="0.25">
      <c r="A333" s="317">
        <v>48</v>
      </c>
      <c r="B333" s="329" t="str">
        <f t="shared" si="19"/>
        <v/>
      </c>
      <c r="C333" s="400" t="str">
        <f>TEXT(IFERROR(INDEX('Overview - Section A'!$A$43:$A$50,MATCH(G333,'Overview - Section A'!$I$43:$I$50,0)),""),"d-mmm-yy") &amp;" to " &amp; TEXT(IFERROR(INDEX('Overview - Section A'!$E$43:$E$50,MATCH(G333,'Overview - Section A'!$I$43:$I$50,0)),""),"d-mmm-yy")</f>
        <v>1-Jan-22 to 31-Dec-22</v>
      </c>
      <c r="D333" s="413"/>
      <c r="E333" s="413"/>
      <c r="F333" s="410" t="str">
        <f t="shared" si="20"/>
        <v/>
      </c>
      <c r="G333" s="414" t="s">
        <v>306</v>
      </c>
      <c r="H333" s="414">
        <v>44926</v>
      </c>
      <c r="I333" s="415" t="b">
        <f t="shared" si="21"/>
        <v>1</v>
      </c>
      <c r="J333" s="415" t="b">
        <f t="shared" si="22"/>
        <v>0</v>
      </c>
      <c r="K333" s="415" t="str">
        <f t="shared" si="23"/>
        <v>a1N36000002nEKLEA2</v>
      </c>
      <c r="L333" s="416" t="s">
        <v>1066</v>
      </c>
      <c r="M333" s="158"/>
      <c r="N333" s="79"/>
      <c r="AI333" s="5"/>
      <c r="AJ333" s="5"/>
      <c r="AK333" s="237"/>
      <c r="AL333" s="9"/>
      <c r="AM333" s="9"/>
      <c r="AN333" s="9"/>
      <c r="AO333" s="4"/>
      <c r="AP333" s="4"/>
      <c r="AQ333" s="4"/>
      <c r="AR333" s="4"/>
      <c r="AS333" s="4"/>
    </row>
    <row r="334" spans="1:45" s="302" customFormat="1" ht="18.75" customHeight="1" x14ac:dyDescent="0.25">
      <c r="A334" s="317">
        <v>49</v>
      </c>
      <c r="B334" s="329" t="str">
        <f t="shared" si="19"/>
        <v/>
      </c>
      <c r="C334" s="400" t="str">
        <f>TEXT(IFERROR(INDEX('Overview - Section A'!$A$43:$A$50,MATCH(G334,'Overview - Section A'!$I$43:$I$50,0)),""),"d-mmm-yy") &amp;" to " &amp; TEXT(IFERROR(INDEX('Overview - Section A'!$E$43:$E$50,MATCH(G334,'Overview - Section A'!$I$43:$I$50,0)),""),"d-mmm-yy")</f>
        <v>1-Jan-18 to 31-Dec-18</v>
      </c>
      <c r="D334" s="413"/>
      <c r="E334" s="413"/>
      <c r="F334" s="410" t="str">
        <f t="shared" si="20"/>
        <v/>
      </c>
      <c r="G334" s="414" t="s">
        <v>298</v>
      </c>
      <c r="H334" s="414">
        <v>43465</v>
      </c>
      <c r="I334" s="415" t="b">
        <f t="shared" si="21"/>
        <v>1</v>
      </c>
      <c r="J334" s="415" t="b">
        <f t="shared" si="22"/>
        <v>0</v>
      </c>
      <c r="K334" s="415" t="str">
        <f t="shared" si="23"/>
        <v>a1N36000002nEKMEA2</v>
      </c>
      <c r="L334" s="416" t="s">
        <v>1067</v>
      </c>
      <c r="M334" s="158"/>
      <c r="N334" s="79"/>
      <c r="AI334" s="5"/>
      <c r="AJ334" s="5"/>
      <c r="AK334" s="237"/>
      <c r="AL334" s="9"/>
      <c r="AM334" s="9"/>
      <c r="AN334" s="9"/>
      <c r="AO334" s="4"/>
      <c r="AP334" s="4"/>
      <c r="AQ334" s="4"/>
      <c r="AR334" s="4"/>
      <c r="AS334" s="4"/>
    </row>
    <row r="335" spans="1:45" s="302" customFormat="1" ht="18.75" customHeight="1" x14ac:dyDescent="0.25">
      <c r="A335" s="317">
        <v>49</v>
      </c>
      <c r="B335" s="329" t="str">
        <f t="shared" si="19"/>
        <v/>
      </c>
      <c r="C335" s="400" t="str">
        <f>TEXT(IFERROR(INDEX('Overview - Section A'!$A$43:$A$50,MATCH(G335,'Overview - Section A'!$I$43:$I$50,0)),""),"d-mmm-yy") &amp;" to " &amp; TEXT(IFERROR(INDEX('Overview - Section A'!$E$43:$E$50,MATCH(G335,'Overview - Section A'!$I$43:$I$50,0)),""),"d-mmm-yy")</f>
        <v>1-Jan-19 to 31-Dec-19</v>
      </c>
      <c r="D335" s="413"/>
      <c r="E335" s="413"/>
      <c r="F335" s="410" t="str">
        <f t="shared" si="20"/>
        <v/>
      </c>
      <c r="G335" s="414" t="s">
        <v>300</v>
      </c>
      <c r="H335" s="414">
        <v>43830</v>
      </c>
      <c r="I335" s="415" t="b">
        <f t="shared" si="21"/>
        <v>1</v>
      </c>
      <c r="J335" s="415" t="b">
        <f t="shared" si="22"/>
        <v>0</v>
      </c>
      <c r="K335" s="415" t="str">
        <f t="shared" si="23"/>
        <v>a1N36000002nEKMEA2</v>
      </c>
      <c r="L335" s="416" t="s">
        <v>1068</v>
      </c>
      <c r="M335" s="158"/>
      <c r="N335" s="79"/>
      <c r="AI335" s="5"/>
      <c r="AJ335" s="5"/>
      <c r="AK335" s="237"/>
      <c r="AL335" s="9"/>
      <c r="AM335" s="9"/>
      <c r="AN335" s="9"/>
      <c r="AO335" s="4"/>
      <c r="AP335" s="4"/>
      <c r="AQ335" s="4"/>
      <c r="AR335" s="4"/>
      <c r="AS335" s="4"/>
    </row>
    <row r="336" spans="1:45" s="302" customFormat="1" ht="18.75" customHeight="1" x14ac:dyDescent="0.25">
      <c r="A336" s="317">
        <v>49</v>
      </c>
      <c r="B336" s="329" t="str">
        <f t="shared" si="19"/>
        <v/>
      </c>
      <c r="C336" s="400" t="str">
        <f>TEXT(IFERROR(INDEX('Overview - Section A'!$A$43:$A$50,MATCH(G336,'Overview - Section A'!$I$43:$I$50,0)),""),"d-mmm-yy") &amp;" to " &amp; TEXT(IFERROR(INDEX('Overview - Section A'!$E$43:$E$50,MATCH(G336,'Overview - Section A'!$I$43:$I$50,0)),""),"d-mmm-yy")</f>
        <v>1-Jan-20 to 31-Dec-20</v>
      </c>
      <c r="D336" s="413"/>
      <c r="E336" s="413"/>
      <c r="F336" s="410" t="str">
        <f t="shared" si="20"/>
        <v/>
      </c>
      <c r="G336" s="414" t="s">
        <v>302</v>
      </c>
      <c r="H336" s="414">
        <v>44196</v>
      </c>
      <c r="I336" s="415" t="b">
        <f t="shared" si="21"/>
        <v>1</v>
      </c>
      <c r="J336" s="415" t="b">
        <f t="shared" si="22"/>
        <v>0</v>
      </c>
      <c r="K336" s="415" t="str">
        <f t="shared" si="23"/>
        <v>a1N36000002nEKMEA2</v>
      </c>
      <c r="L336" s="416" t="s">
        <v>1069</v>
      </c>
      <c r="M336" s="158"/>
      <c r="N336" s="79"/>
      <c r="AI336" s="5"/>
      <c r="AJ336" s="5"/>
      <c r="AK336" s="237"/>
      <c r="AL336" s="9"/>
      <c r="AM336" s="9"/>
      <c r="AN336" s="9"/>
      <c r="AO336" s="4"/>
      <c r="AP336" s="4"/>
      <c r="AQ336" s="4"/>
      <c r="AR336" s="4"/>
      <c r="AS336" s="4"/>
    </row>
    <row r="337" spans="1:45" s="302" customFormat="1" ht="18.75" customHeight="1" x14ac:dyDescent="0.25">
      <c r="A337" s="317">
        <v>49</v>
      </c>
      <c r="B337" s="329" t="str">
        <f t="shared" si="19"/>
        <v/>
      </c>
      <c r="C337" s="400" t="str">
        <f>TEXT(IFERROR(INDEX('Overview - Section A'!$A$43:$A$50,MATCH(G337,'Overview - Section A'!$I$43:$I$50,0)),""),"d-mmm-yy") &amp;" to " &amp; TEXT(IFERROR(INDEX('Overview - Section A'!$E$43:$E$50,MATCH(G337,'Overview - Section A'!$I$43:$I$50,0)),""),"d-mmm-yy")</f>
        <v>1-Jan-21 to 31-Dec-21</v>
      </c>
      <c r="D337" s="413"/>
      <c r="E337" s="413"/>
      <c r="F337" s="410" t="str">
        <f t="shared" si="20"/>
        <v/>
      </c>
      <c r="G337" s="414" t="s">
        <v>304</v>
      </c>
      <c r="H337" s="414">
        <v>44561</v>
      </c>
      <c r="I337" s="415" t="b">
        <f t="shared" si="21"/>
        <v>1</v>
      </c>
      <c r="J337" s="415" t="b">
        <f t="shared" si="22"/>
        <v>0</v>
      </c>
      <c r="K337" s="415" t="str">
        <f t="shared" si="23"/>
        <v>a1N36000002nEKMEA2</v>
      </c>
      <c r="L337" s="416" t="s">
        <v>1070</v>
      </c>
      <c r="M337" s="158"/>
      <c r="N337" s="79"/>
      <c r="AI337" s="5"/>
      <c r="AJ337" s="5"/>
      <c r="AK337" s="237"/>
      <c r="AL337" s="9"/>
      <c r="AM337" s="9"/>
      <c r="AN337" s="9"/>
      <c r="AO337" s="4"/>
      <c r="AP337" s="4"/>
      <c r="AQ337" s="4"/>
      <c r="AR337" s="4"/>
      <c r="AS337" s="4"/>
    </row>
    <row r="338" spans="1:45" s="302" customFormat="1" ht="18.75" customHeight="1" x14ac:dyDescent="0.25">
      <c r="A338" s="317">
        <v>49</v>
      </c>
      <c r="B338" s="329" t="str">
        <f t="shared" si="19"/>
        <v/>
      </c>
      <c r="C338" s="400" t="str">
        <f>TEXT(IFERROR(INDEX('Overview - Section A'!$A$43:$A$50,MATCH(G338,'Overview - Section A'!$I$43:$I$50,0)),""),"d-mmm-yy") &amp;" to " &amp; TEXT(IFERROR(INDEX('Overview - Section A'!$E$43:$E$50,MATCH(G338,'Overview - Section A'!$I$43:$I$50,0)),""),"d-mmm-yy")</f>
        <v>1-Jan-22 to 31-Dec-22</v>
      </c>
      <c r="D338" s="413"/>
      <c r="E338" s="413"/>
      <c r="F338" s="410" t="str">
        <f t="shared" si="20"/>
        <v/>
      </c>
      <c r="G338" s="414" t="s">
        <v>306</v>
      </c>
      <c r="H338" s="414">
        <v>44926</v>
      </c>
      <c r="I338" s="415" t="b">
        <f t="shared" si="21"/>
        <v>1</v>
      </c>
      <c r="J338" s="415" t="b">
        <f t="shared" si="22"/>
        <v>0</v>
      </c>
      <c r="K338" s="415" t="str">
        <f t="shared" si="23"/>
        <v>a1N36000002nEKMEA2</v>
      </c>
      <c r="L338" s="416" t="s">
        <v>1071</v>
      </c>
      <c r="M338" s="158"/>
      <c r="N338" s="79"/>
      <c r="AI338" s="5"/>
      <c r="AJ338" s="5"/>
      <c r="AK338" s="237"/>
      <c r="AL338" s="9"/>
      <c r="AM338" s="9"/>
      <c r="AN338" s="9"/>
      <c r="AO338" s="4"/>
      <c r="AP338" s="4"/>
      <c r="AQ338" s="4"/>
      <c r="AR338" s="4"/>
      <c r="AS338" s="4"/>
    </row>
    <row r="339" spans="1:45" s="302" customFormat="1" ht="18.75" customHeight="1" x14ac:dyDescent="0.25">
      <c r="A339" s="317">
        <v>50</v>
      </c>
      <c r="B339" s="329" t="str">
        <f t="shared" si="19"/>
        <v/>
      </c>
      <c r="C339" s="400" t="str">
        <f>TEXT(IFERROR(INDEX('Overview - Section A'!$A$43:$A$50,MATCH(G339,'Overview - Section A'!$I$43:$I$50,0)),""),"d-mmm-yy") &amp;" to " &amp; TEXT(IFERROR(INDEX('Overview - Section A'!$E$43:$E$50,MATCH(G339,'Overview - Section A'!$I$43:$I$50,0)),""),"d-mmm-yy")</f>
        <v>1-Jan-18 to 31-Dec-18</v>
      </c>
      <c r="D339" s="413"/>
      <c r="E339" s="413"/>
      <c r="F339" s="410" t="str">
        <f t="shared" si="20"/>
        <v/>
      </c>
      <c r="G339" s="414" t="s">
        <v>298</v>
      </c>
      <c r="H339" s="414">
        <v>43465</v>
      </c>
      <c r="I339" s="415" t="b">
        <f t="shared" si="21"/>
        <v>1</v>
      </c>
      <c r="J339" s="415" t="b">
        <f t="shared" si="22"/>
        <v>0</v>
      </c>
      <c r="K339" s="415" t="str">
        <f t="shared" si="23"/>
        <v>a1N36000002nEKNEA2</v>
      </c>
      <c r="L339" s="416" t="s">
        <v>1072</v>
      </c>
      <c r="M339" s="158"/>
      <c r="N339" s="79"/>
      <c r="AI339" s="5"/>
      <c r="AJ339" s="5"/>
      <c r="AK339" s="237"/>
      <c r="AL339" s="9"/>
      <c r="AM339" s="9"/>
      <c r="AN339" s="9"/>
      <c r="AO339" s="4"/>
      <c r="AP339" s="4"/>
      <c r="AQ339" s="4"/>
      <c r="AR339" s="4"/>
      <c r="AS339" s="4"/>
    </row>
    <row r="340" spans="1:45" s="302" customFormat="1" ht="18.75" customHeight="1" x14ac:dyDescent="0.25">
      <c r="A340" s="317">
        <v>50</v>
      </c>
      <c r="B340" s="329" t="str">
        <f t="shared" si="19"/>
        <v/>
      </c>
      <c r="C340" s="400" t="str">
        <f>TEXT(IFERROR(INDEX('Overview - Section A'!$A$43:$A$50,MATCH(G340,'Overview - Section A'!$I$43:$I$50,0)),""),"d-mmm-yy") &amp;" to " &amp; TEXT(IFERROR(INDEX('Overview - Section A'!$E$43:$E$50,MATCH(G340,'Overview - Section A'!$I$43:$I$50,0)),""),"d-mmm-yy")</f>
        <v>1-Jan-19 to 31-Dec-19</v>
      </c>
      <c r="D340" s="413"/>
      <c r="E340" s="413"/>
      <c r="F340" s="410" t="str">
        <f t="shared" si="20"/>
        <v/>
      </c>
      <c r="G340" s="414" t="s">
        <v>300</v>
      </c>
      <c r="H340" s="414">
        <v>43830</v>
      </c>
      <c r="I340" s="415" t="b">
        <f t="shared" si="21"/>
        <v>1</v>
      </c>
      <c r="J340" s="415" t="b">
        <f t="shared" si="22"/>
        <v>0</v>
      </c>
      <c r="K340" s="415" t="str">
        <f t="shared" si="23"/>
        <v>a1N36000002nEKNEA2</v>
      </c>
      <c r="L340" s="416" t="s">
        <v>1073</v>
      </c>
      <c r="M340" s="158"/>
      <c r="N340" s="79"/>
      <c r="AI340" s="5"/>
      <c r="AJ340" s="5"/>
      <c r="AK340" s="237"/>
      <c r="AL340" s="9"/>
      <c r="AM340" s="9"/>
      <c r="AN340" s="9"/>
      <c r="AO340" s="4"/>
      <c r="AP340" s="4"/>
      <c r="AQ340" s="4"/>
      <c r="AR340" s="4"/>
      <c r="AS340" s="4"/>
    </row>
    <row r="341" spans="1:45" s="302" customFormat="1" ht="18.75" customHeight="1" x14ac:dyDescent="0.25">
      <c r="A341" s="317">
        <v>50</v>
      </c>
      <c r="B341" s="329" t="str">
        <f t="shared" si="19"/>
        <v/>
      </c>
      <c r="C341" s="400" t="str">
        <f>TEXT(IFERROR(INDEX('Overview - Section A'!$A$43:$A$50,MATCH(G341,'Overview - Section A'!$I$43:$I$50,0)),""),"d-mmm-yy") &amp;" to " &amp; TEXT(IFERROR(INDEX('Overview - Section A'!$E$43:$E$50,MATCH(G341,'Overview - Section A'!$I$43:$I$50,0)),""),"d-mmm-yy")</f>
        <v>1-Jan-20 to 31-Dec-20</v>
      </c>
      <c r="D341" s="413"/>
      <c r="E341" s="413"/>
      <c r="F341" s="410" t="str">
        <f t="shared" si="20"/>
        <v/>
      </c>
      <c r="G341" s="414" t="s">
        <v>302</v>
      </c>
      <c r="H341" s="414">
        <v>44196</v>
      </c>
      <c r="I341" s="415" t="b">
        <f t="shared" si="21"/>
        <v>1</v>
      </c>
      <c r="J341" s="415" t="b">
        <f t="shared" si="22"/>
        <v>0</v>
      </c>
      <c r="K341" s="415" t="str">
        <f t="shared" si="23"/>
        <v>a1N36000002nEKNEA2</v>
      </c>
      <c r="L341" s="416" t="s">
        <v>1074</v>
      </c>
      <c r="M341" s="158"/>
      <c r="N341" s="79"/>
      <c r="AI341" s="5"/>
      <c r="AJ341" s="5"/>
      <c r="AK341" s="237"/>
      <c r="AL341" s="9"/>
      <c r="AM341" s="9"/>
      <c r="AN341" s="9"/>
      <c r="AO341" s="4"/>
      <c r="AP341" s="4"/>
      <c r="AQ341" s="4"/>
      <c r="AR341" s="4"/>
      <c r="AS341" s="4"/>
    </row>
    <row r="342" spans="1:45" s="302" customFormat="1" ht="18.75" customHeight="1" x14ac:dyDescent="0.25">
      <c r="A342" s="317">
        <v>50</v>
      </c>
      <c r="B342" s="329" t="str">
        <f t="shared" si="19"/>
        <v/>
      </c>
      <c r="C342" s="400" t="str">
        <f>TEXT(IFERROR(INDEX('Overview - Section A'!$A$43:$A$50,MATCH(G342,'Overview - Section A'!$I$43:$I$50,0)),""),"d-mmm-yy") &amp;" to " &amp; TEXT(IFERROR(INDEX('Overview - Section A'!$E$43:$E$50,MATCH(G342,'Overview - Section A'!$I$43:$I$50,0)),""),"d-mmm-yy")</f>
        <v>1-Jan-21 to 31-Dec-21</v>
      </c>
      <c r="D342" s="413"/>
      <c r="E342" s="413"/>
      <c r="F342" s="410" t="str">
        <f t="shared" si="20"/>
        <v/>
      </c>
      <c r="G342" s="414" t="s">
        <v>304</v>
      </c>
      <c r="H342" s="414">
        <v>44561</v>
      </c>
      <c r="I342" s="415" t="b">
        <f t="shared" si="21"/>
        <v>1</v>
      </c>
      <c r="J342" s="415" t="b">
        <f t="shared" si="22"/>
        <v>0</v>
      </c>
      <c r="K342" s="415" t="str">
        <f t="shared" si="23"/>
        <v>a1N36000002nEKNEA2</v>
      </c>
      <c r="L342" s="416" t="s">
        <v>1075</v>
      </c>
      <c r="M342" s="158"/>
      <c r="N342" s="79"/>
      <c r="AI342" s="5"/>
      <c r="AJ342" s="5"/>
      <c r="AK342" s="237"/>
      <c r="AL342" s="9"/>
      <c r="AM342" s="9"/>
      <c r="AN342" s="9"/>
      <c r="AO342" s="4"/>
      <c r="AP342" s="4"/>
      <c r="AQ342" s="4"/>
      <c r="AR342" s="4"/>
      <c r="AS342" s="4"/>
    </row>
    <row r="343" spans="1:45" s="302" customFormat="1" ht="18.75" customHeight="1" x14ac:dyDescent="0.25">
      <c r="A343" s="317">
        <v>50</v>
      </c>
      <c r="B343" s="329" t="str">
        <f t="shared" si="19"/>
        <v/>
      </c>
      <c r="C343" s="400" t="str">
        <f>TEXT(IFERROR(INDEX('Overview - Section A'!$A$43:$A$50,MATCH(G343,'Overview - Section A'!$I$43:$I$50,0)),""),"d-mmm-yy") &amp;" to " &amp; TEXT(IFERROR(INDEX('Overview - Section A'!$E$43:$E$50,MATCH(G343,'Overview - Section A'!$I$43:$I$50,0)),""),"d-mmm-yy")</f>
        <v>1-Jan-22 to 31-Dec-22</v>
      </c>
      <c r="D343" s="413"/>
      <c r="E343" s="413"/>
      <c r="F343" s="410" t="str">
        <f t="shared" si="20"/>
        <v/>
      </c>
      <c r="G343" s="414" t="s">
        <v>306</v>
      </c>
      <c r="H343" s="414">
        <v>44926</v>
      </c>
      <c r="I343" s="415" t="b">
        <f t="shared" si="21"/>
        <v>1</v>
      </c>
      <c r="J343" s="415" t="b">
        <f t="shared" si="22"/>
        <v>0</v>
      </c>
      <c r="K343" s="415" t="str">
        <f t="shared" si="23"/>
        <v>a1N36000002nEKNEA2</v>
      </c>
      <c r="L343" s="416" t="s">
        <v>1076</v>
      </c>
      <c r="M343" s="158"/>
      <c r="N343" s="79"/>
      <c r="AI343" s="5"/>
      <c r="AJ343" s="5"/>
      <c r="AK343" s="237"/>
      <c r="AL343" s="9"/>
      <c r="AM343" s="9"/>
      <c r="AN343" s="9"/>
      <c r="AO343" s="4"/>
      <c r="AP343" s="4"/>
      <c r="AQ343" s="4"/>
      <c r="AR343" s="4"/>
      <c r="AS343" s="4"/>
    </row>
    <row r="344" spans="1:45" s="302" customFormat="1" ht="18.75" customHeight="1" x14ac:dyDescent="0.25">
      <c r="A344" s="317">
        <v>51</v>
      </c>
      <c r="B344" s="329" t="str">
        <f t="shared" si="19"/>
        <v/>
      </c>
      <c r="C344" s="400" t="str">
        <f>TEXT(IFERROR(INDEX('Overview - Section A'!$A$43:$A$50,MATCH(G344,'Overview - Section A'!$I$43:$I$50,0)),""),"d-mmm-yy") &amp;" to " &amp; TEXT(IFERROR(INDEX('Overview - Section A'!$E$43:$E$50,MATCH(G344,'Overview - Section A'!$I$43:$I$50,0)),""),"d-mmm-yy")</f>
        <v>1-Jan-18 to 31-Dec-18</v>
      </c>
      <c r="D344" s="413"/>
      <c r="E344" s="413"/>
      <c r="F344" s="410" t="str">
        <f t="shared" si="20"/>
        <v/>
      </c>
      <c r="G344" s="414" t="s">
        <v>298</v>
      </c>
      <c r="H344" s="414">
        <v>43465</v>
      </c>
      <c r="I344" s="415" t="b">
        <f t="shared" si="21"/>
        <v>1</v>
      </c>
      <c r="J344" s="415" t="b">
        <f t="shared" si="22"/>
        <v>0</v>
      </c>
      <c r="K344" s="415" t="str">
        <f t="shared" si="23"/>
        <v>a1N36000002nEKOEA2</v>
      </c>
      <c r="L344" s="416" t="s">
        <v>1077</v>
      </c>
      <c r="M344" s="158"/>
      <c r="N344" s="79"/>
      <c r="AI344" s="5"/>
      <c r="AJ344" s="5"/>
      <c r="AK344" s="237"/>
      <c r="AL344" s="9"/>
      <c r="AM344" s="9"/>
      <c r="AN344" s="9"/>
      <c r="AO344" s="4"/>
      <c r="AP344" s="4"/>
      <c r="AQ344" s="4"/>
      <c r="AR344" s="4"/>
      <c r="AS344" s="4"/>
    </row>
    <row r="345" spans="1:45" s="302" customFormat="1" ht="18.75" customHeight="1" x14ac:dyDescent="0.25">
      <c r="A345" s="317">
        <v>51</v>
      </c>
      <c r="B345" s="329" t="str">
        <f t="shared" si="19"/>
        <v/>
      </c>
      <c r="C345" s="400" t="str">
        <f>TEXT(IFERROR(INDEX('Overview - Section A'!$A$43:$A$50,MATCH(G345,'Overview - Section A'!$I$43:$I$50,0)),""),"d-mmm-yy") &amp;" to " &amp; TEXT(IFERROR(INDEX('Overview - Section A'!$E$43:$E$50,MATCH(G345,'Overview - Section A'!$I$43:$I$50,0)),""),"d-mmm-yy")</f>
        <v>1-Jan-19 to 31-Dec-19</v>
      </c>
      <c r="D345" s="413"/>
      <c r="E345" s="413"/>
      <c r="F345" s="410" t="str">
        <f t="shared" si="20"/>
        <v/>
      </c>
      <c r="G345" s="414" t="s">
        <v>300</v>
      </c>
      <c r="H345" s="414">
        <v>43830</v>
      </c>
      <c r="I345" s="415" t="b">
        <f t="shared" si="21"/>
        <v>1</v>
      </c>
      <c r="J345" s="415" t="b">
        <f t="shared" si="22"/>
        <v>0</v>
      </c>
      <c r="K345" s="415" t="str">
        <f t="shared" si="23"/>
        <v>a1N36000002nEKOEA2</v>
      </c>
      <c r="L345" s="416" t="s">
        <v>1078</v>
      </c>
      <c r="M345" s="158"/>
      <c r="N345" s="79"/>
      <c r="AI345" s="5"/>
      <c r="AJ345" s="5"/>
      <c r="AK345" s="237"/>
      <c r="AL345" s="9"/>
      <c r="AM345" s="9"/>
      <c r="AN345" s="9"/>
      <c r="AO345" s="4"/>
      <c r="AP345" s="4"/>
      <c r="AQ345" s="4"/>
      <c r="AR345" s="4"/>
      <c r="AS345" s="4"/>
    </row>
    <row r="346" spans="1:45" s="302" customFormat="1" ht="18.75" customHeight="1" x14ac:dyDescent="0.25">
      <c r="A346" s="317">
        <v>51</v>
      </c>
      <c r="B346" s="329" t="str">
        <f t="shared" si="19"/>
        <v/>
      </c>
      <c r="C346" s="400" t="str">
        <f>TEXT(IFERROR(INDEX('Overview - Section A'!$A$43:$A$50,MATCH(G346,'Overview - Section A'!$I$43:$I$50,0)),""),"d-mmm-yy") &amp;" to " &amp; TEXT(IFERROR(INDEX('Overview - Section A'!$E$43:$E$50,MATCH(G346,'Overview - Section A'!$I$43:$I$50,0)),""),"d-mmm-yy")</f>
        <v>1-Jan-20 to 31-Dec-20</v>
      </c>
      <c r="D346" s="413"/>
      <c r="E346" s="413"/>
      <c r="F346" s="410" t="str">
        <f t="shared" si="20"/>
        <v/>
      </c>
      <c r="G346" s="414" t="s">
        <v>302</v>
      </c>
      <c r="H346" s="414">
        <v>44196</v>
      </c>
      <c r="I346" s="415" t="b">
        <f t="shared" si="21"/>
        <v>1</v>
      </c>
      <c r="J346" s="415" t="b">
        <f t="shared" si="22"/>
        <v>0</v>
      </c>
      <c r="K346" s="415" t="str">
        <f t="shared" si="23"/>
        <v>a1N36000002nEKOEA2</v>
      </c>
      <c r="L346" s="416" t="s">
        <v>1079</v>
      </c>
      <c r="M346" s="158"/>
      <c r="N346" s="79"/>
      <c r="AI346" s="5"/>
      <c r="AJ346" s="5"/>
      <c r="AK346" s="237"/>
      <c r="AL346" s="9"/>
      <c r="AM346" s="9"/>
      <c r="AN346" s="9"/>
      <c r="AO346" s="4"/>
      <c r="AP346" s="4"/>
      <c r="AQ346" s="4"/>
      <c r="AR346" s="4"/>
      <c r="AS346" s="4"/>
    </row>
    <row r="347" spans="1:45" s="302" customFormat="1" ht="18.75" customHeight="1" x14ac:dyDescent="0.25">
      <c r="A347" s="317">
        <v>51</v>
      </c>
      <c r="B347" s="329" t="str">
        <f t="shared" si="19"/>
        <v/>
      </c>
      <c r="C347" s="400" t="str">
        <f>TEXT(IFERROR(INDEX('Overview - Section A'!$A$43:$A$50,MATCH(G347,'Overview - Section A'!$I$43:$I$50,0)),""),"d-mmm-yy") &amp;" to " &amp; TEXT(IFERROR(INDEX('Overview - Section A'!$E$43:$E$50,MATCH(G347,'Overview - Section A'!$I$43:$I$50,0)),""),"d-mmm-yy")</f>
        <v>1-Jan-21 to 31-Dec-21</v>
      </c>
      <c r="D347" s="413"/>
      <c r="E347" s="413"/>
      <c r="F347" s="410" t="str">
        <f t="shared" si="20"/>
        <v/>
      </c>
      <c r="G347" s="414" t="s">
        <v>304</v>
      </c>
      <c r="H347" s="414">
        <v>44561</v>
      </c>
      <c r="I347" s="415" t="b">
        <f t="shared" si="21"/>
        <v>1</v>
      </c>
      <c r="J347" s="415" t="b">
        <f t="shared" si="22"/>
        <v>0</v>
      </c>
      <c r="K347" s="415" t="str">
        <f t="shared" si="23"/>
        <v>a1N36000002nEKOEA2</v>
      </c>
      <c r="L347" s="416" t="s">
        <v>1080</v>
      </c>
      <c r="M347" s="158"/>
      <c r="N347" s="79"/>
      <c r="AI347" s="5"/>
      <c r="AJ347" s="5"/>
      <c r="AK347" s="237"/>
      <c r="AL347" s="9"/>
      <c r="AM347" s="9"/>
      <c r="AN347" s="9"/>
      <c r="AO347" s="4"/>
      <c r="AP347" s="4"/>
      <c r="AQ347" s="4"/>
      <c r="AR347" s="4"/>
      <c r="AS347" s="4"/>
    </row>
    <row r="348" spans="1:45" s="302" customFormat="1" ht="18.75" customHeight="1" x14ac:dyDescent="0.25">
      <c r="A348" s="317">
        <v>51</v>
      </c>
      <c r="B348" s="329" t="str">
        <f t="shared" si="19"/>
        <v/>
      </c>
      <c r="C348" s="400" t="str">
        <f>TEXT(IFERROR(INDEX('Overview - Section A'!$A$43:$A$50,MATCH(G348,'Overview - Section A'!$I$43:$I$50,0)),""),"d-mmm-yy") &amp;" to " &amp; TEXT(IFERROR(INDEX('Overview - Section A'!$E$43:$E$50,MATCH(G348,'Overview - Section A'!$I$43:$I$50,0)),""),"d-mmm-yy")</f>
        <v>1-Jan-22 to 31-Dec-22</v>
      </c>
      <c r="D348" s="413"/>
      <c r="E348" s="413"/>
      <c r="F348" s="410" t="str">
        <f t="shared" si="20"/>
        <v/>
      </c>
      <c r="G348" s="414" t="s">
        <v>306</v>
      </c>
      <c r="H348" s="414">
        <v>44926</v>
      </c>
      <c r="I348" s="415" t="b">
        <f t="shared" si="21"/>
        <v>1</v>
      </c>
      <c r="J348" s="415" t="b">
        <f t="shared" si="22"/>
        <v>0</v>
      </c>
      <c r="K348" s="415" t="str">
        <f t="shared" si="23"/>
        <v>a1N36000002nEKOEA2</v>
      </c>
      <c r="L348" s="416" t="s">
        <v>1081</v>
      </c>
      <c r="M348" s="158"/>
      <c r="N348" s="79"/>
      <c r="AI348" s="5"/>
      <c r="AJ348" s="5"/>
      <c r="AK348" s="237"/>
      <c r="AL348" s="9"/>
      <c r="AM348" s="9"/>
      <c r="AN348" s="9"/>
      <c r="AO348" s="4"/>
      <c r="AP348" s="4"/>
      <c r="AQ348" s="4"/>
      <c r="AR348" s="4"/>
      <c r="AS348" s="4"/>
    </row>
    <row r="349" spans="1:45" s="302" customFormat="1" ht="18.75" customHeight="1" x14ac:dyDescent="0.25">
      <c r="A349" s="317">
        <v>52</v>
      </c>
      <c r="B349" s="329" t="str">
        <f t="shared" si="19"/>
        <v/>
      </c>
      <c r="C349" s="400" t="str">
        <f>TEXT(IFERROR(INDEX('Overview - Section A'!$A$43:$A$50,MATCH(G349,'Overview - Section A'!$I$43:$I$50,0)),""),"d-mmm-yy") &amp;" to " &amp; TEXT(IFERROR(INDEX('Overview - Section A'!$E$43:$E$50,MATCH(G349,'Overview - Section A'!$I$43:$I$50,0)),""),"d-mmm-yy")</f>
        <v>1-Jan-18 to 31-Dec-18</v>
      </c>
      <c r="D349" s="413"/>
      <c r="E349" s="413"/>
      <c r="F349" s="410" t="str">
        <f t="shared" si="20"/>
        <v/>
      </c>
      <c r="G349" s="414" t="s">
        <v>298</v>
      </c>
      <c r="H349" s="414">
        <v>43465</v>
      </c>
      <c r="I349" s="415" t="b">
        <f t="shared" si="21"/>
        <v>1</v>
      </c>
      <c r="J349" s="415" t="b">
        <f t="shared" si="22"/>
        <v>0</v>
      </c>
      <c r="K349" s="415" t="str">
        <f t="shared" si="23"/>
        <v>a1N36000002nEKPEA2</v>
      </c>
      <c r="L349" s="416" t="s">
        <v>1082</v>
      </c>
      <c r="M349" s="158"/>
      <c r="N349" s="79"/>
      <c r="AI349" s="5"/>
      <c r="AJ349" s="5"/>
      <c r="AK349" s="237"/>
      <c r="AL349" s="9"/>
      <c r="AM349" s="9"/>
      <c r="AN349" s="9"/>
      <c r="AO349" s="4"/>
      <c r="AP349" s="4"/>
      <c r="AQ349" s="4"/>
      <c r="AR349" s="4"/>
      <c r="AS349" s="4"/>
    </row>
    <row r="350" spans="1:45" s="302" customFormat="1" ht="18.75" customHeight="1" x14ac:dyDescent="0.25">
      <c r="A350" s="317">
        <v>52</v>
      </c>
      <c r="B350" s="329" t="str">
        <f t="shared" ref="B350:B413" si="24">IF(A350=A349,"",IF(VLOOKUP(A350,$A$8:$D$90,4,FALSE)=0,"",VLOOKUP(A350,$A$8:$D$90,4,FALSE)))</f>
        <v/>
      </c>
      <c r="C350" s="400" t="str">
        <f>TEXT(IFERROR(INDEX('Overview - Section A'!$A$43:$A$50,MATCH(G350,'Overview - Section A'!$I$43:$I$50,0)),""),"d-mmm-yy") &amp;" to " &amp; TEXT(IFERROR(INDEX('Overview - Section A'!$E$43:$E$50,MATCH(G350,'Overview - Section A'!$I$43:$I$50,0)),""),"d-mmm-yy")</f>
        <v>1-Jan-19 to 31-Dec-19</v>
      </c>
      <c r="D350" s="413"/>
      <c r="E350" s="413"/>
      <c r="F350" s="410" t="str">
        <f t="shared" ref="F350:F413" si="25">IF(VLOOKUP(A350,$A$8:$D$90,4,FALSE)=0,"",VLOOKUP(A350,$A$8:$D$90,4,FALSE))</f>
        <v/>
      </c>
      <c r="G350" s="414" t="s">
        <v>300</v>
      </c>
      <c r="H350" s="414">
        <v>43830</v>
      </c>
      <c r="I350" s="415" t="b">
        <f t="shared" ref="I350:I413" si="26">IFERROR(TRUE,FALSE)</f>
        <v>1</v>
      </c>
      <c r="J350" s="415" t="b">
        <f t="shared" ref="J350:J413" si="27">IFERROR(IF(F350&lt;&gt;"",TRUE,FALSE),FALSE)</f>
        <v>0</v>
      </c>
      <c r="K350" s="415" t="str">
        <f t="shared" ref="K350:K413" si="28">IFERROR(VLOOKUP(A350,$A$8:$T$90,20,FALSE),"")</f>
        <v>a1N36000002nEKPEA2</v>
      </c>
      <c r="L350" s="416" t="s">
        <v>1083</v>
      </c>
      <c r="M350" s="158"/>
      <c r="N350" s="79"/>
      <c r="AI350" s="5"/>
      <c r="AJ350" s="5"/>
      <c r="AK350" s="237"/>
      <c r="AL350" s="9"/>
      <c r="AM350" s="9"/>
      <c r="AN350" s="9"/>
      <c r="AO350" s="4"/>
      <c r="AP350" s="4"/>
      <c r="AQ350" s="4"/>
      <c r="AR350" s="4"/>
      <c r="AS350" s="4"/>
    </row>
    <row r="351" spans="1:45" s="302" customFormat="1" ht="18.75" customHeight="1" x14ac:dyDescent="0.25">
      <c r="A351" s="317">
        <v>52</v>
      </c>
      <c r="B351" s="329" t="str">
        <f t="shared" si="24"/>
        <v/>
      </c>
      <c r="C351" s="400" t="str">
        <f>TEXT(IFERROR(INDEX('Overview - Section A'!$A$43:$A$50,MATCH(G351,'Overview - Section A'!$I$43:$I$50,0)),""),"d-mmm-yy") &amp;" to " &amp; TEXT(IFERROR(INDEX('Overview - Section A'!$E$43:$E$50,MATCH(G351,'Overview - Section A'!$I$43:$I$50,0)),""),"d-mmm-yy")</f>
        <v>1-Jan-20 to 31-Dec-20</v>
      </c>
      <c r="D351" s="413"/>
      <c r="E351" s="413"/>
      <c r="F351" s="410" t="str">
        <f t="shared" si="25"/>
        <v/>
      </c>
      <c r="G351" s="414" t="s">
        <v>302</v>
      </c>
      <c r="H351" s="414">
        <v>44196</v>
      </c>
      <c r="I351" s="415" t="b">
        <f t="shared" si="26"/>
        <v>1</v>
      </c>
      <c r="J351" s="415" t="b">
        <f t="shared" si="27"/>
        <v>0</v>
      </c>
      <c r="K351" s="415" t="str">
        <f t="shared" si="28"/>
        <v>a1N36000002nEKPEA2</v>
      </c>
      <c r="L351" s="416" t="s">
        <v>1084</v>
      </c>
      <c r="M351" s="158"/>
      <c r="N351" s="79"/>
      <c r="AI351" s="5"/>
      <c r="AJ351" s="5"/>
      <c r="AK351" s="237"/>
      <c r="AL351" s="9"/>
      <c r="AM351" s="9"/>
      <c r="AN351" s="9"/>
      <c r="AO351" s="4"/>
      <c r="AP351" s="4"/>
      <c r="AQ351" s="4"/>
      <c r="AR351" s="4"/>
      <c r="AS351" s="4"/>
    </row>
    <row r="352" spans="1:45" s="302" customFormat="1" ht="18.75" customHeight="1" x14ac:dyDescent="0.25">
      <c r="A352" s="317">
        <v>52</v>
      </c>
      <c r="B352" s="329" t="str">
        <f t="shared" si="24"/>
        <v/>
      </c>
      <c r="C352" s="400" t="str">
        <f>TEXT(IFERROR(INDEX('Overview - Section A'!$A$43:$A$50,MATCH(G352,'Overview - Section A'!$I$43:$I$50,0)),""),"d-mmm-yy") &amp;" to " &amp; TEXT(IFERROR(INDEX('Overview - Section A'!$E$43:$E$50,MATCH(G352,'Overview - Section A'!$I$43:$I$50,0)),""),"d-mmm-yy")</f>
        <v>1-Jan-21 to 31-Dec-21</v>
      </c>
      <c r="D352" s="413"/>
      <c r="E352" s="413"/>
      <c r="F352" s="410" t="str">
        <f t="shared" si="25"/>
        <v/>
      </c>
      <c r="G352" s="414" t="s">
        <v>304</v>
      </c>
      <c r="H352" s="414">
        <v>44561</v>
      </c>
      <c r="I352" s="415" t="b">
        <f t="shared" si="26"/>
        <v>1</v>
      </c>
      <c r="J352" s="415" t="b">
        <f t="shared" si="27"/>
        <v>0</v>
      </c>
      <c r="K352" s="415" t="str">
        <f t="shared" si="28"/>
        <v>a1N36000002nEKPEA2</v>
      </c>
      <c r="L352" s="416" t="s">
        <v>1085</v>
      </c>
      <c r="M352" s="158"/>
      <c r="N352" s="79"/>
      <c r="AI352" s="5"/>
      <c r="AJ352" s="5"/>
      <c r="AK352" s="237"/>
      <c r="AL352" s="9"/>
      <c r="AM352" s="9"/>
      <c r="AN352" s="9"/>
      <c r="AO352" s="4"/>
      <c r="AP352" s="4"/>
      <c r="AQ352" s="4"/>
      <c r="AR352" s="4"/>
      <c r="AS352" s="4"/>
    </row>
    <row r="353" spans="1:45" s="302" customFormat="1" ht="18.75" customHeight="1" x14ac:dyDescent="0.25">
      <c r="A353" s="317">
        <v>52</v>
      </c>
      <c r="B353" s="329" t="str">
        <f t="shared" si="24"/>
        <v/>
      </c>
      <c r="C353" s="400" t="str">
        <f>TEXT(IFERROR(INDEX('Overview - Section A'!$A$43:$A$50,MATCH(G353,'Overview - Section A'!$I$43:$I$50,0)),""),"d-mmm-yy") &amp;" to " &amp; TEXT(IFERROR(INDEX('Overview - Section A'!$E$43:$E$50,MATCH(G353,'Overview - Section A'!$I$43:$I$50,0)),""),"d-mmm-yy")</f>
        <v>1-Jan-22 to 31-Dec-22</v>
      </c>
      <c r="D353" s="413"/>
      <c r="E353" s="413"/>
      <c r="F353" s="410" t="str">
        <f t="shared" si="25"/>
        <v/>
      </c>
      <c r="G353" s="414" t="s">
        <v>306</v>
      </c>
      <c r="H353" s="414">
        <v>44926</v>
      </c>
      <c r="I353" s="415" t="b">
        <f t="shared" si="26"/>
        <v>1</v>
      </c>
      <c r="J353" s="415" t="b">
        <f t="shared" si="27"/>
        <v>0</v>
      </c>
      <c r="K353" s="415" t="str">
        <f t="shared" si="28"/>
        <v>a1N36000002nEKPEA2</v>
      </c>
      <c r="L353" s="416" t="s">
        <v>1086</v>
      </c>
      <c r="M353" s="158"/>
      <c r="N353" s="79"/>
      <c r="AI353" s="5"/>
      <c r="AJ353" s="5"/>
      <c r="AK353" s="237"/>
      <c r="AL353" s="9"/>
      <c r="AM353" s="9"/>
      <c r="AN353" s="9"/>
      <c r="AO353" s="4"/>
      <c r="AP353" s="4"/>
      <c r="AQ353" s="4"/>
      <c r="AR353" s="4"/>
      <c r="AS353" s="4"/>
    </row>
    <row r="354" spans="1:45" s="302" customFormat="1" ht="18.75" customHeight="1" x14ac:dyDescent="0.25">
      <c r="A354" s="317">
        <v>53</v>
      </c>
      <c r="B354" s="329" t="str">
        <f t="shared" si="24"/>
        <v/>
      </c>
      <c r="C354" s="400" t="str">
        <f>TEXT(IFERROR(INDEX('Overview - Section A'!$A$43:$A$50,MATCH(G354,'Overview - Section A'!$I$43:$I$50,0)),""),"d-mmm-yy") &amp;" to " &amp; TEXT(IFERROR(INDEX('Overview - Section A'!$E$43:$E$50,MATCH(G354,'Overview - Section A'!$I$43:$I$50,0)),""),"d-mmm-yy")</f>
        <v>1-Jan-18 to 31-Dec-18</v>
      </c>
      <c r="D354" s="413"/>
      <c r="E354" s="413"/>
      <c r="F354" s="410" t="str">
        <f t="shared" si="25"/>
        <v/>
      </c>
      <c r="G354" s="414" t="s">
        <v>298</v>
      </c>
      <c r="H354" s="414">
        <v>43465</v>
      </c>
      <c r="I354" s="415" t="b">
        <f t="shared" si="26"/>
        <v>1</v>
      </c>
      <c r="J354" s="415" t="b">
        <f t="shared" si="27"/>
        <v>0</v>
      </c>
      <c r="K354" s="415" t="str">
        <f t="shared" si="28"/>
        <v>a1N36000002nEKQEA2</v>
      </c>
      <c r="L354" s="416" t="s">
        <v>1087</v>
      </c>
      <c r="M354" s="158"/>
      <c r="N354" s="79"/>
      <c r="AI354" s="5"/>
      <c r="AJ354" s="5"/>
      <c r="AK354" s="237"/>
      <c r="AL354" s="9"/>
      <c r="AM354" s="9"/>
      <c r="AN354" s="9"/>
      <c r="AO354" s="4"/>
      <c r="AP354" s="4"/>
      <c r="AQ354" s="4"/>
      <c r="AR354" s="4"/>
      <c r="AS354" s="4"/>
    </row>
    <row r="355" spans="1:45" s="302" customFormat="1" ht="18.75" customHeight="1" x14ac:dyDescent="0.25">
      <c r="A355" s="317">
        <v>53</v>
      </c>
      <c r="B355" s="329" t="str">
        <f t="shared" si="24"/>
        <v/>
      </c>
      <c r="C355" s="400" t="str">
        <f>TEXT(IFERROR(INDEX('Overview - Section A'!$A$43:$A$50,MATCH(G355,'Overview - Section A'!$I$43:$I$50,0)),""),"d-mmm-yy") &amp;" to " &amp; TEXT(IFERROR(INDEX('Overview - Section A'!$E$43:$E$50,MATCH(G355,'Overview - Section A'!$I$43:$I$50,0)),""),"d-mmm-yy")</f>
        <v>1-Jan-19 to 31-Dec-19</v>
      </c>
      <c r="D355" s="413"/>
      <c r="E355" s="413"/>
      <c r="F355" s="410" t="str">
        <f t="shared" si="25"/>
        <v/>
      </c>
      <c r="G355" s="414" t="s">
        <v>300</v>
      </c>
      <c r="H355" s="414">
        <v>43830</v>
      </c>
      <c r="I355" s="415" t="b">
        <f t="shared" si="26"/>
        <v>1</v>
      </c>
      <c r="J355" s="415" t="b">
        <f t="shared" si="27"/>
        <v>0</v>
      </c>
      <c r="K355" s="415" t="str">
        <f t="shared" si="28"/>
        <v>a1N36000002nEKQEA2</v>
      </c>
      <c r="L355" s="416" t="s">
        <v>1088</v>
      </c>
      <c r="M355" s="158"/>
      <c r="N355" s="79"/>
      <c r="AI355" s="5"/>
      <c r="AJ355" s="5"/>
      <c r="AK355" s="237"/>
      <c r="AL355" s="9"/>
      <c r="AM355" s="9"/>
      <c r="AN355" s="9"/>
      <c r="AO355" s="4"/>
      <c r="AP355" s="4"/>
      <c r="AQ355" s="4"/>
      <c r="AR355" s="4"/>
      <c r="AS355" s="4"/>
    </row>
    <row r="356" spans="1:45" s="302" customFormat="1" ht="18.75" customHeight="1" x14ac:dyDescent="0.25">
      <c r="A356" s="317">
        <v>53</v>
      </c>
      <c r="B356" s="329" t="str">
        <f t="shared" si="24"/>
        <v/>
      </c>
      <c r="C356" s="400" t="str">
        <f>TEXT(IFERROR(INDEX('Overview - Section A'!$A$43:$A$50,MATCH(G356,'Overview - Section A'!$I$43:$I$50,0)),""),"d-mmm-yy") &amp;" to " &amp; TEXT(IFERROR(INDEX('Overview - Section A'!$E$43:$E$50,MATCH(G356,'Overview - Section A'!$I$43:$I$50,0)),""),"d-mmm-yy")</f>
        <v>1-Jan-20 to 31-Dec-20</v>
      </c>
      <c r="D356" s="413"/>
      <c r="E356" s="413"/>
      <c r="F356" s="410" t="str">
        <f t="shared" si="25"/>
        <v/>
      </c>
      <c r="G356" s="414" t="s">
        <v>302</v>
      </c>
      <c r="H356" s="414">
        <v>44196</v>
      </c>
      <c r="I356" s="415" t="b">
        <f t="shared" si="26"/>
        <v>1</v>
      </c>
      <c r="J356" s="415" t="b">
        <f t="shared" si="27"/>
        <v>0</v>
      </c>
      <c r="K356" s="415" t="str">
        <f t="shared" si="28"/>
        <v>a1N36000002nEKQEA2</v>
      </c>
      <c r="L356" s="416" t="s">
        <v>1089</v>
      </c>
      <c r="M356" s="158"/>
      <c r="N356" s="79"/>
      <c r="AI356" s="5"/>
      <c r="AJ356" s="5"/>
      <c r="AK356" s="237"/>
      <c r="AL356" s="9"/>
      <c r="AM356" s="9"/>
      <c r="AN356" s="9"/>
      <c r="AO356" s="4"/>
      <c r="AP356" s="4"/>
      <c r="AQ356" s="4"/>
      <c r="AR356" s="4"/>
      <c r="AS356" s="4"/>
    </row>
    <row r="357" spans="1:45" s="302" customFormat="1" ht="18.75" customHeight="1" x14ac:dyDescent="0.25">
      <c r="A357" s="317">
        <v>53</v>
      </c>
      <c r="B357" s="329" t="str">
        <f t="shared" si="24"/>
        <v/>
      </c>
      <c r="C357" s="400" t="str">
        <f>TEXT(IFERROR(INDEX('Overview - Section A'!$A$43:$A$50,MATCH(G357,'Overview - Section A'!$I$43:$I$50,0)),""),"d-mmm-yy") &amp;" to " &amp; TEXT(IFERROR(INDEX('Overview - Section A'!$E$43:$E$50,MATCH(G357,'Overview - Section A'!$I$43:$I$50,0)),""),"d-mmm-yy")</f>
        <v>1-Jan-21 to 31-Dec-21</v>
      </c>
      <c r="D357" s="413"/>
      <c r="E357" s="413"/>
      <c r="F357" s="410" t="str">
        <f t="shared" si="25"/>
        <v/>
      </c>
      <c r="G357" s="414" t="s">
        <v>304</v>
      </c>
      <c r="H357" s="414">
        <v>44561</v>
      </c>
      <c r="I357" s="415" t="b">
        <f t="shared" si="26"/>
        <v>1</v>
      </c>
      <c r="J357" s="415" t="b">
        <f t="shared" si="27"/>
        <v>0</v>
      </c>
      <c r="K357" s="415" t="str">
        <f t="shared" si="28"/>
        <v>a1N36000002nEKQEA2</v>
      </c>
      <c r="L357" s="416" t="s">
        <v>1090</v>
      </c>
      <c r="M357" s="158"/>
      <c r="N357" s="79"/>
      <c r="AI357" s="5"/>
      <c r="AJ357" s="5"/>
      <c r="AK357" s="237"/>
      <c r="AL357" s="9"/>
      <c r="AM357" s="9"/>
      <c r="AN357" s="9"/>
      <c r="AO357" s="4"/>
      <c r="AP357" s="4"/>
      <c r="AQ357" s="4"/>
      <c r="AR357" s="4"/>
      <c r="AS357" s="4"/>
    </row>
    <row r="358" spans="1:45" s="302" customFormat="1" ht="18.75" customHeight="1" x14ac:dyDescent="0.25">
      <c r="A358" s="317">
        <v>53</v>
      </c>
      <c r="B358" s="329" t="str">
        <f t="shared" si="24"/>
        <v/>
      </c>
      <c r="C358" s="400" t="str">
        <f>TEXT(IFERROR(INDEX('Overview - Section A'!$A$43:$A$50,MATCH(G358,'Overview - Section A'!$I$43:$I$50,0)),""),"d-mmm-yy") &amp;" to " &amp; TEXT(IFERROR(INDEX('Overview - Section A'!$E$43:$E$50,MATCH(G358,'Overview - Section A'!$I$43:$I$50,0)),""),"d-mmm-yy")</f>
        <v>1-Jan-22 to 31-Dec-22</v>
      </c>
      <c r="D358" s="413"/>
      <c r="E358" s="413"/>
      <c r="F358" s="410" t="str">
        <f t="shared" si="25"/>
        <v/>
      </c>
      <c r="G358" s="414" t="s">
        <v>306</v>
      </c>
      <c r="H358" s="414">
        <v>44926</v>
      </c>
      <c r="I358" s="415" t="b">
        <f t="shared" si="26"/>
        <v>1</v>
      </c>
      <c r="J358" s="415" t="b">
        <f t="shared" si="27"/>
        <v>0</v>
      </c>
      <c r="K358" s="415" t="str">
        <f t="shared" si="28"/>
        <v>a1N36000002nEKQEA2</v>
      </c>
      <c r="L358" s="416" t="s">
        <v>1091</v>
      </c>
      <c r="M358" s="158"/>
      <c r="N358" s="79"/>
      <c r="AI358" s="5"/>
      <c r="AJ358" s="5"/>
      <c r="AK358" s="237"/>
      <c r="AL358" s="9"/>
      <c r="AM358" s="9"/>
      <c r="AN358" s="9"/>
      <c r="AO358" s="4"/>
      <c r="AP358" s="4"/>
      <c r="AQ358" s="4"/>
      <c r="AR358" s="4"/>
      <c r="AS358" s="4"/>
    </row>
    <row r="359" spans="1:45" s="302" customFormat="1" ht="18.75" customHeight="1" x14ac:dyDescent="0.25">
      <c r="A359" s="317">
        <v>54</v>
      </c>
      <c r="B359" s="329" t="str">
        <f t="shared" si="24"/>
        <v/>
      </c>
      <c r="C359" s="400" t="str">
        <f>TEXT(IFERROR(INDEX('Overview - Section A'!$A$43:$A$50,MATCH(G359,'Overview - Section A'!$I$43:$I$50,0)),""),"d-mmm-yy") &amp;" to " &amp; TEXT(IFERROR(INDEX('Overview - Section A'!$E$43:$E$50,MATCH(G359,'Overview - Section A'!$I$43:$I$50,0)),""),"d-mmm-yy")</f>
        <v>1-Jan-18 to 31-Dec-18</v>
      </c>
      <c r="D359" s="413"/>
      <c r="E359" s="413"/>
      <c r="F359" s="410" t="str">
        <f t="shared" si="25"/>
        <v/>
      </c>
      <c r="G359" s="414" t="s">
        <v>298</v>
      </c>
      <c r="H359" s="414">
        <v>43465</v>
      </c>
      <c r="I359" s="415" t="b">
        <f t="shared" si="26"/>
        <v>1</v>
      </c>
      <c r="J359" s="415" t="b">
        <f t="shared" si="27"/>
        <v>0</v>
      </c>
      <c r="K359" s="415" t="str">
        <f t="shared" si="28"/>
        <v>a1N36000002nEKREA2</v>
      </c>
      <c r="L359" s="416" t="s">
        <v>1092</v>
      </c>
      <c r="M359" s="158"/>
      <c r="N359" s="79"/>
      <c r="AI359" s="5"/>
      <c r="AJ359" s="5"/>
      <c r="AK359" s="237"/>
      <c r="AL359" s="9"/>
      <c r="AM359" s="9"/>
      <c r="AN359" s="9"/>
      <c r="AO359" s="4"/>
      <c r="AP359" s="4"/>
      <c r="AQ359" s="4"/>
      <c r="AR359" s="4"/>
      <c r="AS359" s="4"/>
    </row>
    <row r="360" spans="1:45" s="302" customFormat="1" ht="18.75" customHeight="1" x14ac:dyDescent="0.25">
      <c r="A360" s="317">
        <v>54</v>
      </c>
      <c r="B360" s="329" t="str">
        <f t="shared" si="24"/>
        <v/>
      </c>
      <c r="C360" s="400" t="str">
        <f>TEXT(IFERROR(INDEX('Overview - Section A'!$A$43:$A$50,MATCH(G360,'Overview - Section A'!$I$43:$I$50,0)),""),"d-mmm-yy") &amp;" to " &amp; TEXT(IFERROR(INDEX('Overview - Section A'!$E$43:$E$50,MATCH(G360,'Overview - Section A'!$I$43:$I$50,0)),""),"d-mmm-yy")</f>
        <v>1-Jan-19 to 31-Dec-19</v>
      </c>
      <c r="D360" s="413"/>
      <c r="E360" s="413"/>
      <c r="F360" s="410" t="str">
        <f t="shared" si="25"/>
        <v/>
      </c>
      <c r="G360" s="414" t="s">
        <v>300</v>
      </c>
      <c r="H360" s="414">
        <v>43830</v>
      </c>
      <c r="I360" s="415" t="b">
        <f t="shared" si="26"/>
        <v>1</v>
      </c>
      <c r="J360" s="415" t="b">
        <f t="shared" si="27"/>
        <v>0</v>
      </c>
      <c r="K360" s="415" t="str">
        <f t="shared" si="28"/>
        <v>a1N36000002nEKREA2</v>
      </c>
      <c r="L360" s="416" t="s">
        <v>1093</v>
      </c>
      <c r="M360" s="158"/>
      <c r="N360" s="79"/>
      <c r="AI360" s="5"/>
      <c r="AJ360" s="5"/>
      <c r="AK360" s="237"/>
      <c r="AL360" s="9"/>
      <c r="AM360" s="9"/>
      <c r="AN360" s="9"/>
      <c r="AO360" s="4"/>
      <c r="AP360" s="4"/>
      <c r="AQ360" s="4"/>
      <c r="AR360" s="4"/>
      <c r="AS360" s="4"/>
    </row>
    <row r="361" spans="1:45" s="302" customFormat="1" ht="18.75" customHeight="1" x14ac:dyDescent="0.25">
      <c r="A361" s="317">
        <v>54</v>
      </c>
      <c r="B361" s="329" t="str">
        <f t="shared" si="24"/>
        <v/>
      </c>
      <c r="C361" s="400" t="str">
        <f>TEXT(IFERROR(INDEX('Overview - Section A'!$A$43:$A$50,MATCH(G361,'Overview - Section A'!$I$43:$I$50,0)),""),"d-mmm-yy") &amp;" to " &amp; TEXT(IFERROR(INDEX('Overview - Section A'!$E$43:$E$50,MATCH(G361,'Overview - Section A'!$I$43:$I$50,0)),""),"d-mmm-yy")</f>
        <v>1-Jan-20 to 31-Dec-20</v>
      </c>
      <c r="D361" s="413"/>
      <c r="E361" s="413"/>
      <c r="F361" s="410" t="str">
        <f t="shared" si="25"/>
        <v/>
      </c>
      <c r="G361" s="414" t="s">
        <v>302</v>
      </c>
      <c r="H361" s="414">
        <v>44196</v>
      </c>
      <c r="I361" s="415" t="b">
        <f t="shared" si="26"/>
        <v>1</v>
      </c>
      <c r="J361" s="415" t="b">
        <f t="shared" si="27"/>
        <v>0</v>
      </c>
      <c r="K361" s="415" t="str">
        <f t="shared" si="28"/>
        <v>a1N36000002nEKREA2</v>
      </c>
      <c r="L361" s="416" t="s">
        <v>1094</v>
      </c>
      <c r="M361" s="158"/>
      <c r="N361" s="79"/>
      <c r="AI361" s="5"/>
      <c r="AJ361" s="5"/>
      <c r="AK361" s="237"/>
      <c r="AL361" s="9"/>
      <c r="AM361" s="9"/>
      <c r="AN361" s="9"/>
      <c r="AO361" s="4"/>
      <c r="AP361" s="4"/>
      <c r="AQ361" s="4"/>
      <c r="AR361" s="4"/>
      <c r="AS361" s="4"/>
    </row>
    <row r="362" spans="1:45" s="302" customFormat="1" ht="18.75" customHeight="1" x14ac:dyDescent="0.25">
      <c r="A362" s="317">
        <v>54</v>
      </c>
      <c r="B362" s="329" t="str">
        <f t="shared" si="24"/>
        <v/>
      </c>
      <c r="C362" s="400" t="str">
        <f>TEXT(IFERROR(INDEX('Overview - Section A'!$A$43:$A$50,MATCH(G362,'Overview - Section A'!$I$43:$I$50,0)),""),"d-mmm-yy") &amp;" to " &amp; TEXT(IFERROR(INDEX('Overview - Section A'!$E$43:$E$50,MATCH(G362,'Overview - Section A'!$I$43:$I$50,0)),""),"d-mmm-yy")</f>
        <v>1-Jan-21 to 31-Dec-21</v>
      </c>
      <c r="D362" s="413"/>
      <c r="E362" s="413"/>
      <c r="F362" s="410" t="str">
        <f t="shared" si="25"/>
        <v/>
      </c>
      <c r="G362" s="414" t="s">
        <v>304</v>
      </c>
      <c r="H362" s="414">
        <v>44561</v>
      </c>
      <c r="I362" s="415" t="b">
        <f t="shared" si="26"/>
        <v>1</v>
      </c>
      <c r="J362" s="415" t="b">
        <f t="shared" si="27"/>
        <v>0</v>
      </c>
      <c r="K362" s="415" t="str">
        <f t="shared" si="28"/>
        <v>a1N36000002nEKREA2</v>
      </c>
      <c r="L362" s="416" t="s">
        <v>1095</v>
      </c>
      <c r="M362" s="158"/>
      <c r="N362" s="79"/>
      <c r="AI362" s="5"/>
      <c r="AJ362" s="5"/>
      <c r="AK362" s="237"/>
      <c r="AL362" s="9"/>
      <c r="AM362" s="9"/>
      <c r="AN362" s="9"/>
      <c r="AO362" s="4"/>
      <c r="AP362" s="4"/>
      <c r="AQ362" s="4"/>
      <c r="AR362" s="4"/>
      <c r="AS362" s="4"/>
    </row>
    <row r="363" spans="1:45" s="302" customFormat="1" ht="18.75" customHeight="1" x14ac:dyDescent="0.25">
      <c r="A363" s="317">
        <v>54</v>
      </c>
      <c r="B363" s="329" t="str">
        <f t="shared" si="24"/>
        <v/>
      </c>
      <c r="C363" s="400" t="str">
        <f>TEXT(IFERROR(INDEX('Overview - Section A'!$A$43:$A$50,MATCH(G363,'Overview - Section A'!$I$43:$I$50,0)),""),"d-mmm-yy") &amp;" to " &amp; TEXT(IFERROR(INDEX('Overview - Section A'!$E$43:$E$50,MATCH(G363,'Overview - Section A'!$I$43:$I$50,0)),""),"d-mmm-yy")</f>
        <v>1-Jan-22 to 31-Dec-22</v>
      </c>
      <c r="D363" s="413"/>
      <c r="E363" s="413"/>
      <c r="F363" s="410" t="str">
        <f t="shared" si="25"/>
        <v/>
      </c>
      <c r="G363" s="414" t="s">
        <v>306</v>
      </c>
      <c r="H363" s="414">
        <v>44926</v>
      </c>
      <c r="I363" s="415" t="b">
        <f t="shared" si="26"/>
        <v>1</v>
      </c>
      <c r="J363" s="415" t="b">
        <f t="shared" si="27"/>
        <v>0</v>
      </c>
      <c r="K363" s="415" t="str">
        <f t="shared" si="28"/>
        <v>a1N36000002nEKREA2</v>
      </c>
      <c r="L363" s="416" t="s">
        <v>1096</v>
      </c>
      <c r="M363" s="158"/>
      <c r="N363" s="79"/>
      <c r="AI363" s="5"/>
      <c r="AJ363" s="5"/>
      <c r="AK363" s="237"/>
      <c r="AL363" s="9"/>
      <c r="AM363" s="9"/>
      <c r="AN363" s="9"/>
      <c r="AO363" s="4"/>
      <c r="AP363" s="4"/>
      <c r="AQ363" s="4"/>
      <c r="AR363" s="4"/>
      <c r="AS363" s="4"/>
    </row>
    <row r="364" spans="1:45" s="302" customFormat="1" ht="18.75" customHeight="1" x14ac:dyDescent="0.25">
      <c r="A364" s="317">
        <v>55</v>
      </c>
      <c r="B364" s="329" t="str">
        <f t="shared" si="24"/>
        <v/>
      </c>
      <c r="C364" s="400" t="str">
        <f>TEXT(IFERROR(INDEX('Overview - Section A'!$A$43:$A$50,MATCH(G364,'Overview - Section A'!$I$43:$I$50,0)),""),"d-mmm-yy") &amp;" to " &amp; TEXT(IFERROR(INDEX('Overview - Section A'!$E$43:$E$50,MATCH(G364,'Overview - Section A'!$I$43:$I$50,0)),""),"d-mmm-yy")</f>
        <v>1-Jan-18 to 31-Dec-18</v>
      </c>
      <c r="D364" s="413"/>
      <c r="E364" s="413"/>
      <c r="F364" s="410" t="str">
        <f t="shared" si="25"/>
        <v/>
      </c>
      <c r="G364" s="414" t="s">
        <v>298</v>
      </c>
      <c r="H364" s="414">
        <v>43465</v>
      </c>
      <c r="I364" s="415" t="b">
        <f t="shared" si="26"/>
        <v>1</v>
      </c>
      <c r="J364" s="415" t="b">
        <f t="shared" si="27"/>
        <v>0</v>
      </c>
      <c r="K364" s="415" t="str">
        <f t="shared" si="28"/>
        <v>a1N36000002nEKSEA2</v>
      </c>
      <c r="L364" s="416" t="s">
        <v>1097</v>
      </c>
      <c r="M364" s="158"/>
      <c r="N364" s="79"/>
      <c r="AI364" s="5"/>
      <c r="AJ364" s="5"/>
      <c r="AK364" s="237"/>
      <c r="AL364" s="9"/>
      <c r="AM364" s="9"/>
      <c r="AN364" s="9"/>
      <c r="AO364" s="4"/>
      <c r="AP364" s="4"/>
      <c r="AQ364" s="4"/>
      <c r="AR364" s="4"/>
      <c r="AS364" s="4"/>
    </row>
    <row r="365" spans="1:45" s="302" customFormat="1" ht="18.75" customHeight="1" x14ac:dyDescent="0.25">
      <c r="A365" s="317">
        <v>55</v>
      </c>
      <c r="B365" s="329" t="str">
        <f t="shared" si="24"/>
        <v/>
      </c>
      <c r="C365" s="400" t="str">
        <f>TEXT(IFERROR(INDEX('Overview - Section A'!$A$43:$A$50,MATCH(G365,'Overview - Section A'!$I$43:$I$50,0)),""),"d-mmm-yy") &amp;" to " &amp; TEXT(IFERROR(INDEX('Overview - Section A'!$E$43:$E$50,MATCH(G365,'Overview - Section A'!$I$43:$I$50,0)),""),"d-mmm-yy")</f>
        <v>1-Jan-19 to 31-Dec-19</v>
      </c>
      <c r="D365" s="413"/>
      <c r="E365" s="413"/>
      <c r="F365" s="410" t="str">
        <f t="shared" si="25"/>
        <v/>
      </c>
      <c r="G365" s="414" t="s">
        <v>300</v>
      </c>
      <c r="H365" s="414">
        <v>43830</v>
      </c>
      <c r="I365" s="415" t="b">
        <f t="shared" si="26"/>
        <v>1</v>
      </c>
      <c r="J365" s="415" t="b">
        <f t="shared" si="27"/>
        <v>0</v>
      </c>
      <c r="K365" s="415" t="str">
        <f t="shared" si="28"/>
        <v>a1N36000002nEKSEA2</v>
      </c>
      <c r="L365" s="416" t="s">
        <v>1098</v>
      </c>
      <c r="M365" s="158"/>
      <c r="N365" s="79"/>
      <c r="AI365" s="5"/>
      <c r="AJ365" s="5"/>
      <c r="AK365" s="237"/>
      <c r="AL365" s="9"/>
      <c r="AM365" s="9"/>
      <c r="AN365" s="9"/>
      <c r="AO365" s="4"/>
      <c r="AP365" s="4"/>
      <c r="AQ365" s="4"/>
      <c r="AR365" s="4"/>
      <c r="AS365" s="4"/>
    </row>
    <row r="366" spans="1:45" s="302" customFormat="1" ht="18.75" customHeight="1" x14ac:dyDescent="0.25">
      <c r="A366" s="317">
        <v>55</v>
      </c>
      <c r="B366" s="329" t="str">
        <f t="shared" si="24"/>
        <v/>
      </c>
      <c r="C366" s="400" t="str">
        <f>TEXT(IFERROR(INDEX('Overview - Section A'!$A$43:$A$50,MATCH(G366,'Overview - Section A'!$I$43:$I$50,0)),""),"d-mmm-yy") &amp;" to " &amp; TEXT(IFERROR(INDEX('Overview - Section A'!$E$43:$E$50,MATCH(G366,'Overview - Section A'!$I$43:$I$50,0)),""),"d-mmm-yy")</f>
        <v>1-Jan-20 to 31-Dec-20</v>
      </c>
      <c r="D366" s="413"/>
      <c r="E366" s="413"/>
      <c r="F366" s="410" t="str">
        <f t="shared" si="25"/>
        <v/>
      </c>
      <c r="G366" s="414" t="s">
        <v>302</v>
      </c>
      <c r="H366" s="414">
        <v>44196</v>
      </c>
      <c r="I366" s="415" t="b">
        <f t="shared" si="26"/>
        <v>1</v>
      </c>
      <c r="J366" s="415" t="b">
        <f t="shared" si="27"/>
        <v>0</v>
      </c>
      <c r="K366" s="415" t="str">
        <f t="shared" si="28"/>
        <v>a1N36000002nEKSEA2</v>
      </c>
      <c r="L366" s="416" t="s">
        <v>1099</v>
      </c>
      <c r="M366" s="158"/>
      <c r="N366" s="79"/>
      <c r="AI366" s="5"/>
      <c r="AJ366" s="5"/>
      <c r="AK366" s="237"/>
      <c r="AL366" s="9"/>
      <c r="AM366" s="9"/>
      <c r="AN366" s="9"/>
      <c r="AO366" s="4"/>
      <c r="AP366" s="4"/>
      <c r="AQ366" s="4"/>
      <c r="AR366" s="4"/>
      <c r="AS366" s="4"/>
    </row>
    <row r="367" spans="1:45" s="302" customFormat="1" ht="18.75" customHeight="1" x14ac:dyDescent="0.25">
      <c r="A367" s="317">
        <v>55</v>
      </c>
      <c r="B367" s="329" t="str">
        <f t="shared" si="24"/>
        <v/>
      </c>
      <c r="C367" s="400" t="str">
        <f>TEXT(IFERROR(INDEX('Overview - Section A'!$A$43:$A$50,MATCH(G367,'Overview - Section A'!$I$43:$I$50,0)),""),"d-mmm-yy") &amp;" to " &amp; TEXT(IFERROR(INDEX('Overview - Section A'!$E$43:$E$50,MATCH(G367,'Overview - Section A'!$I$43:$I$50,0)),""),"d-mmm-yy")</f>
        <v>1-Jan-21 to 31-Dec-21</v>
      </c>
      <c r="D367" s="413"/>
      <c r="E367" s="413"/>
      <c r="F367" s="410" t="str">
        <f t="shared" si="25"/>
        <v/>
      </c>
      <c r="G367" s="414" t="s">
        <v>304</v>
      </c>
      <c r="H367" s="414">
        <v>44561</v>
      </c>
      <c r="I367" s="415" t="b">
        <f t="shared" si="26"/>
        <v>1</v>
      </c>
      <c r="J367" s="415" t="b">
        <f t="shared" si="27"/>
        <v>0</v>
      </c>
      <c r="K367" s="415" t="str">
        <f t="shared" si="28"/>
        <v>a1N36000002nEKSEA2</v>
      </c>
      <c r="L367" s="416" t="s">
        <v>1100</v>
      </c>
      <c r="M367" s="158"/>
      <c r="N367" s="79"/>
      <c r="AI367" s="5"/>
      <c r="AJ367" s="5"/>
      <c r="AK367" s="237"/>
      <c r="AL367" s="9"/>
      <c r="AM367" s="9"/>
      <c r="AN367" s="9"/>
      <c r="AO367" s="4"/>
      <c r="AP367" s="4"/>
      <c r="AQ367" s="4"/>
      <c r="AR367" s="4"/>
      <c r="AS367" s="4"/>
    </row>
    <row r="368" spans="1:45" s="302" customFormat="1" ht="18.75" customHeight="1" x14ac:dyDescent="0.25">
      <c r="A368" s="317">
        <v>55</v>
      </c>
      <c r="B368" s="329" t="str">
        <f t="shared" si="24"/>
        <v/>
      </c>
      <c r="C368" s="400" t="str">
        <f>TEXT(IFERROR(INDEX('Overview - Section A'!$A$43:$A$50,MATCH(G368,'Overview - Section A'!$I$43:$I$50,0)),""),"d-mmm-yy") &amp;" to " &amp; TEXT(IFERROR(INDEX('Overview - Section A'!$E$43:$E$50,MATCH(G368,'Overview - Section A'!$I$43:$I$50,0)),""),"d-mmm-yy")</f>
        <v>1-Jan-22 to 31-Dec-22</v>
      </c>
      <c r="D368" s="413"/>
      <c r="E368" s="413"/>
      <c r="F368" s="410" t="str">
        <f t="shared" si="25"/>
        <v/>
      </c>
      <c r="G368" s="414" t="s">
        <v>306</v>
      </c>
      <c r="H368" s="414">
        <v>44926</v>
      </c>
      <c r="I368" s="415" t="b">
        <f t="shared" si="26"/>
        <v>1</v>
      </c>
      <c r="J368" s="415" t="b">
        <f t="shared" si="27"/>
        <v>0</v>
      </c>
      <c r="K368" s="415" t="str">
        <f t="shared" si="28"/>
        <v>a1N36000002nEKSEA2</v>
      </c>
      <c r="L368" s="416" t="s">
        <v>1101</v>
      </c>
      <c r="M368" s="158"/>
      <c r="N368" s="79"/>
      <c r="AI368" s="5"/>
      <c r="AJ368" s="5"/>
      <c r="AK368" s="237"/>
      <c r="AL368" s="9"/>
      <c r="AM368" s="9"/>
      <c r="AN368" s="9"/>
      <c r="AO368" s="4"/>
      <c r="AP368" s="4"/>
      <c r="AQ368" s="4"/>
      <c r="AR368" s="4"/>
      <c r="AS368" s="4"/>
    </row>
    <row r="369" spans="1:45" s="302" customFormat="1" ht="18.75" customHeight="1" x14ac:dyDescent="0.25">
      <c r="A369" s="317">
        <v>56</v>
      </c>
      <c r="B369" s="329" t="str">
        <f t="shared" si="24"/>
        <v/>
      </c>
      <c r="C369" s="400" t="str">
        <f>TEXT(IFERROR(INDEX('Overview - Section A'!$A$43:$A$50,MATCH(G369,'Overview - Section A'!$I$43:$I$50,0)),""),"d-mmm-yy") &amp;" to " &amp; TEXT(IFERROR(INDEX('Overview - Section A'!$E$43:$E$50,MATCH(G369,'Overview - Section A'!$I$43:$I$50,0)),""),"d-mmm-yy")</f>
        <v>1-Jan-18 to 31-Dec-18</v>
      </c>
      <c r="D369" s="413"/>
      <c r="E369" s="413"/>
      <c r="F369" s="410" t="str">
        <f t="shared" si="25"/>
        <v/>
      </c>
      <c r="G369" s="414" t="s">
        <v>298</v>
      </c>
      <c r="H369" s="414">
        <v>43465</v>
      </c>
      <c r="I369" s="415" t="b">
        <f t="shared" si="26"/>
        <v>1</v>
      </c>
      <c r="J369" s="415" t="b">
        <f t="shared" si="27"/>
        <v>0</v>
      </c>
      <c r="K369" s="415" t="str">
        <f t="shared" si="28"/>
        <v>a1N36000002nEKTEA2</v>
      </c>
      <c r="L369" s="416" t="s">
        <v>1102</v>
      </c>
      <c r="M369" s="158"/>
      <c r="N369" s="79"/>
      <c r="AI369" s="5"/>
      <c r="AJ369" s="5"/>
      <c r="AK369" s="237"/>
      <c r="AL369" s="9"/>
      <c r="AM369" s="9"/>
      <c r="AN369" s="9"/>
      <c r="AO369" s="4"/>
      <c r="AP369" s="4"/>
      <c r="AQ369" s="4"/>
      <c r="AR369" s="4"/>
      <c r="AS369" s="4"/>
    </row>
    <row r="370" spans="1:45" s="302" customFormat="1" ht="18.75" customHeight="1" x14ac:dyDescent="0.25">
      <c r="A370" s="317">
        <v>56</v>
      </c>
      <c r="B370" s="329" t="str">
        <f t="shared" si="24"/>
        <v/>
      </c>
      <c r="C370" s="400" t="str">
        <f>TEXT(IFERROR(INDEX('Overview - Section A'!$A$43:$A$50,MATCH(G370,'Overview - Section A'!$I$43:$I$50,0)),""),"d-mmm-yy") &amp;" to " &amp; TEXT(IFERROR(INDEX('Overview - Section A'!$E$43:$E$50,MATCH(G370,'Overview - Section A'!$I$43:$I$50,0)),""),"d-mmm-yy")</f>
        <v>1-Jan-19 to 31-Dec-19</v>
      </c>
      <c r="D370" s="413"/>
      <c r="E370" s="413"/>
      <c r="F370" s="410" t="str">
        <f t="shared" si="25"/>
        <v/>
      </c>
      <c r="G370" s="414" t="s">
        <v>300</v>
      </c>
      <c r="H370" s="414">
        <v>43830</v>
      </c>
      <c r="I370" s="415" t="b">
        <f t="shared" si="26"/>
        <v>1</v>
      </c>
      <c r="J370" s="415" t="b">
        <f t="shared" si="27"/>
        <v>0</v>
      </c>
      <c r="K370" s="415" t="str">
        <f t="shared" si="28"/>
        <v>a1N36000002nEKTEA2</v>
      </c>
      <c r="L370" s="416" t="s">
        <v>1103</v>
      </c>
      <c r="M370" s="158"/>
      <c r="N370" s="79"/>
      <c r="AI370" s="5"/>
      <c r="AJ370" s="5"/>
      <c r="AK370" s="237"/>
      <c r="AL370" s="9"/>
      <c r="AM370" s="9"/>
      <c r="AN370" s="9"/>
      <c r="AO370" s="4"/>
      <c r="AP370" s="4"/>
      <c r="AQ370" s="4"/>
      <c r="AR370" s="4"/>
      <c r="AS370" s="4"/>
    </row>
    <row r="371" spans="1:45" s="302" customFormat="1" ht="18.75" customHeight="1" x14ac:dyDescent="0.25">
      <c r="A371" s="317">
        <v>56</v>
      </c>
      <c r="B371" s="329" t="str">
        <f t="shared" si="24"/>
        <v/>
      </c>
      <c r="C371" s="400" t="str">
        <f>TEXT(IFERROR(INDEX('Overview - Section A'!$A$43:$A$50,MATCH(G371,'Overview - Section A'!$I$43:$I$50,0)),""),"d-mmm-yy") &amp;" to " &amp; TEXT(IFERROR(INDEX('Overview - Section A'!$E$43:$E$50,MATCH(G371,'Overview - Section A'!$I$43:$I$50,0)),""),"d-mmm-yy")</f>
        <v>1-Jan-20 to 31-Dec-20</v>
      </c>
      <c r="D371" s="413"/>
      <c r="E371" s="413"/>
      <c r="F371" s="410" t="str">
        <f t="shared" si="25"/>
        <v/>
      </c>
      <c r="G371" s="414" t="s">
        <v>302</v>
      </c>
      <c r="H371" s="414">
        <v>44196</v>
      </c>
      <c r="I371" s="415" t="b">
        <f t="shared" si="26"/>
        <v>1</v>
      </c>
      <c r="J371" s="415" t="b">
        <f t="shared" si="27"/>
        <v>0</v>
      </c>
      <c r="K371" s="415" t="str">
        <f t="shared" si="28"/>
        <v>a1N36000002nEKTEA2</v>
      </c>
      <c r="L371" s="416" t="s">
        <v>1104</v>
      </c>
      <c r="M371" s="158"/>
      <c r="N371" s="79"/>
      <c r="AI371" s="5"/>
      <c r="AJ371" s="5"/>
      <c r="AK371" s="237"/>
      <c r="AL371" s="9"/>
      <c r="AM371" s="9"/>
      <c r="AN371" s="9"/>
      <c r="AO371" s="4"/>
      <c r="AP371" s="4"/>
      <c r="AQ371" s="4"/>
      <c r="AR371" s="4"/>
      <c r="AS371" s="4"/>
    </row>
    <row r="372" spans="1:45" s="302" customFormat="1" ht="18.75" customHeight="1" x14ac:dyDescent="0.25">
      <c r="A372" s="317">
        <v>56</v>
      </c>
      <c r="B372" s="329" t="str">
        <f t="shared" si="24"/>
        <v/>
      </c>
      <c r="C372" s="400" t="str">
        <f>TEXT(IFERROR(INDEX('Overview - Section A'!$A$43:$A$50,MATCH(G372,'Overview - Section A'!$I$43:$I$50,0)),""),"d-mmm-yy") &amp;" to " &amp; TEXT(IFERROR(INDEX('Overview - Section A'!$E$43:$E$50,MATCH(G372,'Overview - Section A'!$I$43:$I$50,0)),""),"d-mmm-yy")</f>
        <v>1-Jan-21 to 31-Dec-21</v>
      </c>
      <c r="D372" s="413"/>
      <c r="E372" s="413"/>
      <c r="F372" s="410" t="str">
        <f t="shared" si="25"/>
        <v/>
      </c>
      <c r="G372" s="414" t="s">
        <v>304</v>
      </c>
      <c r="H372" s="414">
        <v>44561</v>
      </c>
      <c r="I372" s="415" t="b">
        <f t="shared" si="26"/>
        <v>1</v>
      </c>
      <c r="J372" s="415" t="b">
        <f t="shared" si="27"/>
        <v>0</v>
      </c>
      <c r="K372" s="415" t="str">
        <f t="shared" si="28"/>
        <v>a1N36000002nEKTEA2</v>
      </c>
      <c r="L372" s="416" t="s">
        <v>1105</v>
      </c>
      <c r="M372" s="158"/>
      <c r="N372" s="79"/>
      <c r="AI372" s="5"/>
      <c r="AJ372" s="5"/>
      <c r="AK372" s="237"/>
      <c r="AL372" s="9"/>
      <c r="AM372" s="9"/>
      <c r="AN372" s="9"/>
      <c r="AO372" s="4"/>
      <c r="AP372" s="4"/>
      <c r="AQ372" s="4"/>
      <c r="AR372" s="4"/>
      <c r="AS372" s="4"/>
    </row>
    <row r="373" spans="1:45" s="302" customFormat="1" ht="18.75" customHeight="1" x14ac:dyDescent="0.25">
      <c r="A373" s="317">
        <v>56</v>
      </c>
      <c r="B373" s="329" t="str">
        <f t="shared" si="24"/>
        <v/>
      </c>
      <c r="C373" s="400" t="str">
        <f>TEXT(IFERROR(INDEX('Overview - Section A'!$A$43:$A$50,MATCH(G373,'Overview - Section A'!$I$43:$I$50,0)),""),"d-mmm-yy") &amp;" to " &amp; TEXT(IFERROR(INDEX('Overview - Section A'!$E$43:$E$50,MATCH(G373,'Overview - Section A'!$I$43:$I$50,0)),""),"d-mmm-yy")</f>
        <v>1-Jan-22 to 31-Dec-22</v>
      </c>
      <c r="D373" s="413"/>
      <c r="E373" s="413"/>
      <c r="F373" s="410" t="str">
        <f t="shared" si="25"/>
        <v/>
      </c>
      <c r="G373" s="414" t="s">
        <v>306</v>
      </c>
      <c r="H373" s="414">
        <v>44926</v>
      </c>
      <c r="I373" s="415" t="b">
        <f t="shared" si="26"/>
        <v>1</v>
      </c>
      <c r="J373" s="415" t="b">
        <f t="shared" si="27"/>
        <v>0</v>
      </c>
      <c r="K373" s="415" t="str">
        <f t="shared" si="28"/>
        <v>a1N36000002nEKTEA2</v>
      </c>
      <c r="L373" s="416" t="s">
        <v>1106</v>
      </c>
      <c r="M373" s="158"/>
      <c r="N373" s="79"/>
      <c r="AI373" s="5"/>
      <c r="AJ373" s="5"/>
      <c r="AK373" s="237"/>
      <c r="AL373" s="9"/>
      <c r="AM373" s="9"/>
      <c r="AN373" s="9"/>
      <c r="AO373" s="4"/>
      <c r="AP373" s="4"/>
      <c r="AQ373" s="4"/>
      <c r="AR373" s="4"/>
      <c r="AS373" s="4"/>
    </row>
    <row r="374" spans="1:45" s="302" customFormat="1" ht="18.75" customHeight="1" x14ac:dyDescent="0.25">
      <c r="A374" s="317">
        <v>57</v>
      </c>
      <c r="B374" s="329" t="str">
        <f t="shared" si="24"/>
        <v/>
      </c>
      <c r="C374" s="400" t="str">
        <f>TEXT(IFERROR(INDEX('Overview - Section A'!$A$43:$A$50,MATCH(G374,'Overview - Section A'!$I$43:$I$50,0)),""),"d-mmm-yy") &amp;" to " &amp; TEXT(IFERROR(INDEX('Overview - Section A'!$E$43:$E$50,MATCH(G374,'Overview - Section A'!$I$43:$I$50,0)),""),"d-mmm-yy")</f>
        <v>1-Jan-18 to 31-Dec-18</v>
      </c>
      <c r="D374" s="413"/>
      <c r="E374" s="413"/>
      <c r="F374" s="410" t="str">
        <f t="shared" si="25"/>
        <v/>
      </c>
      <c r="G374" s="414" t="s">
        <v>298</v>
      </c>
      <c r="H374" s="414">
        <v>43465</v>
      </c>
      <c r="I374" s="415" t="b">
        <f t="shared" si="26"/>
        <v>1</v>
      </c>
      <c r="J374" s="415" t="b">
        <f t="shared" si="27"/>
        <v>0</v>
      </c>
      <c r="K374" s="415" t="str">
        <f t="shared" si="28"/>
        <v>a1N36000002nEKUEA2</v>
      </c>
      <c r="L374" s="416" t="s">
        <v>1107</v>
      </c>
      <c r="M374" s="158"/>
      <c r="N374" s="79"/>
      <c r="AI374" s="5"/>
      <c r="AJ374" s="5"/>
      <c r="AK374" s="237"/>
      <c r="AL374" s="9"/>
      <c r="AM374" s="9"/>
      <c r="AN374" s="9"/>
      <c r="AO374" s="4"/>
      <c r="AP374" s="4"/>
      <c r="AQ374" s="4"/>
      <c r="AR374" s="4"/>
      <c r="AS374" s="4"/>
    </row>
    <row r="375" spans="1:45" s="302" customFormat="1" ht="18.75" customHeight="1" x14ac:dyDescent="0.25">
      <c r="A375" s="317">
        <v>57</v>
      </c>
      <c r="B375" s="329" t="str">
        <f t="shared" si="24"/>
        <v/>
      </c>
      <c r="C375" s="400" t="str">
        <f>TEXT(IFERROR(INDEX('Overview - Section A'!$A$43:$A$50,MATCH(G375,'Overview - Section A'!$I$43:$I$50,0)),""),"d-mmm-yy") &amp;" to " &amp; TEXT(IFERROR(INDEX('Overview - Section A'!$E$43:$E$50,MATCH(G375,'Overview - Section A'!$I$43:$I$50,0)),""),"d-mmm-yy")</f>
        <v>1-Jan-19 to 31-Dec-19</v>
      </c>
      <c r="D375" s="413"/>
      <c r="E375" s="413"/>
      <c r="F375" s="410" t="str">
        <f t="shared" si="25"/>
        <v/>
      </c>
      <c r="G375" s="414" t="s">
        <v>300</v>
      </c>
      <c r="H375" s="414">
        <v>43830</v>
      </c>
      <c r="I375" s="415" t="b">
        <f t="shared" si="26"/>
        <v>1</v>
      </c>
      <c r="J375" s="415" t="b">
        <f t="shared" si="27"/>
        <v>0</v>
      </c>
      <c r="K375" s="415" t="str">
        <f t="shared" si="28"/>
        <v>a1N36000002nEKUEA2</v>
      </c>
      <c r="L375" s="416" t="s">
        <v>1108</v>
      </c>
      <c r="M375" s="158"/>
      <c r="N375" s="79"/>
      <c r="AI375" s="5"/>
      <c r="AJ375" s="5"/>
      <c r="AK375" s="237"/>
      <c r="AL375" s="9"/>
      <c r="AM375" s="9"/>
      <c r="AN375" s="9"/>
      <c r="AO375" s="4"/>
      <c r="AP375" s="4"/>
      <c r="AQ375" s="4"/>
      <c r="AR375" s="4"/>
      <c r="AS375" s="4"/>
    </row>
    <row r="376" spans="1:45" s="302" customFormat="1" ht="18.75" customHeight="1" x14ac:dyDescent="0.25">
      <c r="A376" s="317">
        <v>57</v>
      </c>
      <c r="B376" s="329" t="str">
        <f t="shared" si="24"/>
        <v/>
      </c>
      <c r="C376" s="400" t="str">
        <f>TEXT(IFERROR(INDEX('Overview - Section A'!$A$43:$A$50,MATCH(G376,'Overview - Section A'!$I$43:$I$50,0)),""),"d-mmm-yy") &amp;" to " &amp; TEXT(IFERROR(INDEX('Overview - Section A'!$E$43:$E$50,MATCH(G376,'Overview - Section A'!$I$43:$I$50,0)),""),"d-mmm-yy")</f>
        <v>1-Jan-20 to 31-Dec-20</v>
      </c>
      <c r="D376" s="413"/>
      <c r="E376" s="413"/>
      <c r="F376" s="410" t="str">
        <f t="shared" si="25"/>
        <v/>
      </c>
      <c r="G376" s="414" t="s">
        <v>302</v>
      </c>
      <c r="H376" s="414">
        <v>44196</v>
      </c>
      <c r="I376" s="415" t="b">
        <f t="shared" si="26"/>
        <v>1</v>
      </c>
      <c r="J376" s="415" t="b">
        <f t="shared" si="27"/>
        <v>0</v>
      </c>
      <c r="K376" s="415" t="str">
        <f t="shared" si="28"/>
        <v>a1N36000002nEKUEA2</v>
      </c>
      <c r="L376" s="416" t="s">
        <v>1109</v>
      </c>
      <c r="M376" s="158"/>
      <c r="N376" s="79"/>
      <c r="AI376" s="5"/>
      <c r="AJ376" s="5"/>
      <c r="AK376" s="237"/>
      <c r="AL376" s="9"/>
      <c r="AM376" s="9"/>
      <c r="AN376" s="9"/>
      <c r="AO376" s="4"/>
      <c r="AP376" s="4"/>
      <c r="AQ376" s="4"/>
      <c r="AR376" s="4"/>
      <c r="AS376" s="4"/>
    </row>
    <row r="377" spans="1:45" s="302" customFormat="1" ht="18.75" customHeight="1" x14ac:dyDescent="0.25">
      <c r="A377" s="317">
        <v>57</v>
      </c>
      <c r="B377" s="329" t="str">
        <f t="shared" si="24"/>
        <v/>
      </c>
      <c r="C377" s="400" t="str">
        <f>TEXT(IFERROR(INDEX('Overview - Section A'!$A$43:$A$50,MATCH(G377,'Overview - Section A'!$I$43:$I$50,0)),""),"d-mmm-yy") &amp;" to " &amp; TEXT(IFERROR(INDEX('Overview - Section A'!$E$43:$E$50,MATCH(G377,'Overview - Section A'!$I$43:$I$50,0)),""),"d-mmm-yy")</f>
        <v>1-Jan-21 to 31-Dec-21</v>
      </c>
      <c r="D377" s="413"/>
      <c r="E377" s="413"/>
      <c r="F377" s="410" t="str">
        <f t="shared" si="25"/>
        <v/>
      </c>
      <c r="G377" s="414" t="s">
        <v>304</v>
      </c>
      <c r="H377" s="414">
        <v>44561</v>
      </c>
      <c r="I377" s="415" t="b">
        <f t="shared" si="26"/>
        <v>1</v>
      </c>
      <c r="J377" s="415" t="b">
        <f t="shared" si="27"/>
        <v>0</v>
      </c>
      <c r="K377" s="415" t="str">
        <f t="shared" si="28"/>
        <v>a1N36000002nEKUEA2</v>
      </c>
      <c r="L377" s="416" t="s">
        <v>1110</v>
      </c>
      <c r="M377" s="158"/>
      <c r="N377" s="79"/>
      <c r="AI377" s="5"/>
      <c r="AJ377" s="5"/>
      <c r="AK377" s="237"/>
      <c r="AL377" s="9"/>
      <c r="AM377" s="9"/>
      <c r="AN377" s="9"/>
      <c r="AO377" s="4"/>
      <c r="AP377" s="4"/>
      <c r="AQ377" s="4"/>
      <c r="AR377" s="4"/>
      <c r="AS377" s="4"/>
    </row>
    <row r="378" spans="1:45" s="302" customFormat="1" ht="18.75" customHeight="1" x14ac:dyDescent="0.25">
      <c r="A378" s="317">
        <v>57</v>
      </c>
      <c r="B378" s="329" t="str">
        <f t="shared" si="24"/>
        <v/>
      </c>
      <c r="C378" s="400" t="str">
        <f>TEXT(IFERROR(INDEX('Overview - Section A'!$A$43:$A$50,MATCH(G378,'Overview - Section A'!$I$43:$I$50,0)),""),"d-mmm-yy") &amp;" to " &amp; TEXT(IFERROR(INDEX('Overview - Section A'!$E$43:$E$50,MATCH(G378,'Overview - Section A'!$I$43:$I$50,0)),""),"d-mmm-yy")</f>
        <v>1-Jan-22 to 31-Dec-22</v>
      </c>
      <c r="D378" s="413"/>
      <c r="E378" s="413"/>
      <c r="F378" s="410" t="str">
        <f t="shared" si="25"/>
        <v/>
      </c>
      <c r="G378" s="414" t="s">
        <v>306</v>
      </c>
      <c r="H378" s="414">
        <v>44926</v>
      </c>
      <c r="I378" s="415" t="b">
        <f t="shared" si="26"/>
        <v>1</v>
      </c>
      <c r="J378" s="415" t="b">
        <f t="shared" si="27"/>
        <v>0</v>
      </c>
      <c r="K378" s="415" t="str">
        <f t="shared" si="28"/>
        <v>a1N36000002nEKUEA2</v>
      </c>
      <c r="L378" s="416" t="s">
        <v>1111</v>
      </c>
      <c r="M378" s="158"/>
      <c r="N378" s="79"/>
      <c r="AI378" s="5"/>
      <c r="AJ378" s="5"/>
      <c r="AK378" s="237"/>
      <c r="AL378" s="9"/>
      <c r="AM378" s="9"/>
      <c r="AN378" s="9"/>
      <c r="AO378" s="4"/>
      <c r="AP378" s="4"/>
      <c r="AQ378" s="4"/>
      <c r="AR378" s="4"/>
      <c r="AS378" s="4"/>
    </row>
    <row r="379" spans="1:45" s="302" customFormat="1" ht="18.75" customHeight="1" x14ac:dyDescent="0.25">
      <c r="A379" s="317">
        <v>58</v>
      </c>
      <c r="B379" s="329" t="str">
        <f t="shared" si="24"/>
        <v/>
      </c>
      <c r="C379" s="400" t="str">
        <f>TEXT(IFERROR(INDEX('Overview - Section A'!$A$43:$A$50,MATCH(G379,'Overview - Section A'!$I$43:$I$50,0)),""),"d-mmm-yy") &amp;" to " &amp; TEXT(IFERROR(INDEX('Overview - Section A'!$E$43:$E$50,MATCH(G379,'Overview - Section A'!$I$43:$I$50,0)),""),"d-mmm-yy")</f>
        <v>1-Jan-18 to 31-Dec-18</v>
      </c>
      <c r="D379" s="413"/>
      <c r="E379" s="413"/>
      <c r="F379" s="410" t="str">
        <f t="shared" si="25"/>
        <v/>
      </c>
      <c r="G379" s="414" t="s">
        <v>298</v>
      </c>
      <c r="H379" s="414">
        <v>43465</v>
      </c>
      <c r="I379" s="415" t="b">
        <f t="shared" si="26"/>
        <v>1</v>
      </c>
      <c r="J379" s="415" t="b">
        <f t="shared" si="27"/>
        <v>0</v>
      </c>
      <c r="K379" s="415" t="str">
        <f t="shared" si="28"/>
        <v>a1N36000002nEKVEA2</v>
      </c>
      <c r="L379" s="416" t="s">
        <v>1112</v>
      </c>
      <c r="M379" s="158"/>
      <c r="N379" s="79"/>
      <c r="AI379" s="5"/>
      <c r="AJ379" s="5"/>
      <c r="AK379" s="237"/>
      <c r="AL379" s="9"/>
      <c r="AM379" s="9"/>
      <c r="AN379" s="9"/>
      <c r="AO379" s="4"/>
      <c r="AP379" s="4"/>
      <c r="AQ379" s="4"/>
      <c r="AR379" s="4"/>
      <c r="AS379" s="4"/>
    </row>
    <row r="380" spans="1:45" s="302" customFormat="1" ht="18.75" customHeight="1" x14ac:dyDescent="0.25">
      <c r="A380" s="317">
        <v>58</v>
      </c>
      <c r="B380" s="329" t="str">
        <f t="shared" si="24"/>
        <v/>
      </c>
      <c r="C380" s="400" t="str">
        <f>TEXT(IFERROR(INDEX('Overview - Section A'!$A$43:$A$50,MATCH(G380,'Overview - Section A'!$I$43:$I$50,0)),""),"d-mmm-yy") &amp;" to " &amp; TEXT(IFERROR(INDEX('Overview - Section A'!$E$43:$E$50,MATCH(G380,'Overview - Section A'!$I$43:$I$50,0)),""),"d-mmm-yy")</f>
        <v>1-Jan-19 to 31-Dec-19</v>
      </c>
      <c r="D380" s="413"/>
      <c r="E380" s="413"/>
      <c r="F380" s="410" t="str">
        <f t="shared" si="25"/>
        <v/>
      </c>
      <c r="G380" s="414" t="s">
        <v>300</v>
      </c>
      <c r="H380" s="414">
        <v>43830</v>
      </c>
      <c r="I380" s="415" t="b">
        <f t="shared" si="26"/>
        <v>1</v>
      </c>
      <c r="J380" s="415" t="b">
        <f t="shared" si="27"/>
        <v>0</v>
      </c>
      <c r="K380" s="415" t="str">
        <f t="shared" si="28"/>
        <v>a1N36000002nEKVEA2</v>
      </c>
      <c r="L380" s="416" t="s">
        <v>1113</v>
      </c>
      <c r="M380" s="158"/>
      <c r="N380" s="79"/>
      <c r="AI380" s="5"/>
      <c r="AJ380" s="5"/>
      <c r="AK380" s="237"/>
      <c r="AL380" s="9"/>
      <c r="AM380" s="9"/>
      <c r="AN380" s="9"/>
      <c r="AO380" s="4"/>
      <c r="AP380" s="4"/>
      <c r="AQ380" s="4"/>
      <c r="AR380" s="4"/>
      <c r="AS380" s="4"/>
    </row>
    <row r="381" spans="1:45" s="302" customFormat="1" ht="18.75" customHeight="1" x14ac:dyDescent="0.25">
      <c r="A381" s="317">
        <v>58</v>
      </c>
      <c r="B381" s="329" t="str">
        <f t="shared" si="24"/>
        <v/>
      </c>
      <c r="C381" s="400" t="str">
        <f>TEXT(IFERROR(INDEX('Overview - Section A'!$A$43:$A$50,MATCH(G381,'Overview - Section A'!$I$43:$I$50,0)),""),"d-mmm-yy") &amp;" to " &amp; TEXT(IFERROR(INDEX('Overview - Section A'!$E$43:$E$50,MATCH(G381,'Overview - Section A'!$I$43:$I$50,0)),""),"d-mmm-yy")</f>
        <v>1-Jan-20 to 31-Dec-20</v>
      </c>
      <c r="D381" s="413"/>
      <c r="E381" s="413"/>
      <c r="F381" s="410" t="str">
        <f t="shared" si="25"/>
        <v/>
      </c>
      <c r="G381" s="414" t="s">
        <v>302</v>
      </c>
      <c r="H381" s="414">
        <v>44196</v>
      </c>
      <c r="I381" s="415" t="b">
        <f t="shared" si="26"/>
        <v>1</v>
      </c>
      <c r="J381" s="415" t="b">
        <f t="shared" si="27"/>
        <v>0</v>
      </c>
      <c r="K381" s="415" t="str">
        <f t="shared" si="28"/>
        <v>a1N36000002nEKVEA2</v>
      </c>
      <c r="L381" s="416" t="s">
        <v>1114</v>
      </c>
      <c r="M381" s="158"/>
      <c r="N381" s="79"/>
      <c r="AI381" s="5"/>
      <c r="AJ381" s="5"/>
      <c r="AK381" s="237"/>
      <c r="AL381" s="9"/>
      <c r="AM381" s="9"/>
      <c r="AN381" s="9"/>
      <c r="AO381" s="4"/>
      <c r="AP381" s="4"/>
      <c r="AQ381" s="4"/>
      <c r="AR381" s="4"/>
      <c r="AS381" s="4"/>
    </row>
    <row r="382" spans="1:45" s="302" customFormat="1" ht="18.75" customHeight="1" x14ac:dyDescent="0.25">
      <c r="A382" s="317">
        <v>58</v>
      </c>
      <c r="B382" s="329" t="str">
        <f t="shared" si="24"/>
        <v/>
      </c>
      <c r="C382" s="400" t="str">
        <f>TEXT(IFERROR(INDEX('Overview - Section A'!$A$43:$A$50,MATCH(G382,'Overview - Section A'!$I$43:$I$50,0)),""),"d-mmm-yy") &amp;" to " &amp; TEXT(IFERROR(INDEX('Overview - Section A'!$E$43:$E$50,MATCH(G382,'Overview - Section A'!$I$43:$I$50,0)),""),"d-mmm-yy")</f>
        <v>1-Jan-21 to 31-Dec-21</v>
      </c>
      <c r="D382" s="413"/>
      <c r="E382" s="413"/>
      <c r="F382" s="410" t="str">
        <f t="shared" si="25"/>
        <v/>
      </c>
      <c r="G382" s="414" t="s">
        <v>304</v>
      </c>
      <c r="H382" s="414">
        <v>44561</v>
      </c>
      <c r="I382" s="415" t="b">
        <f t="shared" si="26"/>
        <v>1</v>
      </c>
      <c r="J382" s="415" t="b">
        <f t="shared" si="27"/>
        <v>0</v>
      </c>
      <c r="K382" s="415" t="str">
        <f t="shared" si="28"/>
        <v>a1N36000002nEKVEA2</v>
      </c>
      <c r="L382" s="416" t="s">
        <v>1115</v>
      </c>
      <c r="M382" s="158"/>
      <c r="N382" s="79"/>
      <c r="AI382" s="5"/>
      <c r="AJ382" s="5"/>
      <c r="AK382" s="237"/>
      <c r="AL382" s="9"/>
      <c r="AM382" s="9"/>
      <c r="AN382" s="9"/>
      <c r="AO382" s="4"/>
      <c r="AP382" s="4"/>
      <c r="AQ382" s="4"/>
      <c r="AR382" s="4"/>
      <c r="AS382" s="4"/>
    </row>
    <row r="383" spans="1:45" s="302" customFormat="1" ht="18.75" customHeight="1" x14ac:dyDescent="0.25">
      <c r="A383" s="317">
        <v>58</v>
      </c>
      <c r="B383" s="329" t="str">
        <f t="shared" si="24"/>
        <v/>
      </c>
      <c r="C383" s="400" t="str">
        <f>TEXT(IFERROR(INDEX('Overview - Section A'!$A$43:$A$50,MATCH(G383,'Overview - Section A'!$I$43:$I$50,0)),""),"d-mmm-yy") &amp;" to " &amp; TEXT(IFERROR(INDEX('Overview - Section A'!$E$43:$E$50,MATCH(G383,'Overview - Section A'!$I$43:$I$50,0)),""),"d-mmm-yy")</f>
        <v>1-Jan-22 to 31-Dec-22</v>
      </c>
      <c r="D383" s="413"/>
      <c r="E383" s="413"/>
      <c r="F383" s="410" t="str">
        <f t="shared" si="25"/>
        <v/>
      </c>
      <c r="G383" s="414" t="s">
        <v>306</v>
      </c>
      <c r="H383" s="414">
        <v>44926</v>
      </c>
      <c r="I383" s="415" t="b">
        <f t="shared" si="26"/>
        <v>1</v>
      </c>
      <c r="J383" s="415" t="b">
        <f t="shared" si="27"/>
        <v>0</v>
      </c>
      <c r="K383" s="415" t="str">
        <f t="shared" si="28"/>
        <v>a1N36000002nEKVEA2</v>
      </c>
      <c r="L383" s="416" t="s">
        <v>1116</v>
      </c>
      <c r="M383" s="158"/>
      <c r="N383" s="79"/>
      <c r="AI383" s="5"/>
      <c r="AJ383" s="5"/>
      <c r="AK383" s="237"/>
      <c r="AL383" s="9"/>
      <c r="AM383" s="9"/>
      <c r="AN383" s="9"/>
      <c r="AO383" s="4"/>
      <c r="AP383" s="4"/>
      <c r="AQ383" s="4"/>
      <c r="AR383" s="4"/>
      <c r="AS383" s="4"/>
    </row>
    <row r="384" spans="1:45" s="302" customFormat="1" ht="18.75" customHeight="1" x14ac:dyDescent="0.25">
      <c r="A384" s="317">
        <v>59</v>
      </c>
      <c r="B384" s="329" t="str">
        <f t="shared" si="24"/>
        <v/>
      </c>
      <c r="C384" s="400" t="str">
        <f>TEXT(IFERROR(INDEX('Overview - Section A'!$A$43:$A$50,MATCH(G384,'Overview - Section A'!$I$43:$I$50,0)),""),"d-mmm-yy") &amp;" to " &amp; TEXT(IFERROR(INDEX('Overview - Section A'!$E$43:$E$50,MATCH(G384,'Overview - Section A'!$I$43:$I$50,0)),""),"d-mmm-yy")</f>
        <v>1-Jan-18 to 31-Dec-18</v>
      </c>
      <c r="D384" s="413"/>
      <c r="E384" s="413"/>
      <c r="F384" s="410" t="str">
        <f t="shared" si="25"/>
        <v/>
      </c>
      <c r="G384" s="414" t="s">
        <v>298</v>
      </c>
      <c r="H384" s="414">
        <v>43465</v>
      </c>
      <c r="I384" s="415" t="b">
        <f t="shared" si="26"/>
        <v>1</v>
      </c>
      <c r="J384" s="415" t="b">
        <f t="shared" si="27"/>
        <v>0</v>
      </c>
      <c r="K384" s="415" t="str">
        <f t="shared" si="28"/>
        <v>a1N36000002nEKWEA2</v>
      </c>
      <c r="L384" s="416" t="s">
        <v>1117</v>
      </c>
      <c r="M384" s="158"/>
      <c r="N384" s="79"/>
      <c r="AI384" s="5"/>
      <c r="AJ384" s="5"/>
      <c r="AK384" s="237"/>
      <c r="AL384" s="9"/>
      <c r="AM384" s="9"/>
      <c r="AN384" s="9"/>
      <c r="AO384" s="4"/>
      <c r="AP384" s="4"/>
      <c r="AQ384" s="4"/>
      <c r="AR384" s="4"/>
      <c r="AS384" s="4"/>
    </row>
    <row r="385" spans="1:45" s="302" customFormat="1" ht="18.75" customHeight="1" x14ac:dyDescent="0.25">
      <c r="A385" s="317">
        <v>59</v>
      </c>
      <c r="B385" s="329" t="str">
        <f t="shared" si="24"/>
        <v/>
      </c>
      <c r="C385" s="400" t="str">
        <f>TEXT(IFERROR(INDEX('Overview - Section A'!$A$43:$A$50,MATCH(G385,'Overview - Section A'!$I$43:$I$50,0)),""),"d-mmm-yy") &amp;" to " &amp; TEXT(IFERROR(INDEX('Overview - Section A'!$E$43:$E$50,MATCH(G385,'Overview - Section A'!$I$43:$I$50,0)),""),"d-mmm-yy")</f>
        <v>1-Jan-19 to 31-Dec-19</v>
      </c>
      <c r="D385" s="413"/>
      <c r="E385" s="413"/>
      <c r="F385" s="410" t="str">
        <f t="shared" si="25"/>
        <v/>
      </c>
      <c r="G385" s="414" t="s">
        <v>300</v>
      </c>
      <c r="H385" s="414">
        <v>43830</v>
      </c>
      <c r="I385" s="415" t="b">
        <f t="shared" si="26"/>
        <v>1</v>
      </c>
      <c r="J385" s="415" t="b">
        <f t="shared" si="27"/>
        <v>0</v>
      </c>
      <c r="K385" s="415" t="str">
        <f t="shared" si="28"/>
        <v>a1N36000002nEKWEA2</v>
      </c>
      <c r="L385" s="416" t="s">
        <v>1118</v>
      </c>
      <c r="M385" s="158"/>
      <c r="N385" s="79"/>
      <c r="AI385" s="5"/>
      <c r="AJ385" s="5"/>
      <c r="AK385" s="237"/>
      <c r="AL385" s="9"/>
      <c r="AM385" s="9"/>
      <c r="AN385" s="9"/>
      <c r="AO385" s="4"/>
      <c r="AP385" s="4"/>
      <c r="AQ385" s="4"/>
      <c r="AR385" s="4"/>
      <c r="AS385" s="4"/>
    </row>
    <row r="386" spans="1:45" s="302" customFormat="1" ht="18.75" customHeight="1" x14ac:dyDescent="0.25">
      <c r="A386" s="317">
        <v>59</v>
      </c>
      <c r="B386" s="329" t="str">
        <f t="shared" si="24"/>
        <v/>
      </c>
      <c r="C386" s="400" t="str">
        <f>TEXT(IFERROR(INDEX('Overview - Section A'!$A$43:$A$50,MATCH(G386,'Overview - Section A'!$I$43:$I$50,0)),""),"d-mmm-yy") &amp;" to " &amp; TEXT(IFERROR(INDEX('Overview - Section A'!$E$43:$E$50,MATCH(G386,'Overview - Section A'!$I$43:$I$50,0)),""),"d-mmm-yy")</f>
        <v>1-Jan-20 to 31-Dec-20</v>
      </c>
      <c r="D386" s="413"/>
      <c r="E386" s="413"/>
      <c r="F386" s="410" t="str">
        <f t="shared" si="25"/>
        <v/>
      </c>
      <c r="G386" s="414" t="s">
        <v>302</v>
      </c>
      <c r="H386" s="414">
        <v>44196</v>
      </c>
      <c r="I386" s="415" t="b">
        <f t="shared" si="26"/>
        <v>1</v>
      </c>
      <c r="J386" s="415" t="b">
        <f t="shared" si="27"/>
        <v>0</v>
      </c>
      <c r="K386" s="415" t="str">
        <f t="shared" si="28"/>
        <v>a1N36000002nEKWEA2</v>
      </c>
      <c r="L386" s="416" t="s">
        <v>1119</v>
      </c>
      <c r="M386" s="158"/>
      <c r="N386" s="79"/>
      <c r="AI386" s="5"/>
      <c r="AJ386" s="5"/>
      <c r="AK386" s="237"/>
      <c r="AL386" s="9"/>
      <c r="AM386" s="9"/>
      <c r="AN386" s="9"/>
      <c r="AO386" s="4"/>
      <c r="AP386" s="4"/>
      <c r="AQ386" s="4"/>
      <c r="AR386" s="4"/>
      <c r="AS386" s="4"/>
    </row>
    <row r="387" spans="1:45" s="302" customFormat="1" ht="18.75" customHeight="1" x14ac:dyDescent="0.25">
      <c r="A387" s="317">
        <v>59</v>
      </c>
      <c r="B387" s="329" t="str">
        <f t="shared" si="24"/>
        <v/>
      </c>
      <c r="C387" s="400" t="str">
        <f>TEXT(IFERROR(INDEX('Overview - Section A'!$A$43:$A$50,MATCH(G387,'Overview - Section A'!$I$43:$I$50,0)),""),"d-mmm-yy") &amp;" to " &amp; TEXT(IFERROR(INDEX('Overview - Section A'!$E$43:$E$50,MATCH(G387,'Overview - Section A'!$I$43:$I$50,0)),""),"d-mmm-yy")</f>
        <v>1-Jan-21 to 31-Dec-21</v>
      </c>
      <c r="D387" s="413"/>
      <c r="E387" s="413"/>
      <c r="F387" s="410" t="str">
        <f t="shared" si="25"/>
        <v/>
      </c>
      <c r="G387" s="414" t="s">
        <v>304</v>
      </c>
      <c r="H387" s="414">
        <v>44561</v>
      </c>
      <c r="I387" s="415" t="b">
        <f t="shared" si="26"/>
        <v>1</v>
      </c>
      <c r="J387" s="415" t="b">
        <f t="shared" si="27"/>
        <v>0</v>
      </c>
      <c r="K387" s="415" t="str">
        <f t="shared" si="28"/>
        <v>a1N36000002nEKWEA2</v>
      </c>
      <c r="L387" s="416" t="s">
        <v>1120</v>
      </c>
      <c r="M387" s="158"/>
      <c r="N387" s="79"/>
      <c r="AI387" s="5"/>
      <c r="AJ387" s="5"/>
      <c r="AK387" s="237"/>
      <c r="AL387" s="9"/>
      <c r="AM387" s="9"/>
      <c r="AN387" s="9"/>
      <c r="AO387" s="4"/>
      <c r="AP387" s="4"/>
      <c r="AQ387" s="4"/>
      <c r="AR387" s="4"/>
      <c r="AS387" s="4"/>
    </row>
    <row r="388" spans="1:45" s="302" customFormat="1" ht="18.75" customHeight="1" x14ac:dyDescent="0.25">
      <c r="A388" s="317">
        <v>59</v>
      </c>
      <c r="B388" s="329" t="str">
        <f t="shared" si="24"/>
        <v/>
      </c>
      <c r="C388" s="400" t="str">
        <f>TEXT(IFERROR(INDEX('Overview - Section A'!$A$43:$A$50,MATCH(G388,'Overview - Section A'!$I$43:$I$50,0)),""),"d-mmm-yy") &amp;" to " &amp; TEXT(IFERROR(INDEX('Overview - Section A'!$E$43:$E$50,MATCH(G388,'Overview - Section A'!$I$43:$I$50,0)),""),"d-mmm-yy")</f>
        <v>1-Jan-22 to 31-Dec-22</v>
      </c>
      <c r="D388" s="413"/>
      <c r="E388" s="413"/>
      <c r="F388" s="410" t="str">
        <f t="shared" si="25"/>
        <v/>
      </c>
      <c r="G388" s="414" t="s">
        <v>306</v>
      </c>
      <c r="H388" s="414">
        <v>44926</v>
      </c>
      <c r="I388" s="415" t="b">
        <f t="shared" si="26"/>
        <v>1</v>
      </c>
      <c r="J388" s="415" t="b">
        <f t="shared" si="27"/>
        <v>0</v>
      </c>
      <c r="K388" s="415" t="str">
        <f t="shared" si="28"/>
        <v>a1N36000002nEKWEA2</v>
      </c>
      <c r="L388" s="416" t="s">
        <v>1121</v>
      </c>
      <c r="M388" s="158"/>
      <c r="N388" s="79"/>
      <c r="AI388" s="5"/>
      <c r="AJ388" s="5"/>
      <c r="AK388" s="237"/>
      <c r="AL388" s="9"/>
      <c r="AM388" s="9"/>
      <c r="AN388" s="9"/>
      <c r="AO388" s="4"/>
      <c r="AP388" s="4"/>
      <c r="AQ388" s="4"/>
      <c r="AR388" s="4"/>
      <c r="AS388" s="4"/>
    </row>
    <row r="389" spans="1:45" s="302" customFormat="1" ht="18.75" customHeight="1" x14ac:dyDescent="0.25">
      <c r="A389" s="317">
        <v>60</v>
      </c>
      <c r="B389" s="329" t="str">
        <f t="shared" si="24"/>
        <v/>
      </c>
      <c r="C389" s="400" t="str">
        <f>TEXT(IFERROR(INDEX('Overview - Section A'!$A$43:$A$50,MATCH(G389,'Overview - Section A'!$I$43:$I$50,0)),""),"d-mmm-yy") &amp;" to " &amp; TEXT(IFERROR(INDEX('Overview - Section A'!$E$43:$E$50,MATCH(G389,'Overview - Section A'!$I$43:$I$50,0)),""),"d-mmm-yy")</f>
        <v>1-Jan-18 to 31-Dec-18</v>
      </c>
      <c r="D389" s="413"/>
      <c r="E389" s="413"/>
      <c r="F389" s="410" t="str">
        <f t="shared" si="25"/>
        <v/>
      </c>
      <c r="G389" s="414" t="s">
        <v>298</v>
      </c>
      <c r="H389" s="414">
        <v>43465</v>
      </c>
      <c r="I389" s="415" t="b">
        <f t="shared" si="26"/>
        <v>1</v>
      </c>
      <c r="J389" s="415" t="b">
        <f t="shared" si="27"/>
        <v>0</v>
      </c>
      <c r="K389" s="415" t="str">
        <f t="shared" si="28"/>
        <v>a1N36000002nEKXEA2</v>
      </c>
      <c r="L389" s="416" t="s">
        <v>1122</v>
      </c>
      <c r="M389" s="158"/>
      <c r="N389" s="79"/>
      <c r="AI389" s="5"/>
      <c r="AJ389" s="5"/>
      <c r="AK389" s="237"/>
      <c r="AL389" s="9"/>
      <c r="AM389" s="9"/>
      <c r="AN389" s="9"/>
      <c r="AO389" s="4"/>
      <c r="AP389" s="4"/>
      <c r="AQ389" s="4"/>
      <c r="AR389" s="4"/>
      <c r="AS389" s="4"/>
    </row>
    <row r="390" spans="1:45" s="302" customFormat="1" ht="18.75" customHeight="1" x14ac:dyDescent="0.25">
      <c r="A390" s="317">
        <v>60</v>
      </c>
      <c r="B390" s="329" t="str">
        <f t="shared" si="24"/>
        <v/>
      </c>
      <c r="C390" s="400" t="str">
        <f>TEXT(IFERROR(INDEX('Overview - Section A'!$A$43:$A$50,MATCH(G390,'Overview - Section A'!$I$43:$I$50,0)),""),"d-mmm-yy") &amp;" to " &amp; TEXT(IFERROR(INDEX('Overview - Section A'!$E$43:$E$50,MATCH(G390,'Overview - Section A'!$I$43:$I$50,0)),""),"d-mmm-yy")</f>
        <v>1-Jan-19 to 31-Dec-19</v>
      </c>
      <c r="D390" s="413"/>
      <c r="E390" s="413"/>
      <c r="F390" s="410" t="str">
        <f t="shared" si="25"/>
        <v/>
      </c>
      <c r="G390" s="414" t="s">
        <v>300</v>
      </c>
      <c r="H390" s="414">
        <v>43830</v>
      </c>
      <c r="I390" s="415" t="b">
        <f t="shared" si="26"/>
        <v>1</v>
      </c>
      <c r="J390" s="415" t="b">
        <f t="shared" si="27"/>
        <v>0</v>
      </c>
      <c r="K390" s="415" t="str">
        <f t="shared" si="28"/>
        <v>a1N36000002nEKXEA2</v>
      </c>
      <c r="L390" s="416" t="s">
        <v>1123</v>
      </c>
      <c r="M390" s="158"/>
      <c r="N390" s="79"/>
      <c r="AI390" s="5"/>
      <c r="AJ390" s="5"/>
      <c r="AK390" s="237"/>
      <c r="AL390" s="9"/>
      <c r="AM390" s="9"/>
      <c r="AN390" s="9"/>
      <c r="AO390" s="4"/>
      <c r="AP390" s="4"/>
      <c r="AQ390" s="4"/>
      <c r="AR390" s="4"/>
      <c r="AS390" s="4"/>
    </row>
    <row r="391" spans="1:45" s="302" customFormat="1" ht="18.75" customHeight="1" x14ac:dyDescent="0.25">
      <c r="A391" s="317">
        <v>60</v>
      </c>
      <c r="B391" s="329" t="str">
        <f t="shared" si="24"/>
        <v/>
      </c>
      <c r="C391" s="400" t="str">
        <f>TEXT(IFERROR(INDEX('Overview - Section A'!$A$43:$A$50,MATCH(G391,'Overview - Section A'!$I$43:$I$50,0)),""),"d-mmm-yy") &amp;" to " &amp; TEXT(IFERROR(INDEX('Overview - Section A'!$E$43:$E$50,MATCH(G391,'Overview - Section A'!$I$43:$I$50,0)),""),"d-mmm-yy")</f>
        <v>1-Jan-20 to 31-Dec-20</v>
      </c>
      <c r="D391" s="413"/>
      <c r="E391" s="413"/>
      <c r="F391" s="410" t="str">
        <f t="shared" si="25"/>
        <v/>
      </c>
      <c r="G391" s="414" t="s">
        <v>302</v>
      </c>
      <c r="H391" s="414">
        <v>44196</v>
      </c>
      <c r="I391" s="415" t="b">
        <f t="shared" si="26"/>
        <v>1</v>
      </c>
      <c r="J391" s="415" t="b">
        <f t="shared" si="27"/>
        <v>0</v>
      </c>
      <c r="K391" s="415" t="str">
        <f t="shared" si="28"/>
        <v>a1N36000002nEKXEA2</v>
      </c>
      <c r="L391" s="416" t="s">
        <v>1124</v>
      </c>
      <c r="M391" s="158"/>
      <c r="N391" s="79"/>
      <c r="AI391" s="5"/>
      <c r="AJ391" s="5"/>
      <c r="AK391" s="237"/>
      <c r="AL391" s="9"/>
      <c r="AM391" s="9"/>
      <c r="AN391" s="9"/>
      <c r="AO391" s="4"/>
      <c r="AP391" s="4"/>
      <c r="AQ391" s="4"/>
      <c r="AR391" s="4"/>
      <c r="AS391" s="4"/>
    </row>
    <row r="392" spans="1:45" s="302" customFormat="1" ht="18.75" customHeight="1" x14ac:dyDescent="0.25">
      <c r="A392" s="317">
        <v>60</v>
      </c>
      <c r="B392" s="329" t="str">
        <f t="shared" si="24"/>
        <v/>
      </c>
      <c r="C392" s="400" t="str">
        <f>TEXT(IFERROR(INDEX('Overview - Section A'!$A$43:$A$50,MATCH(G392,'Overview - Section A'!$I$43:$I$50,0)),""),"d-mmm-yy") &amp;" to " &amp; TEXT(IFERROR(INDEX('Overview - Section A'!$E$43:$E$50,MATCH(G392,'Overview - Section A'!$I$43:$I$50,0)),""),"d-mmm-yy")</f>
        <v>1-Jan-21 to 31-Dec-21</v>
      </c>
      <c r="D392" s="413"/>
      <c r="E392" s="413"/>
      <c r="F392" s="410" t="str">
        <f t="shared" si="25"/>
        <v/>
      </c>
      <c r="G392" s="414" t="s">
        <v>304</v>
      </c>
      <c r="H392" s="414">
        <v>44561</v>
      </c>
      <c r="I392" s="415" t="b">
        <f t="shared" si="26"/>
        <v>1</v>
      </c>
      <c r="J392" s="415" t="b">
        <f t="shared" si="27"/>
        <v>0</v>
      </c>
      <c r="K392" s="415" t="str">
        <f t="shared" si="28"/>
        <v>a1N36000002nEKXEA2</v>
      </c>
      <c r="L392" s="416" t="s">
        <v>1125</v>
      </c>
      <c r="M392" s="158"/>
      <c r="N392" s="79"/>
      <c r="AI392" s="5"/>
      <c r="AJ392" s="5"/>
      <c r="AK392" s="237"/>
      <c r="AL392" s="9"/>
      <c r="AM392" s="9"/>
      <c r="AN392" s="9"/>
      <c r="AO392" s="4"/>
      <c r="AP392" s="4"/>
      <c r="AQ392" s="4"/>
      <c r="AR392" s="4"/>
      <c r="AS392" s="4"/>
    </row>
    <row r="393" spans="1:45" s="302" customFormat="1" ht="18.75" customHeight="1" x14ac:dyDescent="0.25">
      <c r="A393" s="317">
        <v>60</v>
      </c>
      <c r="B393" s="329" t="str">
        <f t="shared" si="24"/>
        <v/>
      </c>
      <c r="C393" s="400" t="str">
        <f>TEXT(IFERROR(INDEX('Overview - Section A'!$A$43:$A$50,MATCH(G393,'Overview - Section A'!$I$43:$I$50,0)),""),"d-mmm-yy") &amp;" to " &amp; TEXT(IFERROR(INDEX('Overview - Section A'!$E$43:$E$50,MATCH(G393,'Overview - Section A'!$I$43:$I$50,0)),""),"d-mmm-yy")</f>
        <v>1-Jan-22 to 31-Dec-22</v>
      </c>
      <c r="D393" s="413"/>
      <c r="E393" s="413"/>
      <c r="F393" s="410" t="str">
        <f t="shared" si="25"/>
        <v/>
      </c>
      <c r="G393" s="414" t="s">
        <v>306</v>
      </c>
      <c r="H393" s="414">
        <v>44926</v>
      </c>
      <c r="I393" s="415" t="b">
        <f t="shared" si="26"/>
        <v>1</v>
      </c>
      <c r="J393" s="415" t="b">
        <f t="shared" si="27"/>
        <v>0</v>
      </c>
      <c r="K393" s="415" t="str">
        <f t="shared" si="28"/>
        <v>a1N36000002nEKXEA2</v>
      </c>
      <c r="L393" s="416" t="s">
        <v>1126</v>
      </c>
      <c r="M393" s="158"/>
      <c r="N393" s="79"/>
      <c r="AI393" s="5"/>
      <c r="AJ393" s="5"/>
      <c r="AK393" s="237"/>
      <c r="AL393" s="9"/>
      <c r="AM393" s="9"/>
      <c r="AN393" s="9"/>
      <c r="AO393" s="4"/>
      <c r="AP393" s="4"/>
      <c r="AQ393" s="4"/>
      <c r="AR393" s="4"/>
      <c r="AS393" s="4"/>
    </row>
    <row r="394" spans="1:45" s="302" customFormat="1" ht="18.75" customHeight="1" x14ac:dyDescent="0.25">
      <c r="A394" s="317">
        <v>61</v>
      </c>
      <c r="B394" s="329" t="str">
        <f t="shared" si="24"/>
        <v/>
      </c>
      <c r="C394" s="400" t="str">
        <f>TEXT(IFERROR(INDEX('Overview - Section A'!$A$43:$A$50,MATCH(G394,'Overview - Section A'!$I$43:$I$50,0)),""),"d-mmm-yy") &amp;" to " &amp; TEXT(IFERROR(INDEX('Overview - Section A'!$E$43:$E$50,MATCH(G394,'Overview - Section A'!$I$43:$I$50,0)),""),"d-mmm-yy")</f>
        <v>1-Jan-18 to 31-Dec-18</v>
      </c>
      <c r="D394" s="413"/>
      <c r="E394" s="413"/>
      <c r="F394" s="410" t="str">
        <f t="shared" si="25"/>
        <v/>
      </c>
      <c r="G394" s="414" t="s">
        <v>298</v>
      </c>
      <c r="H394" s="414">
        <v>43465</v>
      </c>
      <c r="I394" s="415" t="b">
        <f t="shared" si="26"/>
        <v>1</v>
      </c>
      <c r="J394" s="415" t="b">
        <f t="shared" si="27"/>
        <v>0</v>
      </c>
      <c r="K394" s="415" t="str">
        <f t="shared" si="28"/>
        <v>a1N36000002nEKYEA2</v>
      </c>
      <c r="L394" s="416" t="s">
        <v>1127</v>
      </c>
      <c r="M394" s="158"/>
      <c r="N394" s="79"/>
      <c r="AI394" s="5"/>
      <c r="AJ394" s="5"/>
      <c r="AK394" s="237"/>
      <c r="AL394" s="9"/>
      <c r="AM394" s="9"/>
      <c r="AN394" s="9"/>
      <c r="AO394" s="4"/>
      <c r="AP394" s="4"/>
      <c r="AQ394" s="4"/>
      <c r="AR394" s="4"/>
      <c r="AS394" s="4"/>
    </row>
    <row r="395" spans="1:45" s="302" customFormat="1" ht="18.75" customHeight="1" x14ac:dyDescent="0.25">
      <c r="A395" s="317">
        <v>61</v>
      </c>
      <c r="B395" s="329" t="str">
        <f t="shared" si="24"/>
        <v/>
      </c>
      <c r="C395" s="400" t="str">
        <f>TEXT(IFERROR(INDEX('Overview - Section A'!$A$43:$A$50,MATCH(G395,'Overview - Section A'!$I$43:$I$50,0)),""),"d-mmm-yy") &amp;" to " &amp; TEXT(IFERROR(INDEX('Overview - Section A'!$E$43:$E$50,MATCH(G395,'Overview - Section A'!$I$43:$I$50,0)),""),"d-mmm-yy")</f>
        <v>1-Jan-19 to 31-Dec-19</v>
      </c>
      <c r="D395" s="413"/>
      <c r="E395" s="413"/>
      <c r="F395" s="410" t="str">
        <f t="shared" si="25"/>
        <v/>
      </c>
      <c r="G395" s="414" t="s">
        <v>300</v>
      </c>
      <c r="H395" s="414">
        <v>43830</v>
      </c>
      <c r="I395" s="415" t="b">
        <f t="shared" si="26"/>
        <v>1</v>
      </c>
      <c r="J395" s="415" t="b">
        <f t="shared" si="27"/>
        <v>0</v>
      </c>
      <c r="K395" s="415" t="str">
        <f t="shared" si="28"/>
        <v>a1N36000002nEKYEA2</v>
      </c>
      <c r="L395" s="416" t="s">
        <v>1128</v>
      </c>
      <c r="M395" s="158"/>
      <c r="N395" s="79"/>
      <c r="AI395" s="5"/>
      <c r="AJ395" s="5"/>
      <c r="AK395" s="237"/>
      <c r="AL395" s="9"/>
      <c r="AM395" s="9"/>
      <c r="AN395" s="9"/>
      <c r="AO395" s="4"/>
      <c r="AP395" s="4"/>
      <c r="AQ395" s="4"/>
      <c r="AR395" s="4"/>
      <c r="AS395" s="4"/>
    </row>
    <row r="396" spans="1:45" s="302" customFormat="1" ht="18.75" customHeight="1" x14ac:dyDescent="0.25">
      <c r="A396" s="317">
        <v>61</v>
      </c>
      <c r="B396" s="329" t="str">
        <f t="shared" si="24"/>
        <v/>
      </c>
      <c r="C396" s="400" t="str">
        <f>TEXT(IFERROR(INDEX('Overview - Section A'!$A$43:$A$50,MATCH(G396,'Overview - Section A'!$I$43:$I$50,0)),""),"d-mmm-yy") &amp;" to " &amp; TEXT(IFERROR(INDEX('Overview - Section A'!$E$43:$E$50,MATCH(G396,'Overview - Section A'!$I$43:$I$50,0)),""),"d-mmm-yy")</f>
        <v>1-Jan-20 to 31-Dec-20</v>
      </c>
      <c r="D396" s="413"/>
      <c r="E396" s="413"/>
      <c r="F396" s="410" t="str">
        <f t="shared" si="25"/>
        <v/>
      </c>
      <c r="G396" s="414" t="s">
        <v>302</v>
      </c>
      <c r="H396" s="414">
        <v>44196</v>
      </c>
      <c r="I396" s="415" t="b">
        <f t="shared" si="26"/>
        <v>1</v>
      </c>
      <c r="J396" s="415" t="b">
        <f t="shared" si="27"/>
        <v>0</v>
      </c>
      <c r="K396" s="415" t="str">
        <f t="shared" si="28"/>
        <v>a1N36000002nEKYEA2</v>
      </c>
      <c r="L396" s="416" t="s">
        <v>1129</v>
      </c>
      <c r="M396" s="158"/>
      <c r="N396" s="79"/>
      <c r="AI396" s="5"/>
      <c r="AJ396" s="5"/>
      <c r="AK396" s="237"/>
      <c r="AL396" s="9"/>
      <c r="AM396" s="9"/>
      <c r="AN396" s="9"/>
      <c r="AO396" s="4"/>
      <c r="AP396" s="4"/>
      <c r="AQ396" s="4"/>
      <c r="AR396" s="4"/>
      <c r="AS396" s="4"/>
    </row>
    <row r="397" spans="1:45" s="302" customFormat="1" ht="18.75" customHeight="1" x14ac:dyDescent="0.25">
      <c r="A397" s="317">
        <v>61</v>
      </c>
      <c r="B397" s="329" t="str">
        <f t="shared" si="24"/>
        <v/>
      </c>
      <c r="C397" s="400" t="str">
        <f>TEXT(IFERROR(INDEX('Overview - Section A'!$A$43:$A$50,MATCH(G397,'Overview - Section A'!$I$43:$I$50,0)),""),"d-mmm-yy") &amp;" to " &amp; TEXT(IFERROR(INDEX('Overview - Section A'!$E$43:$E$50,MATCH(G397,'Overview - Section A'!$I$43:$I$50,0)),""),"d-mmm-yy")</f>
        <v>1-Jan-21 to 31-Dec-21</v>
      </c>
      <c r="D397" s="413"/>
      <c r="E397" s="413"/>
      <c r="F397" s="410" t="str">
        <f t="shared" si="25"/>
        <v/>
      </c>
      <c r="G397" s="414" t="s">
        <v>304</v>
      </c>
      <c r="H397" s="414">
        <v>44561</v>
      </c>
      <c r="I397" s="415" t="b">
        <f t="shared" si="26"/>
        <v>1</v>
      </c>
      <c r="J397" s="415" t="b">
        <f t="shared" si="27"/>
        <v>0</v>
      </c>
      <c r="K397" s="415" t="str">
        <f t="shared" si="28"/>
        <v>a1N36000002nEKYEA2</v>
      </c>
      <c r="L397" s="416" t="s">
        <v>1130</v>
      </c>
      <c r="M397" s="158"/>
      <c r="N397" s="79"/>
      <c r="AI397" s="5"/>
      <c r="AJ397" s="5"/>
      <c r="AK397" s="237"/>
      <c r="AL397" s="9"/>
      <c r="AM397" s="9"/>
      <c r="AN397" s="9"/>
      <c r="AO397" s="4"/>
      <c r="AP397" s="4"/>
      <c r="AQ397" s="4"/>
      <c r="AR397" s="4"/>
      <c r="AS397" s="4"/>
    </row>
    <row r="398" spans="1:45" s="302" customFormat="1" ht="18.75" customHeight="1" x14ac:dyDescent="0.25">
      <c r="A398" s="317">
        <v>61</v>
      </c>
      <c r="B398" s="329" t="str">
        <f t="shared" si="24"/>
        <v/>
      </c>
      <c r="C398" s="400" t="str">
        <f>TEXT(IFERROR(INDEX('Overview - Section A'!$A$43:$A$50,MATCH(G398,'Overview - Section A'!$I$43:$I$50,0)),""),"d-mmm-yy") &amp;" to " &amp; TEXT(IFERROR(INDEX('Overview - Section A'!$E$43:$E$50,MATCH(G398,'Overview - Section A'!$I$43:$I$50,0)),""),"d-mmm-yy")</f>
        <v>1-Jan-22 to 31-Dec-22</v>
      </c>
      <c r="D398" s="413"/>
      <c r="E398" s="413"/>
      <c r="F398" s="410" t="str">
        <f t="shared" si="25"/>
        <v/>
      </c>
      <c r="G398" s="414" t="s">
        <v>306</v>
      </c>
      <c r="H398" s="414">
        <v>44926</v>
      </c>
      <c r="I398" s="415" t="b">
        <f t="shared" si="26"/>
        <v>1</v>
      </c>
      <c r="J398" s="415" t="b">
        <f t="shared" si="27"/>
        <v>0</v>
      </c>
      <c r="K398" s="415" t="str">
        <f t="shared" si="28"/>
        <v>a1N36000002nEKYEA2</v>
      </c>
      <c r="L398" s="416" t="s">
        <v>1131</v>
      </c>
      <c r="M398" s="158"/>
      <c r="N398" s="79"/>
      <c r="AI398" s="5"/>
      <c r="AJ398" s="5"/>
      <c r="AK398" s="237"/>
      <c r="AL398" s="9"/>
      <c r="AM398" s="9"/>
      <c r="AN398" s="9"/>
      <c r="AO398" s="4"/>
      <c r="AP398" s="4"/>
      <c r="AQ398" s="4"/>
      <c r="AR398" s="4"/>
      <c r="AS398" s="4"/>
    </row>
    <row r="399" spans="1:45" s="302" customFormat="1" ht="18.75" customHeight="1" x14ac:dyDescent="0.25">
      <c r="A399" s="317">
        <v>62</v>
      </c>
      <c r="B399" s="329" t="str">
        <f t="shared" si="24"/>
        <v/>
      </c>
      <c r="C399" s="400" t="str">
        <f>TEXT(IFERROR(INDEX('Overview - Section A'!$A$43:$A$50,MATCH(G399,'Overview - Section A'!$I$43:$I$50,0)),""),"d-mmm-yy") &amp;" to " &amp; TEXT(IFERROR(INDEX('Overview - Section A'!$E$43:$E$50,MATCH(G399,'Overview - Section A'!$I$43:$I$50,0)),""),"d-mmm-yy")</f>
        <v>1-Jan-18 to 31-Dec-18</v>
      </c>
      <c r="D399" s="413"/>
      <c r="E399" s="413"/>
      <c r="F399" s="410" t="str">
        <f t="shared" si="25"/>
        <v/>
      </c>
      <c r="G399" s="414" t="s">
        <v>298</v>
      </c>
      <c r="H399" s="414">
        <v>43465</v>
      </c>
      <c r="I399" s="415" t="b">
        <f t="shared" si="26"/>
        <v>1</v>
      </c>
      <c r="J399" s="415" t="b">
        <f t="shared" si="27"/>
        <v>0</v>
      </c>
      <c r="K399" s="415" t="str">
        <f t="shared" si="28"/>
        <v>a1N36000002nEKZEA2</v>
      </c>
      <c r="L399" s="416" t="s">
        <v>1132</v>
      </c>
      <c r="M399" s="158"/>
      <c r="N399" s="79"/>
      <c r="AI399" s="5"/>
      <c r="AJ399" s="5"/>
      <c r="AK399" s="237"/>
      <c r="AL399" s="9"/>
      <c r="AM399" s="9"/>
      <c r="AN399" s="9"/>
      <c r="AO399" s="4"/>
      <c r="AP399" s="4"/>
      <c r="AQ399" s="4"/>
      <c r="AR399" s="4"/>
      <c r="AS399" s="4"/>
    </row>
    <row r="400" spans="1:45" s="302" customFormat="1" ht="18.75" customHeight="1" x14ac:dyDescent="0.25">
      <c r="A400" s="317">
        <v>62</v>
      </c>
      <c r="B400" s="329" t="str">
        <f t="shared" si="24"/>
        <v/>
      </c>
      <c r="C400" s="400" t="str">
        <f>TEXT(IFERROR(INDEX('Overview - Section A'!$A$43:$A$50,MATCH(G400,'Overview - Section A'!$I$43:$I$50,0)),""),"d-mmm-yy") &amp;" to " &amp; TEXT(IFERROR(INDEX('Overview - Section A'!$E$43:$E$50,MATCH(G400,'Overview - Section A'!$I$43:$I$50,0)),""),"d-mmm-yy")</f>
        <v>1-Jan-19 to 31-Dec-19</v>
      </c>
      <c r="D400" s="413"/>
      <c r="E400" s="413"/>
      <c r="F400" s="410" t="str">
        <f t="shared" si="25"/>
        <v/>
      </c>
      <c r="G400" s="414" t="s">
        <v>300</v>
      </c>
      <c r="H400" s="414">
        <v>43830</v>
      </c>
      <c r="I400" s="415" t="b">
        <f t="shared" si="26"/>
        <v>1</v>
      </c>
      <c r="J400" s="415" t="b">
        <f t="shared" si="27"/>
        <v>0</v>
      </c>
      <c r="K400" s="415" t="str">
        <f t="shared" si="28"/>
        <v>a1N36000002nEKZEA2</v>
      </c>
      <c r="L400" s="416" t="s">
        <v>1133</v>
      </c>
      <c r="M400" s="158"/>
      <c r="N400" s="79"/>
      <c r="AI400" s="5"/>
      <c r="AJ400" s="5"/>
      <c r="AK400" s="237"/>
      <c r="AL400" s="9"/>
      <c r="AM400" s="9"/>
      <c r="AN400" s="9"/>
      <c r="AO400" s="4"/>
      <c r="AP400" s="4"/>
      <c r="AQ400" s="4"/>
      <c r="AR400" s="4"/>
      <c r="AS400" s="4"/>
    </row>
    <row r="401" spans="1:45" s="302" customFormat="1" ht="18.75" customHeight="1" x14ac:dyDescent="0.25">
      <c r="A401" s="317">
        <v>62</v>
      </c>
      <c r="B401" s="329" t="str">
        <f t="shared" si="24"/>
        <v/>
      </c>
      <c r="C401" s="400" t="str">
        <f>TEXT(IFERROR(INDEX('Overview - Section A'!$A$43:$A$50,MATCH(G401,'Overview - Section A'!$I$43:$I$50,0)),""),"d-mmm-yy") &amp;" to " &amp; TEXT(IFERROR(INDEX('Overview - Section A'!$E$43:$E$50,MATCH(G401,'Overview - Section A'!$I$43:$I$50,0)),""),"d-mmm-yy")</f>
        <v>1-Jan-20 to 31-Dec-20</v>
      </c>
      <c r="D401" s="413"/>
      <c r="E401" s="413"/>
      <c r="F401" s="410" t="str">
        <f t="shared" si="25"/>
        <v/>
      </c>
      <c r="G401" s="414" t="s">
        <v>302</v>
      </c>
      <c r="H401" s="414">
        <v>44196</v>
      </c>
      <c r="I401" s="415" t="b">
        <f t="shared" si="26"/>
        <v>1</v>
      </c>
      <c r="J401" s="415" t="b">
        <f t="shared" si="27"/>
        <v>0</v>
      </c>
      <c r="K401" s="415" t="str">
        <f t="shared" si="28"/>
        <v>a1N36000002nEKZEA2</v>
      </c>
      <c r="L401" s="416" t="s">
        <v>1134</v>
      </c>
      <c r="M401" s="158"/>
      <c r="N401" s="79"/>
      <c r="AI401" s="5"/>
      <c r="AJ401" s="5"/>
      <c r="AK401" s="237"/>
      <c r="AL401" s="9"/>
      <c r="AM401" s="9"/>
      <c r="AN401" s="9"/>
      <c r="AO401" s="4"/>
      <c r="AP401" s="4"/>
      <c r="AQ401" s="4"/>
      <c r="AR401" s="4"/>
      <c r="AS401" s="4"/>
    </row>
    <row r="402" spans="1:45" s="302" customFormat="1" ht="18.75" customHeight="1" x14ac:dyDescent="0.25">
      <c r="A402" s="317">
        <v>62</v>
      </c>
      <c r="B402" s="329" t="str">
        <f t="shared" si="24"/>
        <v/>
      </c>
      <c r="C402" s="400" t="str">
        <f>TEXT(IFERROR(INDEX('Overview - Section A'!$A$43:$A$50,MATCH(G402,'Overview - Section A'!$I$43:$I$50,0)),""),"d-mmm-yy") &amp;" to " &amp; TEXT(IFERROR(INDEX('Overview - Section A'!$E$43:$E$50,MATCH(G402,'Overview - Section A'!$I$43:$I$50,0)),""),"d-mmm-yy")</f>
        <v>1-Jan-21 to 31-Dec-21</v>
      </c>
      <c r="D402" s="413"/>
      <c r="E402" s="413"/>
      <c r="F402" s="410" t="str">
        <f t="shared" si="25"/>
        <v/>
      </c>
      <c r="G402" s="414" t="s">
        <v>304</v>
      </c>
      <c r="H402" s="414">
        <v>44561</v>
      </c>
      <c r="I402" s="415" t="b">
        <f t="shared" si="26"/>
        <v>1</v>
      </c>
      <c r="J402" s="415" t="b">
        <f t="shared" si="27"/>
        <v>0</v>
      </c>
      <c r="K402" s="415" t="str">
        <f t="shared" si="28"/>
        <v>a1N36000002nEKZEA2</v>
      </c>
      <c r="L402" s="416" t="s">
        <v>1135</v>
      </c>
      <c r="M402" s="158"/>
      <c r="N402" s="79"/>
      <c r="AI402" s="5"/>
      <c r="AJ402" s="5"/>
      <c r="AK402" s="237"/>
      <c r="AL402" s="9"/>
      <c r="AM402" s="9"/>
      <c r="AN402" s="9"/>
      <c r="AO402" s="4"/>
      <c r="AP402" s="4"/>
      <c r="AQ402" s="4"/>
      <c r="AR402" s="4"/>
      <c r="AS402" s="4"/>
    </row>
    <row r="403" spans="1:45" s="302" customFormat="1" ht="18.75" customHeight="1" x14ac:dyDescent="0.25">
      <c r="A403" s="317">
        <v>62</v>
      </c>
      <c r="B403" s="329" t="str">
        <f t="shared" si="24"/>
        <v/>
      </c>
      <c r="C403" s="400" t="str">
        <f>TEXT(IFERROR(INDEX('Overview - Section A'!$A$43:$A$50,MATCH(G403,'Overview - Section A'!$I$43:$I$50,0)),""),"d-mmm-yy") &amp;" to " &amp; TEXT(IFERROR(INDEX('Overview - Section A'!$E$43:$E$50,MATCH(G403,'Overview - Section A'!$I$43:$I$50,0)),""),"d-mmm-yy")</f>
        <v>1-Jan-22 to 31-Dec-22</v>
      </c>
      <c r="D403" s="413"/>
      <c r="E403" s="413"/>
      <c r="F403" s="410" t="str">
        <f t="shared" si="25"/>
        <v/>
      </c>
      <c r="G403" s="414" t="s">
        <v>306</v>
      </c>
      <c r="H403" s="414">
        <v>44926</v>
      </c>
      <c r="I403" s="415" t="b">
        <f t="shared" si="26"/>
        <v>1</v>
      </c>
      <c r="J403" s="415" t="b">
        <f t="shared" si="27"/>
        <v>0</v>
      </c>
      <c r="K403" s="415" t="str">
        <f t="shared" si="28"/>
        <v>a1N36000002nEKZEA2</v>
      </c>
      <c r="L403" s="416" t="s">
        <v>1136</v>
      </c>
      <c r="M403" s="158"/>
      <c r="N403" s="79"/>
      <c r="AI403" s="5"/>
      <c r="AJ403" s="5"/>
      <c r="AK403" s="237"/>
      <c r="AL403" s="9"/>
      <c r="AM403" s="9"/>
      <c r="AN403" s="9"/>
      <c r="AO403" s="4"/>
      <c r="AP403" s="4"/>
      <c r="AQ403" s="4"/>
      <c r="AR403" s="4"/>
      <c r="AS403" s="4"/>
    </row>
    <row r="404" spans="1:45" s="302" customFormat="1" ht="18.75" customHeight="1" x14ac:dyDescent="0.25">
      <c r="A404" s="317">
        <v>63</v>
      </c>
      <c r="B404" s="329" t="str">
        <f t="shared" si="24"/>
        <v/>
      </c>
      <c r="C404" s="400" t="str">
        <f>TEXT(IFERROR(INDEX('Overview - Section A'!$A$43:$A$50,MATCH(G404,'Overview - Section A'!$I$43:$I$50,0)),""),"d-mmm-yy") &amp;" to " &amp; TEXT(IFERROR(INDEX('Overview - Section A'!$E$43:$E$50,MATCH(G404,'Overview - Section A'!$I$43:$I$50,0)),""),"d-mmm-yy")</f>
        <v>1-Jan-18 to 31-Dec-18</v>
      </c>
      <c r="D404" s="413"/>
      <c r="E404" s="413"/>
      <c r="F404" s="410" t="str">
        <f t="shared" si="25"/>
        <v/>
      </c>
      <c r="G404" s="414" t="s">
        <v>298</v>
      </c>
      <c r="H404" s="414">
        <v>43465</v>
      </c>
      <c r="I404" s="415" t="b">
        <f t="shared" si="26"/>
        <v>1</v>
      </c>
      <c r="J404" s="415" t="b">
        <f t="shared" si="27"/>
        <v>0</v>
      </c>
      <c r="K404" s="415" t="str">
        <f t="shared" si="28"/>
        <v>a1N36000002nEKaEAM</v>
      </c>
      <c r="L404" s="416" t="s">
        <v>1137</v>
      </c>
      <c r="M404" s="158"/>
      <c r="N404" s="79"/>
      <c r="AI404" s="5"/>
      <c r="AJ404" s="5"/>
      <c r="AK404" s="237"/>
      <c r="AL404" s="9"/>
      <c r="AM404" s="9"/>
      <c r="AN404" s="9"/>
      <c r="AO404" s="4"/>
      <c r="AP404" s="4"/>
      <c r="AQ404" s="4"/>
      <c r="AR404" s="4"/>
      <c r="AS404" s="4"/>
    </row>
    <row r="405" spans="1:45" s="302" customFormat="1" ht="18.75" customHeight="1" x14ac:dyDescent="0.25">
      <c r="A405" s="317">
        <v>63</v>
      </c>
      <c r="B405" s="329" t="str">
        <f t="shared" si="24"/>
        <v/>
      </c>
      <c r="C405" s="400" t="str">
        <f>TEXT(IFERROR(INDEX('Overview - Section A'!$A$43:$A$50,MATCH(G405,'Overview - Section A'!$I$43:$I$50,0)),""),"d-mmm-yy") &amp;" to " &amp; TEXT(IFERROR(INDEX('Overview - Section A'!$E$43:$E$50,MATCH(G405,'Overview - Section A'!$I$43:$I$50,0)),""),"d-mmm-yy")</f>
        <v>1-Jan-19 to 31-Dec-19</v>
      </c>
      <c r="D405" s="413"/>
      <c r="E405" s="413"/>
      <c r="F405" s="410" t="str">
        <f t="shared" si="25"/>
        <v/>
      </c>
      <c r="G405" s="414" t="s">
        <v>300</v>
      </c>
      <c r="H405" s="414">
        <v>43830</v>
      </c>
      <c r="I405" s="415" t="b">
        <f t="shared" si="26"/>
        <v>1</v>
      </c>
      <c r="J405" s="415" t="b">
        <f t="shared" si="27"/>
        <v>0</v>
      </c>
      <c r="K405" s="415" t="str">
        <f t="shared" si="28"/>
        <v>a1N36000002nEKaEAM</v>
      </c>
      <c r="L405" s="416" t="s">
        <v>1138</v>
      </c>
      <c r="M405" s="158"/>
      <c r="N405" s="79"/>
      <c r="AI405" s="5"/>
      <c r="AJ405" s="5"/>
      <c r="AK405" s="237"/>
      <c r="AL405" s="9"/>
      <c r="AM405" s="9"/>
      <c r="AN405" s="9"/>
      <c r="AO405" s="4"/>
      <c r="AP405" s="4"/>
      <c r="AQ405" s="4"/>
      <c r="AR405" s="4"/>
      <c r="AS405" s="4"/>
    </row>
    <row r="406" spans="1:45" s="302" customFormat="1" ht="18.75" customHeight="1" x14ac:dyDescent="0.25">
      <c r="A406" s="317">
        <v>63</v>
      </c>
      <c r="B406" s="329" t="str">
        <f t="shared" si="24"/>
        <v/>
      </c>
      <c r="C406" s="400" t="str">
        <f>TEXT(IFERROR(INDEX('Overview - Section A'!$A$43:$A$50,MATCH(G406,'Overview - Section A'!$I$43:$I$50,0)),""),"d-mmm-yy") &amp;" to " &amp; TEXT(IFERROR(INDEX('Overview - Section A'!$E$43:$E$50,MATCH(G406,'Overview - Section A'!$I$43:$I$50,0)),""),"d-mmm-yy")</f>
        <v>1-Jan-20 to 31-Dec-20</v>
      </c>
      <c r="D406" s="413"/>
      <c r="E406" s="413"/>
      <c r="F406" s="410" t="str">
        <f t="shared" si="25"/>
        <v/>
      </c>
      <c r="G406" s="414" t="s">
        <v>302</v>
      </c>
      <c r="H406" s="414">
        <v>44196</v>
      </c>
      <c r="I406" s="415" t="b">
        <f t="shared" si="26"/>
        <v>1</v>
      </c>
      <c r="J406" s="415" t="b">
        <f t="shared" si="27"/>
        <v>0</v>
      </c>
      <c r="K406" s="415" t="str">
        <f t="shared" si="28"/>
        <v>a1N36000002nEKaEAM</v>
      </c>
      <c r="L406" s="416" t="s">
        <v>1139</v>
      </c>
      <c r="M406" s="158"/>
      <c r="N406" s="79"/>
      <c r="AI406" s="5"/>
      <c r="AJ406" s="5"/>
      <c r="AK406" s="237"/>
      <c r="AL406" s="9"/>
      <c r="AM406" s="9"/>
      <c r="AN406" s="9"/>
      <c r="AO406" s="4"/>
      <c r="AP406" s="4"/>
      <c r="AQ406" s="4"/>
      <c r="AR406" s="4"/>
      <c r="AS406" s="4"/>
    </row>
    <row r="407" spans="1:45" s="302" customFormat="1" ht="18.75" customHeight="1" x14ac:dyDescent="0.25">
      <c r="A407" s="317">
        <v>63</v>
      </c>
      <c r="B407" s="329" t="str">
        <f t="shared" si="24"/>
        <v/>
      </c>
      <c r="C407" s="400" t="str">
        <f>TEXT(IFERROR(INDEX('Overview - Section A'!$A$43:$A$50,MATCH(G407,'Overview - Section A'!$I$43:$I$50,0)),""),"d-mmm-yy") &amp;" to " &amp; TEXT(IFERROR(INDEX('Overview - Section A'!$E$43:$E$50,MATCH(G407,'Overview - Section A'!$I$43:$I$50,0)),""),"d-mmm-yy")</f>
        <v>1-Jan-21 to 31-Dec-21</v>
      </c>
      <c r="D407" s="413"/>
      <c r="E407" s="413"/>
      <c r="F407" s="410" t="str">
        <f t="shared" si="25"/>
        <v/>
      </c>
      <c r="G407" s="414" t="s">
        <v>304</v>
      </c>
      <c r="H407" s="414">
        <v>44561</v>
      </c>
      <c r="I407" s="415" t="b">
        <f t="shared" si="26"/>
        <v>1</v>
      </c>
      <c r="J407" s="415" t="b">
        <f t="shared" si="27"/>
        <v>0</v>
      </c>
      <c r="K407" s="415" t="str">
        <f t="shared" si="28"/>
        <v>a1N36000002nEKaEAM</v>
      </c>
      <c r="L407" s="416" t="s">
        <v>1140</v>
      </c>
      <c r="M407" s="158"/>
      <c r="N407" s="79"/>
      <c r="AI407" s="5"/>
      <c r="AJ407" s="5"/>
      <c r="AK407" s="237"/>
      <c r="AL407" s="9"/>
      <c r="AM407" s="9"/>
      <c r="AN407" s="9"/>
      <c r="AO407" s="4"/>
      <c r="AP407" s="4"/>
      <c r="AQ407" s="4"/>
      <c r="AR407" s="4"/>
      <c r="AS407" s="4"/>
    </row>
    <row r="408" spans="1:45" s="302" customFormat="1" ht="18.75" customHeight="1" x14ac:dyDescent="0.25">
      <c r="A408" s="317">
        <v>63</v>
      </c>
      <c r="B408" s="329" t="str">
        <f t="shared" si="24"/>
        <v/>
      </c>
      <c r="C408" s="400" t="str">
        <f>TEXT(IFERROR(INDEX('Overview - Section A'!$A$43:$A$50,MATCH(G408,'Overview - Section A'!$I$43:$I$50,0)),""),"d-mmm-yy") &amp;" to " &amp; TEXT(IFERROR(INDEX('Overview - Section A'!$E$43:$E$50,MATCH(G408,'Overview - Section A'!$I$43:$I$50,0)),""),"d-mmm-yy")</f>
        <v>1-Jan-22 to 31-Dec-22</v>
      </c>
      <c r="D408" s="413"/>
      <c r="E408" s="413"/>
      <c r="F408" s="410" t="str">
        <f t="shared" si="25"/>
        <v/>
      </c>
      <c r="G408" s="414" t="s">
        <v>306</v>
      </c>
      <c r="H408" s="414">
        <v>44926</v>
      </c>
      <c r="I408" s="415" t="b">
        <f t="shared" si="26"/>
        <v>1</v>
      </c>
      <c r="J408" s="415" t="b">
        <f t="shared" si="27"/>
        <v>0</v>
      </c>
      <c r="K408" s="415" t="str">
        <f t="shared" si="28"/>
        <v>a1N36000002nEKaEAM</v>
      </c>
      <c r="L408" s="416" t="s">
        <v>1141</v>
      </c>
      <c r="M408" s="158"/>
      <c r="N408" s="79"/>
      <c r="AI408" s="5"/>
      <c r="AJ408" s="5"/>
      <c r="AK408" s="237"/>
      <c r="AL408" s="9"/>
      <c r="AM408" s="9"/>
      <c r="AN408" s="9"/>
      <c r="AO408" s="4"/>
      <c r="AP408" s="4"/>
      <c r="AQ408" s="4"/>
      <c r="AR408" s="4"/>
      <c r="AS408" s="4"/>
    </row>
    <row r="409" spans="1:45" s="302" customFormat="1" ht="18.75" customHeight="1" x14ac:dyDescent="0.25">
      <c r="A409" s="317">
        <v>64</v>
      </c>
      <c r="B409" s="329" t="str">
        <f t="shared" si="24"/>
        <v/>
      </c>
      <c r="C409" s="400" t="str">
        <f>TEXT(IFERROR(INDEX('Overview - Section A'!$A$43:$A$50,MATCH(G409,'Overview - Section A'!$I$43:$I$50,0)),""),"d-mmm-yy") &amp;" to " &amp; TEXT(IFERROR(INDEX('Overview - Section A'!$E$43:$E$50,MATCH(G409,'Overview - Section A'!$I$43:$I$50,0)),""),"d-mmm-yy")</f>
        <v>1-Jan-18 to 31-Dec-18</v>
      </c>
      <c r="D409" s="413"/>
      <c r="E409" s="413"/>
      <c r="F409" s="410" t="str">
        <f t="shared" si="25"/>
        <v/>
      </c>
      <c r="G409" s="414" t="s">
        <v>298</v>
      </c>
      <c r="H409" s="414">
        <v>43465</v>
      </c>
      <c r="I409" s="415" t="b">
        <f t="shared" si="26"/>
        <v>1</v>
      </c>
      <c r="J409" s="415" t="b">
        <f t="shared" si="27"/>
        <v>0</v>
      </c>
      <c r="K409" s="415" t="str">
        <f t="shared" si="28"/>
        <v>a1N36000002nEKbEAM</v>
      </c>
      <c r="L409" s="416" t="s">
        <v>1142</v>
      </c>
      <c r="M409" s="158"/>
      <c r="N409" s="79"/>
      <c r="AI409" s="5"/>
      <c r="AJ409" s="5"/>
      <c r="AK409" s="237"/>
      <c r="AL409" s="9"/>
      <c r="AM409" s="9"/>
      <c r="AN409" s="9"/>
      <c r="AO409" s="4"/>
      <c r="AP409" s="4"/>
      <c r="AQ409" s="4"/>
      <c r="AR409" s="4"/>
      <c r="AS409" s="4"/>
    </row>
    <row r="410" spans="1:45" s="302" customFormat="1" ht="18.75" customHeight="1" x14ac:dyDescent="0.25">
      <c r="A410" s="317">
        <v>64</v>
      </c>
      <c r="B410" s="329" t="str">
        <f t="shared" si="24"/>
        <v/>
      </c>
      <c r="C410" s="400" t="str">
        <f>TEXT(IFERROR(INDEX('Overview - Section A'!$A$43:$A$50,MATCH(G410,'Overview - Section A'!$I$43:$I$50,0)),""),"d-mmm-yy") &amp;" to " &amp; TEXT(IFERROR(INDEX('Overview - Section A'!$E$43:$E$50,MATCH(G410,'Overview - Section A'!$I$43:$I$50,0)),""),"d-mmm-yy")</f>
        <v>1-Jan-19 to 31-Dec-19</v>
      </c>
      <c r="D410" s="413"/>
      <c r="E410" s="413"/>
      <c r="F410" s="410" t="str">
        <f t="shared" si="25"/>
        <v/>
      </c>
      <c r="G410" s="414" t="s">
        <v>300</v>
      </c>
      <c r="H410" s="414">
        <v>43830</v>
      </c>
      <c r="I410" s="415" t="b">
        <f t="shared" si="26"/>
        <v>1</v>
      </c>
      <c r="J410" s="415" t="b">
        <f t="shared" si="27"/>
        <v>0</v>
      </c>
      <c r="K410" s="415" t="str">
        <f t="shared" si="28"/>
        <v>a1N36000002nEKbEAM</v>
      </c>
      <c r="L410" s="416" t="s">
        <v>1143</v>
      </c>
      <c r="M410" s="158"/>
      <c r="N410" s="79"/>
      <c r="AI410" s="5"/>
      <c r="AJ410" s="5"/>
      <c r="AK410" s="237"/>
      <c r="AL410" s="9"/>
      <c r="AM410" s="9"/>
      <c r="AN410" s="9"/>
      <c r="AO410" s="4"/>
      <c r="AP410" s="4"/>
      <c r="AQ410" s="4"/>
      <c r="AR410" s="4"/>
      <c r="AS410" s="4"/>
    </row>
    <row r="411" spans="1:45" s="302" customFormat="1" ht="18.75" customHeight="1" x14ac:dyDescent="0.25">
      <c r="A411" s="317">
        <v>64</v>
      </c>
      <c r="B411" s="329" t="str">
        <f t="shared" si="24"/>
        <v/>
      </c>
      <c r="C411" s="400" t="str">
        <f>TEXT(IFERROR(INDEX('Overview - Section A'!$A$43:$A$50,MATCH(G411,'Overview - Section A'!$I$43:$I$50,0)),""),"d-mmm-yy") &amp;" to " &amp; TEXT(IFERROR(INDEX('Overview - Section A'!$E$43:$E$50,MATCH(G411,'Overview - Section A'!$I$43:$I$50,0)),""),"d-mmm-yy")</f>
        <v>1-Jan-20 to 31-Dec-20</v>
      </c>
      <c r="D411" s="413"/>
      <c r="E411" s="413"/>
      <c r="F411" s="410" t="str">
        <f t="shared" si="25"/>
        <v/>
      </c>
      <c r="G411" s="414" t="s">
        <v>302</v>
      </c>
      <c r="H411" s="414">
        <v>44196</v>
      </c>
      <c r="I411" s="415" t="b">
        <f t="shared" si="26"/>
        <v>1</v>
      </c>
      <c r="J411" s="415" t="b">
        <f t="shared" si="27"/>
        <v>0</v>
      </c>
      <c r="K411" s="415" t="str">
        <f t="shared" si="28"/>
        <v>a1N36000002nEKbEAM</v>
      </c>
      <c r="L411" s="416" t="s">
        <v>1144</v>
      </c>
      <c r="M411" s="158"/>
      <c r="N411" s="79"/>
      <c r="AI411" s="5"/>
      <c r="AJ411" s="5"/>
      <c r="AK411" s="237"/>
      <c r="AL411" s="9"/>
      <c r="AM411" s="9"/>
      <c r="AN411" s="9"/>
      <c r="AO411" s="4"/>
      <c r="AP411" s="4"/>
      <c r="AQ411" s="4"/>
      <c r="AR411" s="4"/>
      <c r="AS411" s="4"/>
    </row>
    <row r="412" spans="1:45" s="302" customFormat="1" ht="18.75" customHeight="1" x14ac:dyDescent="0.25">
      <c r="A412" s="317">
        <v>64</v>
      </c>
      <c r="B412" s="329" t="str">
        <f t="shared" si="24"/>
        <v/>
      </c>
      <c r="C412" s="400" t="str">
        <f>TEXT(IFERROR(INDEX('Overview - Section A'!$A$43:$A$50,MATCH(G412,'Overview - Section A'!$I$43:$I$50,0)),""),"d-mmm-yy") &amp;" to " &amp; TEXT(IFERROR(INDEX('Overview - Section A'!$E$43:$E$50,MATCH(G412,'Overview - Section A'!$I$43:$I$50,0)),""),"d-mmm-yy")</f>
        <v>1-Jan-21 to 31-Dec-21</v>
      </c>
      <c r="D412" s="413"/>
      <c r="E412" s="413"/>
      <c r="F412" s="410" t="str">
        <f t="shared" si="25"/>
        <v/>
      </c>
      <c r="G412" s="414" t="s">
        <v>304</v>
      </c>
      <c r="H412" s="414">
        <v>44561</v>
      </c>
      <c r="I412" s="415" t="b">
        <f t="shared" si="26"/>
        <v>1</v>
      </c>
      <c r="J412" s="415" t="b">
        <f t="shared" si="27"/>
        <v>0</v>
      </c>
      <c r="K412" s="415" t="str">
        <f t="shared" si="28"/>
        <v>a1N36000002nEKbEAM</v>
      </c>
      <c r="L412" s="416" t="s">
        <v>1145</v>
      </c>
      <c r="M412" s="158"/>
      <c r="N412" s="79"/>
      <c r="AI412" s="5"/>
      <c r="AJ412" s="5"/>
      <c r="AK412" s="237"/>
      <c r="AL412" s="9"/>
      <c r="AM412" s="9"/>
      <c r="AN412" s="9"/>
      <c r="AO412" s="4"/>
      <c r="AP412" s="4"/>
      <c r="AQ412" s="4"/>
      <c r="AR412" s="4"/>
      <c r="AS412" s="4"/>
    </row>
    <row r="413" spans="1:45" s="302" customFormat="1" ht="18.75" customHeight="1" x14ac:dyDescent="0.25">
      <c r="A413" s="317">
        <v>64</v>
      </c>
      <c r="B413" s="329" t="str">
        <f t="shared" si="24"/>
        <v/>
      </c>
      <c r="C413" s="400" t="str">
        <f>TEXT(IFERROR(INDEX('Overview - Section A'!$A$43:$A$50,MATCH(G413,'Overview - Section A'!$I$43:$I$50,0)),""),"d-mmm-yy") &amp;" to " &amp; TEXT(IFERROR(INDEX('Overview - Section A'!$E$43:$E$50,MATCH(G413,'Overview - Section A'!$I$43:$I$50,0)),""),"d-mmm-yy")</f>
        <v>1-Jan-22 to 31-Dec-22</v>
      </c>
      <c r="D413" s="413"/>
      <c r="E413" s="413"/>
      <c r="F413" s="410" t="str">
        <f t="shared" si="25"/>
        <v/>
      </c>
      <c r="G413" s="414" t="s">
        <v>306</v>
      </c>
      <c r="H413" s="414">
        <v>44926</v>
      </c>
      <c r="I413" s="415" t="b">
        <f t="shared" si="26"/>
        <v>1</v>
      </c>
      <c r="J413" s="415" t="b">
        <f t="shared" si="27"/>
        <v>0</v>
      </c>
      <c r="K413" s="415" t="str">
        <f t="shared" si="28"/>
        <v>a1N36000002nEKbEAM</v>
      </c>
      <c r="L413" s="416" t="s">
        <v>1146</v>
      </c>
      <c r="M413" s="158"/>
      <c r="N413" s="79"/>
      <c r="AI413" s="5"/>
      <c r="AJ413" s="5"/>
      <c r="AK413" s="237"/>
      <c r="AL413" s="9"/>
      <c r="AM413" s="9"/>
      <c r="AN413" s="9"/>
      <c r="AO413" s="4"/>
      <c r="AP413" s="4"/>
      <c r="AQ413" s="4"/>
      <c r="AR413" s="4"/>
      <c r="AS413" s="4"/>
    </row>
    <row r="414" spans="1:45" s="302" customFormat="1" ht="18.75" customHeight="1" x14ac:dyDescent="0.25">
      <c r="A414" s="317">
        <v>65</v>
      </c>
      <c r="B414" s="329" t="str">
        <f t="shared" ref="B414:B477" si="29">IF(A414=A413,"",IF(VLOOKUP(A414,$A$8:$D$90,4,FALSE)=0,"",VLOOKUP(A414,$A$8:$D$90,4,FALSE)))</f>
        <v/>
      </c>
      <c r="C414" s="400" t="str">
        <f>TEXT(IFERROR(INDEX('Overview - Section A'!$A$43:$A$50,MATCH(G414,'Overview - Section A'!$I$43:$I$50,0)),""),"d-mmm-yy") &amp;" to " &amp; TEXT(IFERROR(INDEX('Overview - Section A'!$E$43:$E$50,MATCH(G414,'Overview - Section A'!$I$43:$I$50,0)),""),"d-mmm-yy")</f>
        <v>1-Jan-18 to 31-Dec-18</v>
      </c>
      <c r="D414" s="413"/>
      <c r="E414" s="413"/>
      <c r="F414" s="410" t="str">
        <f t="shared" ref="F414:F477" si="30">IF(VLOOKUP(A414,$A$8:$D$90,4,FALSE)=0,"",VLOOKUP(A414,$A$8:$D$90,4,FALSE))</f>
        <v/>
      </c>
      <c r="G414" s="414" t="s">
        <v>298</v>
      </c>
      <c r="H414" s="414">
        <v>43465</v>
      </c>
      <c r="I414" s="415" t="b">
        <f t="shared" ref="I414:I477" si="31">IFERROR(TRUE,FALSE)</f>
        <v>1</v>
      </c>
      <c r="J414" s="415" t="b">
        <f t="shared" ref="J414:J477" si="32">IFERROR(IF(F414&lt;&gt;"",TRUE,FALSE),FALSE)</f>
        <v>0</v>
      </c>
      <c r="K414" s="415" t="str">
        <f t="shared" ref="K414:K477" si="33">IFERROR(VLOOKUP(A414,$A$8:$T$90,20,FALSE),"")</f>
        <v>a1N36000002nEKcEAM</v>
      </c>
      <c r="L414" s="416" t="s">
        <v>1147</v>
      </c>
      <c r="M414" s="158"/>
      <c r="N414" s="79"/>
      <c r="AI414" s="5"/>
      <c r="AJ414" s="5"/>
      <c r="AK414" s="237"/>
      <c r="AL414" s="9"/>
      <c r="AM414" s="9"/>
      <c r="AN414" s="9"/>
      <c r="AO414" s="4"/>
      <c r="AP414" s="4"/>
      <c r="AQ414" s="4"/>
      <c r="AR414" s="4"/>
      <c r="AS414" s="4"/>
    </row>
    <row r="415" spans="1:45" s="302" customFormat="1" ht="18.75" customHeight="1" x14ac:dyDescent="0.25">
      <c r="A415" s="317">
        <v>65</v>
      </c>
      <c r="B415" s="329" t="str">
        <f t="shared" si="29"/>
        <v/>
      </c>
      <c r="C415" s="400" t="str">
        <f>TEXT(IFERROR(INDEX('Overview - Section A'!$A$43:$A$50,MATCH(G415,'Overview - Section A'!$I$43:$I$50,0)),""),"d-mmm-yy") &amp;" to " &amp; TEXT(IFERROR(INDEX('Overview - Section A'!$E$43:$E$50,MATCH(G415,'Overview - Section A'!$I$43:$I$50,0)),""),"d-mmm-yy")</f>
        <v>1-Jan-19 to 31-Dec-19</v>
      </c>
      <c r="D415" s="413"/>
      <c r="E415" s="413"/>
      <c r="F415" s="410" t="str">
        <f t="shared" si="30"/>
        <v/>
      </c>
      <c r="G415" s="414" t="s">
        <v>300</v>
      </c>
      <c r="H415" s="414">
        <v>43830</v>
      </c>
      <c r="I415" s="415" t="b">
        <f t="shared" si="31"/>
        <v>1</v>
      </c>
      <c r="J415" s="415" t="b">
        <f t="shared" si="32"/>
        <v>0</v>
      </c>
      <c r="K415" s="415" t="str">
        <f t="shared" si="33"/>
        <v>a1N36000002nEKcEAM</v>
      </c>
      <c r="L415" s="416" t="s">
        <v>1148</v>
      </c>
      <c r="M415" s="158"/>
      <c r="N415" s="79"/>
      <c r="AI415" s="5"/>
      <c r="AJ415" s="5"/>
      <c r="AK415" s="237"/>
      <c r="AL415" s="9"/>
      <c r="AM415" s="9"/>
      <c r="AN415" s="9"/>
      <c r="AO415" s="4"/>
      <c r="AP415" s="4"/>
      <c r="AQ415" s="4"/>
      <c r="AR415" s="4"/>
      <c r="AS415" s="4"/>
    </row>
    <row r="416" spans="1:45" s="302" customFormat="1" ht="18.75" customHeight="1" x14ac:dyDescent="0.25">
      <c r="A416" s="317">
        <v>65</v>
      </c>
      <c r="B416" s="329" t="str">
        <f t="shared" si="29"/>
        <v/>
      </c>
      <c r="C416" s="400" t="str">
        <f>TEXT(IFERROR(INDEX('Overview - Section A'!$A$43:$A$50,MATCH(G416,'Overview - Section A'!$I$43:$I$50,0)),""),"d-mmm-yy") &amp;" to " &amp; TEXT(IFERROR(INDEX('Overview - Section A'!$E$43:$E$50,MATCH(G416,'Overview - Section A'!$I$43:$I$50,0)),""),"d-mmm-yy")</f>
        <v>1-Jan-20 to 31-Dec-20</v>
      </c>
      <c r="D416" s="413"/>
      <c r="E416" s="413"/>
      <c r="F416" s="410" t="str">
        <f t="shared" si="30"/>
        <v/>
      </c>
      <c r="G416" s="414" t="s">
        <v>302</v>
      </c>
      <c r="H416" s="414">
        <v>44196</v>
      </c>
      <c r="I416" s="415" t="b">
        <f t="shared" si="31"/>
        <v>1</v>
      </c>
      <c r="J416" s="415" t="b">
        <f t="shared" si="32"/>
        <v>0</v>
      </c>
      <c r="K416" s="415" t="str">
        <f t="shared" si="33"/>
        <v>a1N36000002nEKcEAM</v>
      </c>
      <c r="L416" s="416" t="s">
        <v>1149</v>
      </c>
      <c r="M416" s="158"/>
      <c r="N416" s="79"/>
      <c r="AI416" s="5"/>
      <c r="AJ416" s="5"/>
      <c r="AK416" s="237"/>
      <c r="AL416" s="9"/>
      <c r="AM416" s="9"/>
      <c r="AN416" s="9"/>
      <c r="AO416" s="4"/>
      <c r="AP416" s="4"/>
      <c r="AQ416" s="4"/>
      <c r="AR416" s="4"/>
      <c r="AS416" s="4"/>
    </row>
    <row r="417" spans="1:45" s="302" customFormat="1" ht="18.75" customHeight="1" x14ac:dyDescent="0.25">
      <c r="A417" s="317">
        <v>65</v>
      </c>
      <c r="B417" s="329" t="str">
        <f t="shared" si="29"/>
        <v/>
      </c>
      <c r="C417" s="400" t="str">
        <f>TEXT(IFERROR(INDEX('Overview - Section A'!$A$43:$A$50,MATCH(G417,'Overview - Section A'!$I$43:$I$50,0)),""),"d-mmm-yy") &amp;" to " &amp; TEXT(IFERROR(INDEX('Overview - Section A'!$E$43:$E$50,MATCH(G417,'Overview - Section A'!$I$43:$I$50,0)),""),"d-mmm-yy")</f>
        <v>1-Jan-21 to 31-Dec-21</v>
      </c>
      <c r="D417" s="413"/>
      <c r="E417" s="413"/>
      <c r="F417" s="410" t="str">
        <f t="shared" si="30"/>
        <v/>
      </c>
      <c r="G417" s="414" t="s">
        <v>304</v>
      </c>
      <c r="H417" s="414">
        <v>44561</v>
      </c>
      <c r="I417" s="415" t="b">
        <f t="shared" si="31"/>
        <v>1</v>
      </c>
      <c r="J417" s="415" t="b">
        <f t="shared" si="32"/>
        <v>0</v>
      </c>
      <c r="K417" s="415" t="str">
        <f t="shared" si="33"/>
        <v>a1N36000002nEKcEAM</v>
      </c>
      <c r="L417" s="416" t="s">
        <v>1150</v>
      </c>
      <c r="M417" s="158"/>
      <c r="N417" s="79"/>
      <c r="AI417" s="5"/>
      <c r="AJ417" s="5"/>
      <c r="AK417" s="237"/>
      <c r="AL417" s="9"/>
      <c r="AM417" s="9"/>
      <c r="AN417" s="9"/>
      <c r="AO417" s="4"/>
      <c r="AP417" s="4"/>
      <c r="AQ417" s="4"/>
      <c r="AR417" s="4"/>
      <c r="AS417" s="4"/>
    </row>
    <row r="418" spans="1:45" s="302" customFormat="1" ht="18.75" customHeight="1" x14ac:dyDescent="0.25">
      <c r="A418" s="317">
        <v>65</v>
      </c>
      <c r="B418" s="329" t="str">
        <f t="shared" si="29"/>
        <v/>
      </c>
      <c r="C418" s="400" t="str">
        <f>TEXT(IFERROR(INDEX('Overview - Section A'!$A$43:$A$50,MATCH(G418,'Overview - Section A'!$I$43:$I$50,0)),""),"d-mmm-yy") &amp;" to " &amp; TEXT(IFERROR(INDEX('Overview - Section A'!$E$43:$E$50,MATCH(G418,'Overview - Section A'!$I$43:$I$50,0)),""),"d-mmm-yy")</f>
        <v>1-Jan-22 to 31-Dec-22</v>
      </c>
      <c r="D418" s="413"/>
      <c r="E418" s="413"/>
      <c r="F418" s="410" t="str">
        <f t="shared" si="30"/>
        <v/>
      </c>
      <c r="G418" s="414" t="s">
        <v>306</v>
      </c>
      <c r="H418" s="414">
        <v>44926</v>
      </c>
      <c r="I418" s="415" t="b">
        <f t="shared" si="31"/>
        <v>1</v>
      </c>
      <c r="J418" s="415" t="b">
        <f t="shared" si="32"/>
        <v>0</v>
      </c>
      <c r="K418" s="415" t="str">
        <f t="shared" si="33"/>
        <v>a1N36000002nEKcEAM</v>
      </c>
      <c r="L418" s="416" t="s">
        <v>1151</v>
      </c>
      <c r="M418" s="158"/>
      <c r="N418" s="79"/>
      <c r="AI418" s="5"/>
      <c r="AJ418" s="5"/>
      <c r="AK418" s="237"/>
      <c r="AL418" s="9"/>
      <c r="AM418" s="9"/>
      <c r="AN418" s="9"/>
      <c r="AO418" s="4"/>
      <c r="AP418" s="4"/>
      <c r="AQ418" s="4"/>
      <c r="AR418" s="4"/>
      <c r="AS418" s="4"/>
    </row>
    <row r="419" spans="1:45" s="302" customFormat="1" ht="18.75" customHeight="1" x14ac:dyDescent="0.25">
      <c r="A419" s="317">
        <v>66</v>
      </c>
      <c r="B419" s="329" t="str">
        <f t="shared" si="29"/>
        <v/>
      </c>
      <c r="C419" s="400" t="str">
        <f>TEXT(IFERROR(INDEX('Overview - Section A'!$A$43:$A$50,MATCH(G419,'Overview - Section A'!$I$43:$I$50,0)),""),"d-mmm-yy") &amp;" to " &amp; TEXT(IFERROR(INDEX('Overview - Section A'!$E$43:$E$50,MATCH(G419,'Overview - Section A'!$I$43:$I$50,0)),""),"d-mmm-yy")</f>
        <v>1-Jan-18 to 31-Dec-18</v>
      </c>
      <c r="D419" s="413"/>
      <c r="E419" s="413"/>
      <c r="F419" s="410" t="str">
        <f t="shared" si="30"/>
        <v/>
      </c>
      <c r="G419" s="414" t="s">
        <v>298</v>
      </c>
      <c r="H419" s="414">
        <v>43465</v>
      </c>
      <c r="I419" s="415" t="b">
        <f t="shared" si="31"/>
        <v>1</v>
      </c>
      <c r="J419" s="415" t="b">
        <f t="shared" si="32"/>
        <v>0</v>
      </c>
      <c r="K419" s="415" t="str">
        <f t="shared" si="33"/>
        <v>a1N36000002nEKdEAM</v>
      </c>
      <c r="L419" s="416" t="s">
        <v>1152</v>
      </c>
      <c r="M419" s="158"/>
      <c r="N419" s="79"/>
      <c r="AI419" s="5"/>
      <c r="AJ419" s="5"/>
      <c r="AK419" s="237"/>
      <c r="AL419" s="9"/>
      <c r="AM419" s="9"/>
      <c r="AN419" s="9"/>
      <c r="AO419" s="4"/>
      <c r="AP419" s="4"/>
      <c r="AQ419" s="4"/>
      <c r="AR419" s="4"/>
      <c r="AS419" s="4"/>
    </row>
    <row r="420" spans="1:45" s="302" customFormat="1" ht="18.75" customHeight="1" x14ac:dyDescent="0.25">
      <c r="A420" s="317">
        <v>66</v>
      </c>
      <c r="B420" s="329" t="str">
        <f t="shared" si="29"/>
        <v/>
      </c>
      <c r="C420" s="400" t="str">
        <f>TEXT(IFERROR(INDEX('Overview - Section A'!$A$43:$A$50,MATCH(G420,'Overview - Section A'!$I$43:$I$50,0)),""),"d-mmm-yy") &amp;" to " &amp; TEXT(IFERROR(INDEX('Overview - Section A'!$E$43:$E$50,MATCH(G420,'Overview - Section A'!$I$43:$I$50,0)),""),"d-mmm-yy")</f>
        <v>1-Jan-19 to 31-Dec-19</v>
      </c>
      <c r="D420" s="413"/>
      <c r="E420" s="413"/>
      <c r="F420" s="410" t="str">
        <f t="shared" si="30"/>
        <v/>
      </c>
      <c r="G420" s="414" t="s">
        <v>300</v>
      </c>
      <c r="H420" s="414">
        <v>43830</v>
      </c>
      <c r="I420" s="415" t="b">
        <f t="shared" si="31"/>
        <v>1</v>
      </c>
      <c r="J420" s="415" t="b">
        <f t="shared" si="32"/>
        <v>0</v>
      </c>
      <c r="K420" s="415" t="str">
        <f t="shared" si="33"/>
        <v>a1N36000002nEKdEAM</v>
      </c>
      <c r="L420" s="416" t="s">
        <v>1153</v>
      </c>
      <c r="M420" s="158"/>
      <c r="N420" s="79"/>
      <c r="AI420" s="5"/>
      <c r="AJ420" s="5"/>
      <c r="AK420" s="237"/>
      <c r="AL420" s="9"/>
      <c r="AM420" s="9"/>
      <c r="AN420" s="9"/>
      <c r="AO420" s="4"/>
      <c r="AP420" s="4"/>
      <c r="AQ420" s="4"/>
      <c r="AR420" s="4"/>
      <c r="AS420" s="4"/>
    </row>
    <row r="421" spans="1:45" s="302" customFormat="1" ht="18.75" customHeight="1" x14ac:dyDescent="0.25">
      <c r="A421" s="317">
        <v>66</v>
      </c>
      <c r="B421" s="329" t="str">
        <f t="shared" si="29"/>
        <v/>
      </c>
      <c r="C421" s="400" t="str">
        <f>TEXT(IFERROR(INDEX('Overview - Section A'!$A$43:$A$50,MATCH(G421,'Overview - Section A'!$I$43:$I$50,0)),""),"d-mmm-yy") &amp;" to " &amp; TEXT(IFERROR(INDEX('Overview - Section A'!$E$43:$E$50,MATCH(G421,'Overview - Section A'!$I$43:$I$50,0)),""),"d-mmm-yy")</f>
        <v>1-Jan-20 to 31-Dec-20</v>
      </c>
      <c r="D421" s="413"/>
      <c r="E421" s="413"/>
      <c r="F421" s="410" t="str">
        <f t="shared" si="30"/>
        <v/>
      </c>
      <c r="G421" s="414" t="s">
        <v>302</v>
      </c>
      <c r="H421" s="414">
        <v>44196</v>
      </c>
      <c r="I421" s="415" t="b">
        <f t="shared" si="31"/>
        <v>1</v>
      </c>
      <c r="J421" s="415" t="b">
        <f t="shared" si="32"/>
        <v>0</v>
      </c>
      <c r="K421" s="415" t="str">
        <f t="shared" si="33"/>
        <v>a1N36000002nEKdEAM</v>
      </c>
      <c r="L421" s="416" t="s">
        <v>1154</v>
      </c>
      <c r="M421" s="158"/>
      <c r="N421" s="79"/>
      <c r="AI421" s="5"/>
      <c r="AJ421" s="5"/>
      <c r="AK421" s="237"/>
      <c r="AL421" s="9"/>
      <c r="AM421" s="9"/>
      <c r="AN421" s="9"/>
      <c r="AO421" s="4"/>
      <c r="AP421" s="4"/>
      <c r="AQ421" s="4"/>
      <c r="AR421" s="4"/>
      <c r="AS421" s="4"/>
    </row>
    <row r="422" spans="1:45" s="302" customFormat="1" ht="18.75" customHeight="1" x14ac:dyDescent="0.25">
      <c r="A422" s="317">
        <v>66</v>
      </c>
      <c r="B422" s="329" t="str">
        <f t="shared" si="29"/>
        <v/>
      </c>
      <c r="C422" s="400" t="str">
        <f>TEXT(IFERROR(INDEX('Overview - Section A'!$A$43:$A$50,MATCH(G422,'Overview - Section A'!$I$43:$I$50,0)),""),"d-mmm-yy") &amp;" to " &amp; TEXT(IFERROR(INDEX('Overview - Section A'!$E$43:$E$50,MATCH(G422,'Overview - Section A'!$I$43:$I$50,0)),""),"d-mmm-yy")</f>
        <v>1-Jan-21 to 31-Dec-21</v>
      </c>
      <c r="D422" s="413"/>
      <c r="E422" s="413"/>
      <c r="F422" s="410" t="str">
        <f t="shared" si="30"/>
        <v/>
      </c>
      <c r="G422" s="414" t="s">
        <v>304</v>
      </c>
      <c r="H422" s="414">
        <v>44561</v>
      </c>
      <c r="I422" s="415" t="b">
        <f t="shared" si="31"/>
        <v>1</v>
      </c>
      <c r="J422" s="415" t="b">
        <f t="shared" si="32"/>
        <v>0</v>
      </c>
      <c r="K422" s="415" t="str">
        <f t="shared" si="33"/>
        <v>a1N36000002nEKdEAM</v>
      </c>
      <c r="L422" s="416" t="s">
        <v>1155</v>
      </c>
      <c r="M422" s="158"/>
      <c r="N422" s="79"/>
      <c r="AI422" s="5"/>
      <c r="AJ422" s="5"/>
      <c r="AK422" s="237"/>
      <c r="AL422" s="9"/>
      <c r="AM422" s="9"/>
      <c r="AN422" s="9"/>
      <c r="AO422" s="4"/>
      <c r="AP422" s="4"/>
      <c r="AQ422" s="4"/>
      <c r="AR422" s="4"/>
      <c r="AS422" s="4"/>
    </row>
    <row r="423" spans="1:45" s="302" customFormat="1" ht="18.75" customHeight="1" x14ac:dyDescent="0.25">
      <c r="A423" s="317">
        <v>66</v>
      </c>
      <c r="B423" s="329" t="str">
        <f t="shared" si="29"/>
        <v/>
      </c>
      <c r="C423" s="400" t="str">
        <f>TEXT(IFERROR(INDEX('Overview - Section A'!$A$43:$A$50,MATCH(G423,'Overview - Section A'!$I$43:$I$50,0)),""),"d-mmm-yy") &amp;" to " &amp; TEXT(IFERROR(INDEX('Overview - Section A'!$E$43:$E$50,MATCH(G423,'Overview - Section A'!$I$43:$I$50,0)),""),"d-mmm-yy")</f>
        <v>1-Jan-22 to 31-Dec-22</v>
      </c>
      <c r="D423" s="413"/>
      <c r="E423" s="413"/>
      <c r="F423" s="410" t="str">
        <f t="shared" si="30"/>
        <v/>
      </c>
      <c r="G423" s="414" t="s">
        <v>306</v>
      </c>
      <c r="H423" s="414">
        <v>44926</v>
      </c>
      <c r="I423" s="415" t="b">
        <f t="shared" si="31"/>
        <v>1</v>
      </c>
      <c r="J423" s="415" t="b">
        <f t="shared" si="32"/>
        <v>0</v>
      </c>
      <c r="K423" s="415" t="str">
        <f t="shared" si="33"/>
        <v>a1N36000002nEKdEAM</v>
      </c>
      <c r="L423" s="416" t="s">
        <v>1156</v>
      </c>
      <c r="M423" s="158"/>
      <c r="N423" s="79"/>
      <c r="AI423" s="5"/>
      <c r="AJ423" s="5"/>
      <c r="AK423" s="237"/>
      <c r="AL423" s="9"/>
      <c r="AM423" s="9"/>
      <c r="AN423" s="9"/>
      <c r="AO423" s="4"/>
      <c r="AP423" s="4"/>
      <c r="AQ423" s="4"/>
      <c r="AR423" s="4"/>
      <c r="AS423" s="4"/>
    </row>
    <row r="424" spans="1:45" s="302" customFormat="1" ht="18.75" customHeight="1" x14ac:dyDescent="0.25">
      <c r="A424" s="317">
        <v>67</v>
      </c>
      <c r="B424" s="329" t="str">
        <f t="shared" si="29"/>
        <v/>
      </c>
      <c r="C424" s="400" t="str">
        <f>TEXT(IFERROR(INDEX('Overview - Section A'!$A$43:$A$50,MATCH(G424,'Overview - Section A'!$I$43:$I$50,0)),""),"d-mmm-yy") &amp;" to " &amp; TEXT(IFERROR(INDEX('Overview - Section A'!$E$43:$E$50,MATCH(G424,'Overview - Section A'!$I$43:$I$50,0)),""),"d-mmm-yy")</f>
        <v>1-Jan-18 to 31-Dec-18</v>
      </c>
      <c r="D424" s="413"/>
      <c r="E424" s="413"/>
      <c r="F424" s="410" t="str">
        <f t="shared" si="30"/>
        <v/>
      </c>
      <c r="G424" s="414" t="s">
        <v>298</v>
      </c>
      <c r="H424" s="414">
        <v>43465</v>
      </c>
      <c r="I424" s="415" t="b">
        <f t="shared" si="31"/>
        <v>1</v>
      </c>
      <c r="J424" s="415" t="b">
        <f t="shared" si="32"/>
        <v>0</v>
      </c>
      <c r="K424" s="415" t="str">
        <f t="shared" si="33"/>
        <v>a1N36000002nEKeEAM</v>
      </c>
      <c r="L424" s="416" t="s">
        <v>1157</v>
      </c>
      <c r="M424" s="158"/>
      <c r="N424" s="79"/>
      <c r="AI424" s="5"/>
      <c r="AJ424" s="5"/>
      <c r="AK424" s="237"/>
      <c r="AL424" s="9"/>
      <c r="AM424" s="9"/>
      <c r="AN424" s="9"/>
      <c r="AO424" s="4"/>
      <c r="AP424" s="4"/>
      <c r="AQ424" s="4"/>
      <c r="AR424" s="4"/>
      <c r="AS424" s="4"/>
    </row>
    <row r="425" spans="1:45" s="302" customFormat="1" ht="18.75" customHeight="1" x14ac:dyDescent="0.25">
      <c r="A425" s="317">
        <v>67</v>
      </c>
      <c r="B425" s="329" t="str">
        <f t="shared" si="29"/>
        <v/>
      </c>
      <c r="C425" s="400" t="str">
        <f>TEXT(IFERROR(INDEX('Overview - Section A'!$A$43:$A$50,MATCH(G425,'Overview - Section A'!$I$43:$I$50,0)),""),"d-mmm-yy") &amp;" to " &amp; TEXT(IFERROR(INDEX('Overview - Section A'!$E$43:$E$50,MATCH(G425,'Overview - Section A'!$I$43:$I$50,0)),""),"d-mmm-yy")</f>
        <v>1-Jan-19 to 31-Dec-19</v>
      </c>
      <c r="D425" s="413"/>
      <c r="E425" s="413"/>
      <c r="F425" s="410" t="str">
        <f t="shared" si="30"/>
        <v/>
      </c>
      <c r="G425" s="414" t="s">
        <v>300</v>
      </c>
      <c r="H425" s="414">
        <v>43830</v>
      </c>
      <c r="I425" s="415" t="b">
        <f t="shared" si="31"/>
        <v>1</v>
      </c>
      <c r="J425" s="415" t="b">
        <f t="shared" si="32"/>
        <v>0</v>
      </c>
      <c r="K425" s="415" t="str">
        <f t="shared" si="33"/>
        <v>a1N36000002nEKeEAM</v>
      </c>
      <c r="L425" s="416" t="s">
        <v>1158</v>
      </c>
      <c r="M425" s="158"/>
      <c r="N425" s="79"/>
      <c r="AI425" s="5"/>
      <c r="AJ425" s="5"/>
      <c r="AK425" s="237"/>
      <c r="AL425" s="9"/>
      <c r="AM425" s="9"/>
      <c r="AN425" s="9"/>
      <c r="AO425" s="4"/>
      <c r="AP425" s="4"/>
      <c r="AQ425" s="4"/>
      <c r="AR425" s="4"/>
      <c r="AS425" s="4"/>
    </row>
    <row r="426" spans="1:45" s="302" customFormat="1" ht="18.75" customHeight="1" x14ac:dyDescent="0.25">
      <c r="A426" s="317">
        <v>67</v>
      </c>
      <c r="B426" s="329" t="str">
        <f t="shared" si="29"/>
        <v/>
      </c>
      <c r="C426" s="400" t="str">
        <f>TEXT(IFERROR(INDEX('Overview - Section A'!$A$43:$A$50,MATCH(G426,'Overview - Section A'!$I$43:$I$50,0)),""),"d-mmm-yy") &amp;" to " &amp; TEXT(IFERROR(INDEX('Overview - Section A'!$E$43:$E$50,MATCH(G426,'Overview - Section A'!$I$43:$I$50,0)),""),"d-mmm-yy")</f>
        <v>1-Jan-20 to 31-Dec-20</v>
      </c>
      <c r="D426" s="413"/>
      <c r="E426" s="413"/>
      <c r="F426" s="410" t="str">
        <f t="shared" si="30"/>
        <v/>
      </c>
      <c r="G426" s="414" t="s">
        <v>302</v>
      </c>
      <c r="H426" s="414">
        <v>44196</v>
      </c>
      <c r="I426" s="415" t="b">
        <f t="shared" si="31"/>
        <v>1</v>
      </c>
      <c r="J426" s="415" t="b">
        <f t="shared" si="32"/>
        <v>0</v>
      </c>
      <c r="K426" s="415" t="str">
        <f t="shared" si="33"/>
        <v>a1N36000002nEKeEAM</v>
      </c>
      <c r="L426" s="416" t="s">
        <v>1159</v>
      </c>
      <c r="M426" s="158"/>
      <c r="N426" s="79"/>
      <c r="AI426" s="5"/>
      <c r="AJ426" s="5"/>
      <c r="AK426" s="237"/>
      <c r="AL426" s="9"/>
      <c r="AM426" s="9"/>
      <c r="AN426" s="9"/>
      <c r="AO426" s="4"/>
      <c r="AP426" s="4"/>
      <c r="AQ426" s="4"/>
      <c r="AR426" s="4"/>
      <c r="AS426" s="4"/>
    </row>
    <row r="427" spans="1:45" s="302" customFormat="1" ht="18.75" customHeight="1" x14ac:dyDescent="0.25">
      <c r="A427" s="317">
        <v>67</v>
      </c>
      <c r="B427" s="329" t="str">
        <f t="shared" si="29"/>
        <v/>
      </c>
      <c r="C427" s="400" t="str">
        <f>TEXT(IFERROR(INDEX('Overview - Section A'!$A$43:$A$50,MATCH(G427,'Overview - Section A'!$I$43:$I$50,0)),""),"d-mmm-yy") &amp;" to " &amp; TEXT(IFERROR(INDEX('Overview - Section A'!$E$43:$E$50,MATCH(G427,'Overview - Section A'!$I$43:$I$50,0)),""),"d-mmm-yy")</f>
        <v>1-Jan-21 to 31-Dec-21</v>
      </c>
      <c r="D427" s="413"/>
      <c r="E427" s="413"/>
      <c r="F427" s="410" t="str">
        <f t="shared" si="30"/>
        <v/>
      </c>
      <c r="G427" s="414" t="s">
        <v>304</v>
      </c>
      <c r="H427" s="414">
        <v>44561</v>
      </c>
      <c r="I427" s="415" t="b">
        <f t="shared" si="31"/>
        <v>1</v>
      </c>
      <c r="J427" s="415" t="b">
        <f t="shared" si="32"/>
        <v>0</v>
      </c>
      <c r="K427" s="415" t="str">
        <f t="shared" si="33"/>
        <v>a1N36000002nEKeEAM</v>
      </c>
      <c r="L427" s="416" t="s">
        <v>1160</v>
      </c>
      <c r="M427" s="158"/>
      <c r="N427" s="79"/>
      <c r="AI427" s="5"/>
      <c r="AJ427" s="5"/>
      <c r="AK427" s="237"/>
      <c r="AL427" s="9"/>
      <c r="AM427" s="9"/>
      <c r="AN427" s="9"/>
      <c r="AO427" s="4"/>
      <c r="AP427" s="4"/>
      <c r="AQ427" s="4"/>
      <c r="AR427" s="4"/>
      <c r="AS427" s="4"/>
    </row>
    <row r="428" spans="1:45" s="302" customFormat="1" ht="18.75" customHeight="1" x14ac:dyDescent="0.25">
      <c r="A428" s="317">
        <v>67</v>
      </c>
      <c r="B428" s="329" t="str">
        <f t="shared" si="29"/>
        <v/>
      </c>
      <c r="C428" s="400" t="str">
        <f>TEXT(IFERROR(INDEX('Overview - Section A'!$A$43:$A$50,MATCH(G428,'Overview - Section A'!$I$43:$I$50,0)),""),"d-mmm-yy") &amp;" to " &amp; TEXT(IFERROR(INDEX('Overview - Section A'!$E$43:$E$50,MATCH(G428,'Overview - Section A'!$I$43:$I$50,0)),""),"d-mmm-yy")</f>
        <v>1-Jan-22 to 31-Dec-22</v>
      </c>
      <c r="D428" s="413"/>
      <c r="E428" s="413"/>
      <c r="F428" s="410" t="str">
        <f t="shared" si="30"/>
        <v/>
      </c>
      <c r="G428" s="414" t="s">
        <v>306</v>
      </c>
      <c r="H428" s="414">
        <v>44926</v>
      </c>
      <c r="I428" s="415" t="b">
        <f t="shared" si="31"/>
        <v>1</v>
      </c>
      <c r="J428" s="415" t="b">
        <f t="shared" si="32"/>
        <v>0</v>
      </c>
      <c r="K428" s="415" t="str">
        <f t="shared" si="33"/>
        <v>a1N36000002nEKeEAM</v>
      </c>
      <c r="L428" s="416" t="s">
        <v>1161</v>
      </c>
      <c r="M428" s="158"/>
      <c r="N428" s="79"/>
      <c r="AI428" s="5"/>
      <c r="AJ428" s="5"/>
      <c r="AK428" s="237"/>
      <c r="AL428" s="9"/>
      <c r="AM428" s="9"/>
      <c r="AN428" s="9"/>
      <c r="AO428" s="4"/>
      <c r="AP428" s="4"/>
      <c r="AQ428" s="4"/>
      <c r="AR428" s="4"/>
      <c r="AS428" s="4"/>
    </row>
    <row r="429" spans="1:45" s="302" customFormat="1" ht="18.75" customHeight="1" x14ac:dyDescent="0.25">
      <c r="A429" s="317">
        <v>68</v>
      </c>
      <c r="B429" s="329" t="str">
        <f t="shared" si="29"/>
        <v/>
      </c>
      <c r="C429" s="400" t="str">
        <f>TEXT(IFERROR(INDEX('Overview - Section A'!$A$43:$A$50,MATCH(G429,'Overview - Section A'!$I$43:$I$50,0)),""),"d-mmm-yy") &amp;" to " &amp; TEXT(IFERROR(INDEX('Overview - Section A'!$E$43:$E$50,MATCH(G429,'Overview - Section A'!$I$43:$I$50,0)),""),"d-mmm-yy")</f>
        <v>1-Jan-18 to 31-Dec-18</v>
      </c>
      <c r="D429" s="413"/>
      <c r="E429" s="413"/>
      <c r="F429" s="410" t="str">
        <f t="shared" si="30"/>
        <v/>
      </c>
      <c r="G429" s="414" t="s">
        <v>298</v>
      </c>
      <c r="H429" s="414">
        <v>43465</v>
      </c>
      <c r="I429" s="415" t="b">
        <f t="shared" si="31"/>
        <v>1</v>
      </c>
      <c r="J429" s="415" t="b">
        <f t="shared" si="32"/>
        <v>0</v>
      </c>
      <c r="K429" s="415" t="str">
        <f t="shared" si="33"/>
        <v>a1N36000002nEKfEAM</v>
      </c>
      <c r="L429" s="416" t="s">
        <v>1162</v>
      </c>
      <c r="M429" s="158"/>
      <c r="N429" s="79"/>
      <c r="AI429" s="5"/>
      <c r="AJ429" s="5"/>
      <c r="AK429" s="237"/>
      <c r="AL429" s="9"/>
      <c r="AM429" s="9"/>
      <c r="AN429" s="9"/>
      <c r="AO429" s="4"/>
      <c r="AP429" s="4"/>
      <c r="AQ429" s="4"/>
      <c r="AR429" s="4"/>
      <c r="AS429" s="4"/>
    </row>
    <row r="430" spans="1:45" s="302" customFormat="1" ht="18.75" customHeight="1" x14ac:dyDescent="0.25">
      <c r="A430" s="317">
        <v>68</v>
      </c>
      <c r="B430" s="329" t="str">
        <f t="shared" si="29"/>
        <v/>
      </c>
      <c r="C430" s="400" t="str">
        <f>TEXT(IFERROR(INDEX('Overview - Section A'!$A$43:$A$50,MATCH(G430,'Overview - Section A'!$I$43:$I$50,0)),""),"d-mmm-yy") &amp;" to " &amp; TEXT(IFERROR(INDEX('Overview - Section A'!$E$43:$E$50,MATCH(G430,'Overview - Section A'!$I$43:$I$50,0)),""),"d-mmm-yy")</f>
        <v>1-Jan-19 to 31-Dec-19</v>
      </c>
      <c r="D430" s="413"/>
      <c r="E430" s="413"/>
      <c r="F430" s="410" t="str">
        <f t="shared" si="30"/>
        <v/>
      </c>
      <c r="G430" s="414" t="s">
        <v>300</v>
      </c>
      <c r="H430" s="414">
        <v>43830</v>
      </c>
      <c r="I430" s="415" t="b">
        <f t="shared" si="31"/>
        <v>1</v>
      </c>
      <c r="J430" s="415" t="b">
        <f t="shared" si="32"/>
        <v>0</v>
      </c>
      <c r="K430" s="415" t="str">
        <f t="shared" si="33"/>
        <v>a1N36000002nEKfEAM</v>
      </c>
      <c r="L430" s="416" t="s">
        <v>1163</v>
      </c>
      <c r="M430" s="158"/>
      <c r="N430" s="79"/>
      <c r="AI430" s="5"/>
      <c r="AJ430" s="5"/>
      <c r="AK430" s="237"/>
      <c r="AL430" s="9"/>
      <c r="AM430" s="9"/>
      <c r="AN430" s="9"/>
      <c r="AO430" s="4"/>
      <c r="AP430" s="4"/>
      <c r="AQ430" s="4"/>
      <c r="AR430" s="4"/>
      <c r="AS430" s="4"/>
    </row>
    <row r="431" spans="1:45" s="302" customFormat="1" ht="18.75" customHeight="1" x14ac:dyDescent="0.25">
      <c r="A431" s="317">
        <v>68</v>
      </c>
      <c r="B431" s="329" t="str">
        <f t="shared" si="29"/>
        <v/>
      </c>
      <c r="C431" s="400" t="str">
        <f>TEXT(IFERROR(INDEX('Overview - Section A'!$A$43:$A$50,MATCH(G431,'Overview - Section A'!$I$43:$I$50,0)),""),"d-mmm-yy") &amp;" to " &amp; TEXT(IFERROR(INDEX('Overview - Section A'!$E$43:$E$50,MATCH(G431,'Overview - Section A'!$I$43:$I$50,0)),""),"d-mmm-yy")</f>
        <v>1-Jan-20 to 31-Dec-20</v>
      </c>
      <c r="D431" s="413"/>
      <c r="E431" s="413"/>
      <c r="F431" s="410" t="str">
        <f t="shared" si="30"/>
        <v/>
      </c>
      <c r="G431" s="414" t="s">
        <v>302</v>
      </c>
      <c r="H431" s="414">
        <v>44196</v>
      </c>
      <c r="I431" s="415" t="b">
        <f t="shared" si="31"/>
        <v>1</v>
      </c>
      <c r="J431" s="415" t="b">
        <f t="shared" si="32"/>
        <v>0</v>
      </c>
      <c r="K431" s="415" t="str">
        <f t="shared" si="33"/>
        <v>a1N36000002nEKfEAM</v>
      </c>
      <c r="L431" s="416" t="s">
        <v>1164</v>
      </c>
      <c r="M431" s="158"/>
      <c r="N431" s="79"/>
      <c r="AI431" s="5"/>
      <c r="AJ431" s="5"/>
      <c r="AK431" s="237"/>
      <c r="AL431" s="9"/>
      <c r="AM431" s="9"/>
      <c r="AN431" s="9"/>
      <c r="AO431" s="4"/>
      <c r="AP431" s="4"/>
      <c r="AQ431" s="4"/>
      <c r="AR431" s="4"/>
      <c r="AS431" s="4"/>
    </row>
    <row r="432" spans="1:45" s="302" customFormat="1" ht="18.75" customHeight="1" x14ac:dyDescent="0.25">
      <c r="A432" s="317">
        <v>68</v>
      </c>
      <c r="B432" s="329" t="str">
        <f t="shared" si="29"/>
        <v/>
      </c>
      <c r="C432" s="400" t="str">
        <f>TEXT(IFERROR(INDEX('Overview - Section A'!$A$43:$A$50,MATCH(G432,'Overview - Section A'!$I$43:$I$50,0)),""),"d-mmm-yy") &amp;" to " &amp; TEXT(IFERROR(INDEX('Overview - Section A'!$E$43:$E$50,MATCH(G432,'Overview - Section A'!$I$43:$I$50,0)),""),"d-mmm-yy")</f>
        <v>1-Jan-21 to 31-Dec-21</v>
      </c>
      <c r="D432" s="413"/>
      <c r="E432" s="413"/>
      <c r="F432" s="410" t="str">
        <f t="shared" si="30"/>
        <v/>
      </c>
      <c r="G432" s="414" t="s">
        <v>304</v>
      </c>
      <c r="H432" s="414">
        <v>44561</v>
      </c>
      <c r="I432" s="415" t="b">
        <f t="shared" si="31"/>
        <v>1</v>
      </c>
      <c r="J432" s="415" t="b">
        <f t="shared" si="32"/>
        <v>0</v>
      </c>
      <c r="K432" s="415" t="str">
        <f t="shared" si="33"/>
        <v>a1N36000002nEKfEAM</v>
      </c>
      <c r="L432" s="416" t="s">
        <v>1165</v>
      </c>
      <c r="M432" s="158"/>
      <c r="N432" s="79"/>
      <c r="AI432" s="5"/>
      <c r="AJ432" s="5"/>
      <c r="AK432" s="237"/>
      <c r="AL432" s="9"/>
      <c r="AM432" s="9"/>
      <c r="AN432" s="9"/>
      <c r="AO432" s="4"/>
      <c r="AP432" s="4"/>
      <c r="AQ432" s="4"/>
      <c r="AR432" s="4"/>
      <c r="AS432" s="4"/>
    </row>
    <row r="433" spans="1:45" s="302" customFormat="1" ht="18.75" customHeight="1" x14ac:dyDescent="0.25">
      <c r="A433" s="317">
        <v>68</v>
      </c>
      <c r="B433" s="329" t="str">
        <f t="shared" si="29"/>
        <v/>
      </c>
      <c r="C433" s="400" t="str">
        <f>TEXT(IFERROR(INDEX('Overview - Section A'!$A$43:$A$50,MATCH(G433,'Overview - Section A'!$I$43:$I$50,0)),""),"d-mmm-yy") &amp;" to " &amp; TEXT(IFERROR(INDEX('Overview - Section A'!$E$43:$E$50,MATCH(G433,'Overview - Section A'!$I$43:$I$50,0)),""),"d-mmm-yy")</f>
        <v>1-Jan-22 to 31-Dec-22</v>
      </c>
      <c r="D433" s="413"/>
      <c r="E433" s="413"/>
      <c r="F433" s="410" t="str">
        <f t="shared" si="30"/>
        <v/>
      </c>
      <c r="G433" s="414" t="s">
        <v>306</v>
      </c>
      <c r="H433" s="414">
        <v>44926</v>
      </c>
      <c r="I433" s="415" t="b">
        <f t="shared" si="31"/>
        <v>1</v>
      </c>
      <c r="J433" s="415" t="b">
        <f t="shared" si="32"/>
        <v>0</v>
      </c>
      <c r="K433" s="415" t="str">
        <f t="shared" si="33"/>
        <v>a1N36000002nEKfEAM</v>
      </c>
      <c r="L433" s="416" t="s">
        <v>1166</v>
      </c>
      <c r="M433" s="158"/>
      <c r="N433" s="79"/>
      <c r="AI433" s="5"/>
      <c r="AJ433" s="5"/>
      <c r="AK433" s="237"/>
      <c r="AL433" s="9"/>
      <c r="AM433" s="9"/>
      <c r="AN433" s="9"/>
      <c r="AO433" s="4"/>
      <c r="AP433" s="4"/>
      <c r="AQ433" s="4"/>
      <c r="AR433" s="4"/>
      <c r="AS433" s="4"/>
    </row>
    <row r="434" spans="1:45" s="302" customFormat="1" ht="18.75" customHeight="1" x14ac:dyDescent="0.25">
      <c r="A434" s="317">
        <v>69</v>
      </c>
      <c r="B434" s="329" t="str">
        <f t="shared" si="29"/>
        <v/>
      </c>
      <c r="C434" s="400" t="str">
        <f>TEXT(IFERROR(INDEX('Overview - Section A'!$A$43:$A$50,MATCH(G434,'Overview - Section A'!$I$43:$I$50,0)),""),"d-mmm-yy") &amp;" to " &amp; TEXT(IFERROR(INDEX('Overview - Section A'!$E$43:$E$50,MATCH(G434,'Overview - Section A'!$I$43:$I$50,0)),""),"d-mmm-yy")</f>
        <v>1-Jan-18 to 31-Dec-18</v>
      </c>
      <c r="D434" s="413"/>
      <c r="E434" s="413"/>
      <c r="F434" s="410" t="str">
        <f t="shared" si="30"/>
        <v/>
      </c>
      <c r="G434" s="414" t="s">
        <v>298</v>
      </c>
      <c r="H434" s="414">
        <v>43465</v>
      </c>
      <c r="I434" s="415" t="b">
        <f t="shared" si="31"/>
        <v>1</v>
      </c>
      <c r="J434" s="415" t="b">
        <f t="shared" si="32"/>
        <v>0</v>
      </c>
      <c r="K434" s="415" t="str">
        <f t="shared" si="33"/>
        <v>a1N36000002nEKgEAM</v>
      </c>
      <c r="L434" s="416" t="s">
        <v>1167</v>
      </c>
      <c r="M434" s="158"/>
      <c r="N434" s="79"/>
      <c r="AI434" s="5"/>
      <c r="AJ434" s="5"/>
      <c r="AK434" s="237"/>
      <c r="AL434" s="9"/>
      <c r="AM434" s="9"/>
      <c r="AN434" s="9"/>
      <c r="AO434" s="4"/>
      <c r="AP434" s="4"/>
      <c r="AQ434" s="4"/>
      <c r="AR434" s="4"/>
      <c r="AS434" s="4"/>
    </row>
    <row r="435" spans="1:45" s="302" customFormat="1" ht="18.75" customHeight="1" x14ac:dyDescent="0.25">
      <c r="A435" s="317">
        <v>69</v>
      </c>
      <c r="B435" s="329" t="str">
        <f t="shared" si="29"/>
        <v/>
      </c>
      <c r="C435" s="400" t="str">
        <f>TEXT(IFERROR(INDEX('Overview - Section A'!$A$43:$A$50,MATCH(G435,'Overview - Section A'!$I$43:$I$50,0)),""),"d-mmm-yy") &amp;" to " &amp; TEXT(IFERROR(INDEX('Overview - Section A'!$E$43:$E$50,MATCH(G435,'Overview - Section A'!$I$43:$I$50,0)),""),"d-mmm-yy")</f>
        <v>1-Jan-19 to 31-Dec-19</v>
      </c>
      <c r="D435" s="413"/>
      <c r="E435" s="413"/>
      <c r="F435" s="410" t="str">
        <f t="shared" si="30"/>
        <v/>
      </c>
      <c r="G435" s="414" t="s">
        <v>300</v>
      </c>
      <c r="H435" s="414">
        <v>43830</v>
      </c>
      <c r="I435" s="415" t="b">
        <f t="shared" si="31"/>
        <v>1</v>
      </c>
      <c r="J435" s="415" t="b">
        <f t="shared" si="32"/>
        <v>0</v>
      </c>
      <c r="K435" s="415" t="str">
        <f t="shared" si="33"/>
        <v>a1N36000002nEKgEAM</v>
      </c>
      <c r="L435" s="416" t="s">
        <v>1168</v>
      </c>
      <c r="M435" s="158"/>
      <c r="N435" s="79"/>
      <c r="AI435" s="5"/>
      <c r="AJ435" s="5"/>
      <c r="AK435" s="237"/>
      <c r="AL435" s="9"/>
      <c r="AM435" s="9"/>
      <c r="AN435" s="9"/>
      <c r="AO435" s="4"/>
      <c r="AP435" s="4"/>
      <c r="AQ435" s="4"/>
      <c r="AR435" s="4"/>
      <c r="AS435" s="4"/>
    </row>
    <row r="436" spans="1:45" s="302" customFormat="1" ht="18.75" customHeight="1" x14ac:dyDescent="0.25">
      <c r="A436" s="317">
        <v>69</v>
      </c>
      <c r="B436" s="329" t="str">
        <f t="shared" si="29"/>
        <v/>
      </c>
      <c r="C436" s="400" t="str">
        <f>TEXT(IFERROR(INDEX('Overview - Section A'!$A$43:$A$50,MATCH(G436,'Overview - Section A'!$I$43:$I$50,0)),""),"d-mmm-yy") &amp;" to " &amp; TEXT(IFERROR(INDEX('Overview - Section A'!$E$43:$E$50,MATCH(G436,'Overview - Section A'!$I$43:$I$50,0)),""),"d-mmm-yy")</f>
        <v>1-Jan-20 to 31-Dec-20</v>
      </c>
      <c r="D436" s="413"/>
      <c r="E436" s="413"/>
      <c r="F436" s="410" t="str">
        <f t="shared" si="30"/>
        <v/>
      </c>
      <c r="G436" s="414" t="s">
        <v>302</v>
      </c>
      <c r="H436" s="414">
        <v>44196</v>
      </c>
      <c r="I436" s="415" t="b">
        <f t="shared" si="31"/>
        <v>1</v>
      </c>
      <c r="J436" s="415" t="b">
        <f t="shared" si="32"/>
        <v>0</v>
      </c>
      <c r="K436" s="415" t="str">
        <f t="shared" si="33"/>
        <v>a1N36000002nEKgEAM</v>
      </c>
      <c r="L436" s="416" t="s">
        <v>1169</v>
      </c>
      <c r="M436" s="158"/>
      <c r="N436" s="79"/>
      <c r="AI436" s="5"/>
      <c r="AJ436" s="5"/>
      <c r="AK436" s="237"/>
      <c r="AL436" s="9"/>
      <c r="AM436" s="9"/>
      <c r="AN436" s="9"/>
      <c r="AO436" s="4"/>
      <c r="AP436" s="4"/>
      <c r="AQ436" s="4"/>
      <c r="AR436" s="4"/>
      <c r="AS436" s="4"/>
    </row>
    <row r="437" spans="1:45" s="302" customFormat="1" ht="18.75" customHeight="1" x14ac:dyDescent="0.25">
      <c r="A437" s="317">
        <v>69</v>
      </c>
      <c r="B437" s="329" t="str">
        <f t="shared" si="29"/>
        <v/>
      </c>
      <c r="C437" s="400" t="str">
        <f>TEXT(IFERROR(INDEX('Overview - Section A'!$A$43:$A$50,MATCH(G437,'Overview - Section A'!$I$43:$I$50,0)),""),"d-mmm-yy") &amp;" to " &amp; TEXT(IFERROR(INDEX('Overview - Section A'!$E$43:$E$50,MATCH(G437,'Overview - Section A'!$I$43:$I$50,0)),""),"d-mmm-yy")</f>
        <v>1-Jan-21 to 31-Dec-21</v>
      </c>
      <c r="D437" s="413"/>
      <c r="E437" s="413"/>
      <c r="F437" s="410" t="str">
        <f t="shared" si="30"/>
        <v/>
      </c>
      <c r="G437" s="414" t="s">
        <v>304</v>
      </c>
      <c r="H437" s="414">
        <v>44561</v>
      </c>
      <c r="I437" s="415" t="b">
        <f t="shared" si="31"/>
        <v>1</v>
      </c>
      <c r="J437" s="415" t="b">
        <f t="shared" si="32"/>
        <v>0</v>
      </c>
      <c r="K437" s="415" t="str">
        <f t="shared" si="33"/>
        <v>a1N36000002nEKgEAM</v>
      </c>
      <c r="L437" s="416" t="s">
        <v>1170</v>
      </c>
      <c r="M437" s="158"/>
      <c r="N437" s="79"/>
      <c r="AI437" s="5"/>
      <c r="AJ437" s="5"/>
      <c r="AK437" s="237"/>
      <c r="AL437" s="9"/>
      <c r="AM437" s="9"/>
      <c r="AN437" s="9"/>
      <c r="AO437" s="4"/>
      <c r="AP437" s="4"/>
      <c r="AQ437" s="4"/>
      <c r="AR437" s="4"/>
      <c r="AS437" s="4"/>
    </row>
    <row r="438" spans="1:45" s="302" customFormat="1" ht="18.75" customHeight="1" x14ac:dyDescent="0.25">
      <c r="A438" s="317">
        <v>69</v>
      </c>
      <c r="B438" s="329" t="str">
        <f t="shared" si="29"/>
        <v/>
      </c>
      <c r="C438" s="400" t="str">
        <f>TEXT(IFERROR(INDEX('Overview - Section A'!$A$43:$A$50,MATCH(G438,'Overview - Section A'!$I$43:$I$50,0)),""),"d-mmm-yy") &amp;" to " &amp; TEXT(IFERROR(INDEX('Overview - Section A'!$E$43:$E$50,MATCH(G438,'Overview - Section A'!$I$43:$I$50,0)),""),"d-mmm-yy")</f>
        <v>1-Jan-22 to 31-Dec-22</v>
      </c>
      <c r="D438" s="413"/>
      <c r="E438" s="413"/>
      <c r="F438" s="410" t="str">
        <f t="shared" si="30"/>
        <v/>
      </c>
      <c r="G438" s="414" t="s">
        <v>306</v>
      </c>
      <c r="H438" s="414">
        <v>44926</v>
      </c>
      <c r="I438" s="415" t="b">
        <f t="shared" si="31"/>
        <v>1</v>
      </c>
      <c r="J438" s="415" t="b">
        <f t="shared" si="32"/>
        <v>0</v>
      </c>
      <c r="K438" s="415" t="str">
        <f t="shared" si="33"/>
        <v>a1N36000002nEKgEAM</v>
      </c>
      <c r="L438" s="416" t="s">
        <v>1171</v>
      </c>
      <c r="M438" s="158"/>
      <c r="N438" s="79"/>
      <c r="AI438" s="5"/>
      <c r="AJ438" s="5"/>
      <c r="AK438" s="237"/>
      <c r="AL438" s="9"/>
      <c r="AM438" s="9"/>
      <c r="AN438" s="9"/>
      <c r="AO438" s="4"/>
      <c r="AP438" s="4"/>
      <c r="AQ438" s="4"/>
      <c r="AR438" s="4"/>
      <c r="AS438" s="4"/>
    </row>
    <row r="439" spans="1:45" s="302" customFormat="1" ht="18.75" customHeight="1" x14ac:dyDescent="0.25">
      <c r="A439" s="317">
        <v>70</v>
      </c>
      <c r="B439" s="329" t="str">
        <f t="shared" si="29"/>
        <v/>
      </c>
      <c r="C439" s="400" t="str">
        <f>TEXT(IFERROR(INDEX('Overview - Section A'!$A$43:$A$50,MATCH(G439,'Overview - Section A'!$I$43:$I$50,0)),""),"d-mmm-yy") &amp;" to " &amp; TEXT(IFERROR(INDEX('Overview - Section A'!$E$43:$E$50,MATCH(G439,'Overview - Section A'!$I$43:$I$50,0)),""),"d-mmm-yy")</f>
        <v>1-Jan-18 to 31-Dec-18</v>
      </c>
      <c r="D439" s="413"/>
      <c r="E439" s="413"/>
      <c r="F439" s="410" t="str">
        <f t="shared" si="30"/>
        <v/>
      </c>
      <c r="G439" s="414" t="s">
        <v>298</v>
      </c>
      <c r="H439" s="414">
        <v>43465</v>
      </c>
      <c r="I439" s="415" t="b">
        <f t="shared" si="31"/>
        <v>1</v>
      </c>
      <c r="J439" s="415" t="b">
        <f t="shared" si="32"/>
        <v>0</v>
      </c>
      <c r="K439" s="415" t="str">
        <f t="shared" si="33"/>
        <v>a1N36000002nEKhEAM</v>
      </c>
      <c r="L439" s="416" t="s">
        <v>1172</v>
      </c>
      <c r="M439" s="158"/>
      <c r="N439" s="79"/>
      <c r="AI439" s="5"/>
      <c r="AJ439" s="5"/>
      <c r="AK439" s="237"/>
      <c r="AL439" s="9"/>
      <c r="AM439" s="9"/>
      <c r="AN439" s="9"/>
      <c r="AO439" s="4"/>
      <c r="AP439" s="4"/>
      <c r="AQ439" s="4"/>
      <c r="AR439" s="4"/>
      <c r="AS439" s="4"/>
    </row>
    <row r="440" spans="1:45" s="302" customFormat="1" ht="18.75" customHeight="1" x14ac:dyDescent="0.25">
      <c r="A440" s="317">
        <v>70</v>
      </c>
      <c r="B440" s="329" t="str">
        <f t="shared" si="29"/>
        <v/>
      </c>
      <c r="C440" s="400" t="str">
        <f>TEXT(IFERROR(INDEX('Overview - Section A'!$A$43:$A$50,MATCH(G440,'Overview - Section A'!$I$43:$I$50,0)),""),"d-mmm-yy") &amp;" to " &amp; TEXT(IFERROR(INDEX('Overview - Section A'!$E$43:$E$50,MATCH(G440,'Overview - Section A'!$I$43:$I$50,0)),""),"d-mmm-yy")</f>
        <v>1-Jan-19 to 31-Dec-19</v>
      </c>
      <c r="D440" s="413"/>
      <c r="E440" s="413"/>
      <c r="F440" s="410" t="str">
        <f t="shared" si="30"/>
        <v/>
      </c>
      <c r="G440" s="414" t="s">
        <v>300</v>
      </c>
      <c r="H440" s="414">
        <v>43830</v>
      </c>
      <c r="I440" s="415" t="b">
        <f t="shared" si="31"/>
        <v>1</v>
      </c>
      <c r="J440" s="415" t="b">
        <f t="shared" si="32"/>
        <v>0</v>
      </c>
      <c r="K440" s="415" t="str">
        <f t="shared" si="33"/>
        <v>a1N36000002nEKhEAM</v>
      </c>
      <c r="L440" s="416" t="s">
        <v>1173</v>
      </c>
      <c r="M440" s="158"/>
      <c r="N440" s="79"/>
      <c r="AI440" s="5"/>
      <c r="AJ440" s="5"/>
      <c r="AK440" s="237"/>
      <c r="AL440" s="9"/>
      <c r="AM440" s="9"/>
      <c r="AN440" s="9"/>
      <c r="AO440" s="4"/>
      <c r="AP440" s="4"/>
      <c r="AQ440" s="4"/>
      <c r="AR440" s="4"/>
      <c r="AS440" s="4"/>
    </row>
    <row r="441" spans="1:45" s="302" customFormat="1" ht="18.75" customHeight="1" x14ac:dyDescent="0.25">
      <c r="A441" s="317">
        <v>70</v>
      </c>
      <c r="B441" s="329" t="str">
        <f t="shared" si="29"/>
        <v/>
      </c>
      <c r="C441" s="400" t="str">
        <f>TEXT(IFERROR(INDEX('Overview - Section A'!$A$43:$A$50,MATCH(G441,'Overview - Section A'!$I$43:$I$50,0)),""),"d-mmm-yy") &amp;" to " &amp; TEXT(IFERROR(INDEX('Overview - Section A'!$E$43:$E$50,MATCH(G441,'Overview - Section A'!$I$43:$I$50,0)),""),"d-mmm-yy")</f>
        <v>1-Jan-20 to 31-Dec-20</v>
      </c>
      <c r="D441" s="413"/>
      <c r="E441" s="413"/>
      <c r="F441" s="410" t="str">
        <f t="shared" si="30"/>
        <v/>
      </c>
      <c r="G441" s="414" t="s">
        <v>302</v>
      </c>
      <c r="H441" s="414">
        <v>44196</v>
      </c>
      <c r="I441" s="415" t="b">
        <f t="shared" si="31"/>
        <v>1</v>
      </c>
      <c r="J441" s="415" t="b">
        <f t="shared" si="32"/>
        <v>0</v>
      </c>
      <c r="K441" s="415" t="str">
        <f t="shared" si="33"/>
        <v>a1N36000002nEKhEAM</v>
      </c>
      <c r="L441" s="416" t="s">
        <v>1174</v>
      </c>
      <c r="M441" s="158"/>
      <c r="N441" s="79"/>
      <c r="AI441" s="5"/>
      <c r="AJ441" s="5"/>
      <c r="AK441" s="237"/>
      <c r="AL441" s="9"/>
      <c r="AM441" s="9"/>
      <c r="AN441" s="9"/>
      <c r="AO441" s="4"/>
      <c r="AP441" s="4"/>
      <c r="AQ441" s="4"/>
      <c r="AR441" s="4"/>
      <c r="AS441" s="4"/>
    </row>
    <row r="442" spans="1:45" s="302" customFormat="1" ht="18.75" customHeight="1" x14ac:dyDescent="0.25">
      <c r="A442" s="317">
        <v>70</v>
      </c>
      <c r="B442" s="329" t="str">
        <f t="shared" si="29"/>
        <v/>
      </c>
      <c r="C442" s="400" t="str">
        <f>TEXT(IFERROR(INDEX('Overview - Section A'!$A$43:$A$50,MATCH(G442,'Overview - Section A'!$I$43:$I$50,0)),""),"d-mmm-yy") &amp;" to " &amp; TEXT(IFERROR(INDEX('Overview - Section A'!$E$43:$E$50,MATCH(G442,'Overview - Section A'!$I$43:$I$50,0)),""),"d-mmm-yy")</f>
        <v>1-Jan-21 to 31-Dec-21</v>
      </c>
      <c r="D442" s="413"/>
      <c r="E442" s="413"/>
      <c r="F442" s="410" t="str">
        <f t="shared" si="30"/>
        <v/>
      </c>
      <c r="G442" s="414" t="s">
        <v>304</v>
      </c>
      <c r="H442" s="414">
        <v>44561</v>
      </c>
      <c r="I442" s="415" t="b">
        <f t="shared" si="31"/>
        <v>1</v>
      </c>
      <c r="J442" s="415" t="b">
        <f t="shared" si="32"/>
        <v>0</v>
      </c>
      <c r="K442" s="415" t="str">
        <f t="shared" si="33"/>
        <v>a1N36000002nEKhEAM</v>
      </c>
      <c r="L442" s="416" t="s">
        <v>1175</v>
      </c>
      <c r="M442" s="158"/>
      <c r="N442" s="79"/>
      <c r="AI442" s="5"/>
      <c r="AJ442" s="5"/>
      <c r="AK442" s="237"/>
      <c r="AL442" s="9"/>
      <c r="AM442" s="9"/>
      <c r="AN442" s="9"/>
      <c r="AO442" s="4"/>
      <c r="AP442" s="4"/>
      <c r="AQ442" s="4"/>
      <c r="AR442" s="4"/>
      <c r="AS442" s="4"/>
    </row>
    <row r="443" spans="1:45" s="302" customFormat="1" ht="18.75" customHeight="1" x14ac:dyDescent="0.25">
      <c r="A443" s="317">
        <v>70</v>
      </c>
      <c r="B443" s="329" t="str">
        <f t="shared" si="29"/>
        <v/>
      </c>
      <c r="C443" s="400" t="str">
        <f>TEXT(IFERROR(INDEX('Overview - Section A'!$A$43:$A$50,MATCH(G443,'Overview - Section A'!$I$43:$I$50,0)),""),"d-mmm-yy") &amp;" to " &amp; TEXT(IFERROR(INDEX('Overview - Section A'!$E$43:$E$50,MATCH(G443,'Overview - Section A'!$I$43:$I$50,0)),""),"d-mmm-yy")</f>
        <v>1-Jan-22 to 31-Dec-22</v>
      </c>
      <c r="D443" s="413"/>
      <c r="E443" s="413"/>
      <c r="F443" s="410" t="str">
        <f t="shared" si="30"/>
        <v/>
      </c>
      <c r="G443" s="414" t="s">
        <v>306</v>
      </c>
      <c r="H443" s="414">
        <v>44926</v>
      </c>
      <c r="I443" s="415" t="b">
        <f t="shared" si="31"/>
        <v>1</v>
      </c>
      <c r="J443" s="415" t="b">
        <f t="shared" si="32"/>
        <v>0</v>
      </c>
      <c r="K443" s="415" t="str">
        <f t="shared" si="33"/>
        <v>a1N36000002nEKhEAM</v>
      </c>
      <c r="L443" s="416" t="s">
        <v>1176</v>
      </c>
      <c r="M443" s="158"/>
      <c r="N443" s="79"/>
      <c r="AI443" s="5"/>
      <c r="AJ443" s="5"/>
      <c r="AK443" s="237"/>
      <c r="AL443" s="9"/>
      <c r="AM443" s="9"/>
      <c r="AN443" s="9"/>
      <c r="AO443" s="4"/>
      <c r="AP443" s="4"/>
      <c r="AQ443" s="4"/>
      <c r="AR443" s="4"/>
      <c r="AS443" s="4"/>
    </row>
    <row r="444" spans="1:45" s="302" customFormat="1" ht="18.75" customHeight="1" x14ac:dyDescent="0.25">
      <c r="A444" s="317">
        <v>71</v>
      </c>
      <c r="B444" s="329" t="str">
        <f t="shared" si="29"/>
        <v/>
      </c>
      <c r="C444" s="400" t="str">
        <f>TEXT(IFERROR(INDEX('Overview - Section A'!$A$43:$A$50,MATCH(G444,'Overview - Section A'!$I$43:$I$50,0)),""),"d-mmm-yy") &amp;" to " &amp; TEXT(IFERROR(INDEX('Overview - Section A'!$E$43:$E$50,MATCH(G444,'Overview - Section A'!$I$43:$I$50,0)),""),"d-mmm-yy")</f>
        <v>1-Jan-18 to 31-Dec-18</v>
      </c>
      <c r="D444" s="413"/>
      <c r="E444" s="413"/>
      <c r="F444" s="410" t="str">
        <f t="shared" si="30"/>
        <v/>
      </c>
      <c r="G444" s="414" t="s">
        <v>298</v>
      </c>
      <c r="H444" s="414">
        <v>43465</v>
      </c>
      <c r="I444" s="415" t="b">
        <f t="shared" si="31"/>
        <v>1</v>
      </c>
      <c r="J444" s="415" t="b">
        <f t="shared" si="32"/>
        <v>0</v>
      </c>
      <c r="K444" s="415" t="str">
        <f t="shared" si="33"/>
        <v>a1N36000002nEKiEAM</v>
      </c>
      <c r="L444" s="416" t="s">
        <v>1177</v>
      </c>
      <c r="M444" s="158"/>
      <c r="N444" s="79"/>
      <c r="AI444" s="5"/>
      <c r="AJ444" s="5"/>
      <c r="AK444" s="237"/>
      <c r="AL444" s="9"/>
      <c r="AM444" s="9"/>
      <c r="AN444" s="9"/>
      <c r="AO444" s="4"/>
      <c r="AP444" s="4"/>
      <c r="AQ444" s="4"/>
      <c r="AR444" s="4"/>
      <c r="AS444" s="4"/>
    </row>
    <row r="445" spans="1:45" s="302" customFormat="1" ht="18.75" customHeight="1" x14ac:dyDescent="0.25">
      <c r="A445" s="317">
        <v>71</v>
      </c>
      <c r="B445" s="329" t="str">
        <f t="shared" si="29"/>
        <v/>
      </c>
      <c r="C445" s="400" t="str">
        <f>TEXT(IFERROR(INDEX('Overview - Section A'!$A$43:$A$50,MATCH(G445,'Overview - Section A'!$I$43:$I$50,0)),""),"d-mmm-yy") &amp;" to " &amp; TEXT(IFERROR(INDEX('Overview - Section A'!$E$43:$E$50,MATCH(G445,'Overview - Section A'!$I$43:$I$50,0)),""),"d-mmm-yy")</f>
        <v>1-Jan-19 to 31-Dec-19</v>
      </c>
      <c r="D445" s="413"/>
      <c r="E445" s="413"/>
      <c r="F445" s="410" t="str">
        <f t="shared" si="30"/>
        <v/>
      </c>
      <c r="G445" s="414" t="s">
        <v>300</v>
      </c>
      <c r="H445" s="414">
        <v>43830</v>
      </c>
      <c r="I445" s="415" t="b">
        <f t="shared" si="31"/>
        <v>1</v>
      </c>
      <c r="J445" s="415" t="b">
        <f t="shared" si="32"/>
        <v>0</v>
      </c>
      <c r="K445" s="415" t="str">
        <f t="shared" si="33"/>
        <v>a1N36000002nEKiEAM</v>
      </c>
      <c r="L445" s="416" t="s">
        <v>1178</v>
      </c>
      <c r="M445" s="158"/>
      <c r="N445" s="79"/>
      <c r="AI445" s="5"/>
      <c r="AJ445" s="5"/>
      <c r="AK445" s="237"/>
      <c r="AL445" s="9"/>
      <c r="AM445" s="9"/>
      <c r="AN445" s="9"/>
      <c r="AO445" s="4"/>
      <c r="AP445" s="4"/>
      <c r="AQ445" s="4"/>
      <c r="AR445" s="4"/>
      <c r="AS445" s="4"/>
    </row>
    <row r="446" spans="1:45" s="302" customFormat="1" ht="18.75" customHeight="1" x14ac:dyDescent="0.25">
      <c r="A446" s="317">
        <v>71</v>
      </c>
      <c r="B446" s="329" t="str">
        <f t="shared" si="29"/>
        <v/>
      </c>
      <c r="C446" s="400" t="str">
        <f>TEXT(IFERROR(INDEX('Overview - Section A'!$A$43:$A$50,MATCH(G446,'Overview - Section A'!$I$43:$I$50,0)),""),"d-mmm-yy") &amp;" to " &amp; TEXT(IFERROR(INDEX('Overview - Section A'!$E$43:$E$50,MATCH(G446,'Overview - Section A'!$I$43:$I$50,0)),""),"d-mmm-yy")</f>
        <v>1-Jan-20 to 31-Dec-20</v>
      </c>
      <c r="D446" s="413"/>
      <c r="E446" s="413"/>
      <c r="F446" s="410" t="str">
        <f t="shared" si="30"/>
        <v/>
      </c>
      <c r="G446" s="414" t="s">
        <v>302</v>
      </c>
      <c r="H446" s="414">
        <v>44196</v>
      </c>
      <c r="I446" s="415" t="b">
        <f t="shared" si="31"/>
        <v>1</v>
      </c>
      <c r="J446" s="415" t="b">
        <f t="shared" si="32"/>
        <v>0</v>
      </c>
      <c r="K446" s="415" t="str">
        <f t="shared" si="33"/>
        <v>a1N36000002nEKiEAM</v>
      </c>
      <c r="L446" s="416" t="s">
        <v>1179</v>
      </c>
      <c r="M446" s="158"/>
      <c r="N446" s="79"/>
      <c r="AI446" s="5"/>
      <c r="AJ446" s="5"/>
      <c r="AK446" s="237"/>
      <c r="AL446" s="9"/>
      <c r="AM446" s="9"/>
      <c r="AN446" s="9"/>
      <c r="AO446" s="4"/>
      <c r="AP446" s="4"/>
      <c r="AQ446" s="4"/>
      <c r="AR446" s="4"/>
      <c r="AS446" s="4"/>
    </row>
    <row r="447" spans="1:45" s="302" customFormat="1" ht="18.75" customHeight="1" x14ac:dyDescent="0.25">
      <c r="A447" s="317">
        <v>71</v>
      </c>
      <c r="B447" s="329" t="str">
        <f t="shared" si="29"/>
        <v/>
      </c>
      <c r="C447" s="400" t="str">
        <f>TEXT(IFERROR(INDEX('Overview - Section A'!$A$43:$A$50,MATCH(G447,'Overview - Section A'!$I$43:$I$50,0)),""),"d-mmm-yy") &amp;" to " &amp; TEXT(IFERROR(INDEX('Overview - Section A'!$E$43:$E$50,MATCH(G447,'Overview - Section A'!$I$43:$I$50,0)),""),"d-mmm-yy")</f>
        <v>1-Jan-21 to 31-Dec-21</v>
      </c>
      <c r="D447" s="413"/>
      <c r="E447" s="413"/>
      <c r="F447" s="410" t="str">
        <f t="shared" si="30"/>
        <v/>
      </c>
      <c r="G447" s="414" t="s">
        <v>304</v>
      </c>
      <c r="H447" s="414">
        <v>44561</v>
      </c>
      <c r="I447" s="415" t="b">
        <f t="shared" si="31"/>
        <v>1</v>
      </c>
      <c r="J447" s="415" t="b">
        <f t="shared" si="32"/>
        <v>0</v>
      </c>
      <c r="K447" s="415" t="str">
        <f t="shared" si="33"/>
        <v>a1N36000002nEKiEAM</v>
      </c>
      <c r="L447" s="416" t="s">
        <v>1180</v>
      </c>
      <c r="M447" s="158"/>
      <c r="N447" s="79"/>
      <c r="AI447" s="5"/>
      <c r="AJ447" s="5"/>
      <c r="AK447" s="237"/>
      <c r="AL447" s="9"/>
      <c r="AM447" s="9"/>
      <c r="AN447" s="9"/>
      <c r="AO447" s="4"/>
      <c r="AP447" s="4"/>
      <c r="AQ447" s="4"/>
      <c r="AR447" s="4"/>
      <c r="AS447" s="4"/>
    </row>
    <row r="448" spans="1:45" s="302" customFormat="1" ht="18.75" customHeight="1" x14ac:dyDescent="0.25">
      <c r="A448" s="317">
        <v>71</v>
      </c>
      <c r="B448" s="329" t="str">
        <f t="shared" si="29"/>
        <v/>
      </c>
      <c r="C448" s="400" t="str">
        <f>TEXT(IFERROR(INDEX('Overview - Section A'!$A$43:$A$50,MATCH(G448,'Overview - Section A'!$I$43:$I$50,0)),""),"d-mmm-yy") &amp;" to " &amp; TEXT(IFERROR(INDEX('Overview - Section A'!$E$43:$E$50,MATCH(G448,'Overview - Section A'!$I$43:$I$50,0)),""),"d-mmm-yy")</f>
        <v>1-Jan-22 to 31-Dec-22</v>
      </c>
      <c r="D448" s="413"/>
      <c r="E448" s="413"/>
      <c r="F448" s="410" t="str">
        <f t="shared" si="30"/>
        <v/>
      </c>
      <c r="G448" s="414" t="s">
        <v>306</v>
      </c>
      <c r="H448" s="414">
        <v>44926</v>
      </c>
      <c r="I448" s="415" t="b">
        <f t="shared" si="31"/>
        <v>1</v>
      </c>
      <c r="J448" s="415" t="b">
        <f t="shared" si="32"/>
        <v>0</v>
      </c>
      <c r="K448" s="415" t="str">
        <f t="shared" si="33"/>
        <v>a1N36000002nEKiEAM</v>
      </c>
      <c r="L448" s="416" t="s">
        <v>1181</v>
      </c>
      <c r="M448" s="158"/>
      <c r="N448" s="79"/>
      <c r="AI448" s="5"/>
      <c r="AJ448" s="5"/>
      <c r="AK448" s="237"/>
      <c r="AL448" s="9"/>
      <c r="AM448" s="9"/>
      <c r="AN448" s="9"/>
      <c r="AO448" s="4"/>
      <c r="AP448" s="4"/>
      <c r="AQ448" s="4"/>
      <c r="AR448" s="4"/>
      <c r="AS448" s="4"/>
    </row>
    <row r="449" spans="1:45" s="302" customFormat="1" ht="18.75" customHeight="1" x14ac:dyDescent="0.25">
      <c r="A449" s="317">
        <v>72</v>
      </c>
      <c r="B449" s="329" t="str">
        <f t="shared" si="29"/>
        <v/>
      </c>
      <c r="C449" s="400" t="str">
        <f>TEXT(IFERROR(INDEX('Overview - Section A'!$A$43:$A$50,MATCH(G449,'Overview - Section A'!$I$43:$I$50,0)),""),"d-mmm-yy") &amp;" to " &amp; TEXT(IFERROR(INDEX('Overview - Section A'!$E$43:$E$50,MATCH(G449,'Overview - Section A'!$I$43:$I$50,0)),""),"d-mmm-yy")</f>
        <v>1-Jan-18 to 31-Dec-18</v>
      </c>
      <c r="D449" s="413"/>
      <c r="E449" s="413"/>
      <c r="F449" s="410" t="str">
        <f t="shared" si="30"/>
        <v/>
      </c>
      <c r="G449" s="414" t="s">
        <v>298</v>
      </c>
      <c r="H449" s="414">
        <v>43465</v>
      </c>
      <c r="I449" s="415" t="b">
        <f t="shared" si="31"/>
        <v>1</v>
      </c>
      <c r="J449" s="415" t="b">
        <f t="shared" si="32"/>
        <v>0</v>
      </c>
      <c r="K449" s="415" t="str">
        <f t="shared" si="33"/>
        <v>a1N36000002nEKjEAM</v>
      </c>
      <c r="L449" s="416" t="s">
        <v>1182</v>
      </c>
      <c r="M449" s="158"/>
      <c r="N449" s="79"/>
      <c r="AI449" s="5"/>
      <c r="AJ449" s="5"/>
      <c r="AK449" s="237"/>
      <c r="AL449" s="9"/>
      <c r="AM449" s="9"/>
      <c r="AN449" s="9"/>
      <c r="AO449" s="4"/>
      <c r="AP449" s="4"/>
      <c r="AQ449" s="4"/>
      <c r="AR449" s="4"/>
      <c r="AS449" s="4"/>
    </row>
    <row r="450" spans="1:45" s="302" customFormat="1" ht="18.75" customHeight="1" x14ac:dyDescent="0.25">
      <c r="A450" s="317">
        <v>72</v>
      </c>
      <c r="B450" s="329" t="str">
        <f t="shared" si="29"/>
        <v/>
      </c>
      <c r="C450" s="400" t="str">
        <f>TEXT(IFERROR(INDEX('Overview - Section A'!$A$43:$A$50,MATCH(G450,'Overview - Section A'!$I$43:$I$50,0)),""),"d-mmm-yy") &amp;" to " &amp; TEXT(IFERROR(INDEX('Overview - Section A'!$E$43:$E$50,MATCH(G450,'Overview - Section A'!$I$43:$I$50,0)),""),"d-mmm-yy")</f>
        <v>1-Jan-19 to 31-Dec-19</v>
      </c>
      <c r="D450" s="413"/>
      <c r="E450" s="413"/>
      <c r="F450" s="410" t="str">
        <f t="shared" si="30"/>
        <v/>
      </c>
      <c r="G450" s="414" t="s">
        <v>300</v>
      </c>
      <c r="H450" s="414">
        <v>43830</v>
      </c>
      <c r="I450" s="415" t="b">
        <f t="shared" si="31"/>
        <v>1</v>
      </c>
      <c r="J450" s="415" t="b">
        <f t="shared" si="32"/>
        <v>0</v>
      </c>
      <c r="K450" s="415" t="str">
        <f t="shared" si="33"/>
        <v>a1N36000002nEKjEAM</v>
      </c>
      <c r="L450" s="416" t="s">
        <v>1183</v>
      </c>
      <c r="M450" s="158"/>
      <c r="N450" s="79"/>
      <c r="AI450" s="5"/>
      <c r="AJ450" s="5"/>
      <c r="AK450" s="237"/>
      <c r="AL450" s="9"/>
      <c r="AM450" s="9"/>
      <c r="AN450" s="9"/>
      <c r="AO450" s="4"/>
      <c r="AP450" s="4"/>
      <c r="AQ450" s="4"/>
      <c r="AR450" s="4"/>
      <c r="AS450" s="4"/>
    </row>
    <row r="451" spans="1:45" s="302" customFormat="1" ht="18.75" customHeight="1" x14ac:dyDescent="0.25">
      <c r="A451" s="317">
        <v>72</v>
      </c>
      <c r="B451" s="329" t="str">
        <f t="shared" si="29"/>
        <v/>
      </c>
      <c r="C451" s="400" t="str">
        <f>TEXT(IFERROR(INDEX('Overview - Section A'!$A$43:$A$50,MATCH(G451,'Overview - Section A'!$I$43:$I$50,0)),""),"d-mmm-yy") &amp;" to " &amp; TEXT(IFERROR(INDEX('Overview - Section A'!$E$43:$E$50,MATCH(G451,'Overview - Section A'!$I$43:$I$50,0)),""),"d-mmm-yy")</f>
        <v>1-Jan-20 to 31-Dec-20</v>
      </c>
      <c r="D451" s="413"/>
      <c r="E451" s="413"/>
      <c r="F451" s="410" t="str">
        <f t="shared" si="30"/>
        <v/>
      </c>
      <c r="G451" s="414" t="s">
        <v>302</v>
      </c>
      <c r="H451" s="414">
        <v>44196</v>
      </c>
      <c r="I451" s="415" t="b">
        <f t="shared" si="31"/>
        <v>1</v>
      </c>
      <c r="J451" s="415" t="b">
        <f t="shared" si="32"/>
        <v>0</v>
      </c>
      <c r="K451" s="415" t="str">
        <f t="shared" si="33"/>
        <v>a1N36000002nEKjEAM</v>
      </c>
      <c r="L451" s="416" t="s">
        <v>1184</v>
      </c>
      <c r="M451" s="158"/>
      <c r="N451" s="79"/>
      <c r="AI451" s="5"/>
      <c r="AJ451" s="5"/>
      <c r="AK451" s="237"/>
      <c r="AL451" s="9"/>
      <c r="AM451" s="9"/>
      <c r="AN451" s="9"/>
      <c r="AO451" s="4"/>
      <c r="AP451" s="4"/>
      <c r="AQ451" s="4"/>
      <c r="AR451" s="4"/>
      <c r="AS451" s="4"/>
    </row>
    <row r="452" spans="1:45" s="302" customFormat="1" ht="18.75" customHeight="1" x14ac:dyDescent="0.25">
      <c r="A452" s="317">
        <v>72</v>
      </c>
      <c r="B452" s="329" t="str">
        <f t="shared" si="29"/>
        <v/>
      </c>
      <c r="C452" s="400" t="str">
        <f>TEXT(IFERROR(INDEX('Overview - Section A'!$A$43:$A$50,MATCH(G452,'Overview - Section A'!$I$43:$I$50,0)),""),"d-mmm-yy") &amp;" to " &amp; TEXT(IFERROR(INDEX('Overview - Section A'!$E$43:$E$50,MATCH(G452,'Overview - Section A'!$I$43:$I$50,0)),""),"d-mmm-yy")</f>
        <v>1-Jan-21 to 31-Dec-21</v>
      </c>
      <c r="D452" s="413"/>
      <c r="E452" s="413"/>
      <c r="F452" s="410" t="str">
        <f t="shared" si="30"/>
        <v/>
      </c>
      <c r="G452" s="414" t="s">
        <v>304</v>
      </c>
      <c r="H452" s="414">
        <v>44561</v>
      </c>
      <c r="I452" s="415" t="b">
        <f t="shared" si="31"/>
        <v>1</v>
      </c>
      <c r="J452" s="415" t="b">
        <f t="shared" si="32"/>
        <v>0</v>
      </c>
      <c r="K452" s="415" t="str">
        <f t="shared" si="33"/>
        <v>a1N36000002nEKjEAM</v>
      </c>
      <c r="L452" s="416" t="s">
        <v>1185</v>
      </c>
      <c r="M452" s="158"/>
      <c r="N452" s="79"/>
      <c r="AI452" s="5"/>
      <c r="AJ452" s="5"/>
      <c r="AK452" s="237"/>
      <c r="AL452" s="9"/>
      <c r="AM452" s="9"/>
      <c r="AN452" s="9"/>
      <c r="AO452" s="4"/>
      <c r="AP452" s="4"/>
      <c r="AQ452" s="4"/>
      <c r="AR452" s="4"/>
      <c r="AS452" s="4"/>
    </row>
    <row r="453" spans="1:45" s="302" customFormat="1" ht="18.75" customHeight="1" x14ac:dyDescent="0.25">
      <c r="A453" s="317">
        <v>72</v>
      </c>
      <c r="B453" s="329" t="str">
        <f t="shared" si="29"/>
        <v/>
      </c>
      <c r="C453" s="400" t="str">
        <f>TEXT(IFERROR(INDEX('Overview - Section A'!$A$43:$A$50,MATCH(G453,'Overview - Section A'!$I$43:$I$50,0)),""),"d-mmm-yy") &amp;" to " &amp; TEXT(IFERROR(INDEX('Overview - Section A'!$E$43:$E$50,MATCH(G453,'Overview - Section A'!$I$43:$I$50,0)),""),"d-mmm-yy")</f>
        <v>1-Jan-22 to 31-Dec-22</v>
      </c>
      <c r="D453" s="413"/>
      <c r="E453" s="413"/>
      <c r="F453" s="410" t="str">
        <f t="shared" si="30"/>
        <v/>
      </c>
      <c r="G453" s="414" t="s">
        <v>306</v>
      </c>
      <c r="H453" s="414">
        <v>44926</v>
      </c>
      <c r="I453" s="415" t="b">
        <f t="shared" si="31"/>
        <v>1</v>
      </c>
      <c r="J453" s="415" t="b">
        <f t="shared" si="32"/>
        <v>0</v>
      </c>
      <c r="K453" s="415" t="str">
        <f t="shared" si="33"/>
        <v>a1N36000002nEKjEAM</v>
      </c>
      <c r="L453" s="416" t="s">
        <v>1186</v>
      </c>
      <c r="M453" s="158"/>
      <c r="N453" s="79"/>
      <c r="AI453" s="5"/>
      <c r="AJ453" s="5"/>
      <c r="AK453" s="237"/>
      <c r="AL453" s="9"/>
      <c r="AM453" s="9"/>
      <c r="AN453" s="9"/>
      <c r="AO453" s="4"/>
      <c r="AP453" s="4"/>
      <c r="AQ453" s="4"/>
      <c r="AR453" s="4"/>
      <c r="AS453" s="4"/>
    </row>
    <row r="454" spans="1:45" s="302" customFormat="1" ht="18.75" customHeight="1" x14ac:dyDescent="0.25">
      <c r="A454" s="317">
        <v>73</v>
      </c>
      <c r="B454" s="329" t="str">
        <f t="shared" si="29"/>
        <v/>
      </c>
      <c r="C454" s="400" t="str">
        <f>TEXT(IFERROR(INDEX('Overview - Section A'!$A$43:$A$50,MATCH(G454,'Overview - Section A'!$I$43:$I$50,0)),""),"d-mmm-yy") &amp;" to " &amp; TEXT(IFERROR(INDEX('Overview - Section A'!$E$43:$E$50,MATCH(G454,'Overview - Section A'!$I$43:$I$50,0)),""),"d-mmm-yy")</f>
        <v>1-Jan-18 to 31-Dec-18</v>
      </c>
      <c r="D454" s="413"/>
      <c r="E454" s="413"/>
      <c r="F454" s="410" t="str">
        <f t="shared" si="30"/>
        <v/>
      </c>
      <c r="G454" s="414" t="s">
        <v>298</v>
      </c>
      <c r="H454" s="414">
        <v>43465</v>
      </c>
      <c r="I454" s="415" t="b">
        <f t="shared" si="31"/>
        <v>1</v>
      </c>
      <c r="J454" s="415" t="b">
        <f t="shared" si="32"/>
        <v>0</v>
      </c>
      <c r="K454" s="415" t="str">
        <f t="shared" si="33"/>
        <v>a1N36000002nEKkEAM</v>
      </c>
      <c r="L454" s="416" t="s">
        <v>1187</v>
      </c>
      <c r="M454" s="158"/>
      <c r="N454" s="79"/>
      <c r="AI454" s="5"/>
      <c r="AJ454" s="5"/>
      <c r="AK454" s="237"/>
      <c r="AL454" s="9"/>
      <c r="AM454" s="9"/>
      <c r="AN454" s="9"/>
      <c r="AO454" s="4"/>
      <c r="AP454" s="4"/>
      <c r="AQ454" s="4"/>
      <c r="AR454" s="4"/>
      <c r="AS454" s="4"/>
    </row>
    <row r="455" spans="1:45" s="302" customFormat="1" ht="18.75" customHeight="1" x14ac:dyDescent="0.25">
      <c r="A455" s="317">
        <v>73</v>
      </c>
      <c r="B455" s="329" t="str">
        <f t="shared" si="29"/>
        <v/>
      </c>
      <c r="C455" s="400" t="str">
        <f>TEXT(IFERROR(INDEX('Overview - Section A'!$A$43:$A$50,MATCH(G455,'Overview - Section A'!$I$43:$I$50,0)),""),"d-mmm-yy") &amp;" to " &amp; TEXT(IFERROR(INDEX('Overview - Section A'!$E$43:$E$50,MATCH(G455,'Overview - Section A'!$I$43:$I$50,0)),""),"d-mmm-yy")</f>
        <v>1-Jan-19 to 31-Dec-19</v>
      </c>
      <c r="D455" s="413"/>
      <c r="E455" s="413"/>
      <c r="F455" s="410" t="str">
        <f t="shared" si="30"/>
        <v/>
      </c>
      <c r="G455" s="414" t="s">
        <v>300</v>
      </c>
      <c r="H455" s="414">
        <v>43830</v>
      </c>
      <c r="I455" s="415" t="b">
        <f t="shared" si="31"/>
        <v>1</v>
      </c>
      <c r="J455" s="415" t="b">
        <f t="shared" si="32"/>
        <v>0</v>
      </c>
      <c r="K455" s="415" t="str">
        <f t="shared" si="33"/>
        <v>a1N36000002nEKkEAM</v>
      </c>
      <c r="L455" s="416" t="s">
        <v>1188</v>
      </c>
      <c r="M455" s="158"/>
      <c r="N455" s="79"/>
      <c r="AI455" s="5"/>
      <c r="AJ455" s="5"/>
      <c r="AK455" s="237"/>
      <c r="AL455" s="9"/>
      <c r="AM455" s="9"/>
      <c r="AN455" s="9"/>
      <c r="AO455" s="4"/>
      <c r="AP455" s="4"/>
      <c r="AQ455" s="4"/>
      <c r="AR455" s="4"/>
      <c r="AS455" s="4"/>
    </row>
    <row r="456" spans="1:45" s="302" customFormat="1" ht="18.75" customHeight="1" x14ac:dyDescent="0.25">
      <c r="A456" s="317">
        <v>73</v>
      </c>
      <c r="B456" s="329" t="str">
        <f t="shared" si="29"/>
        <v/>
      </c>
      <c r="C456" s="400" t="str">
        <f>TEXT(IFERROR(INDEX('Overview - Section A'!$A$43:$A$50,MATCH(G456,'Overview - Section A'!$I$43:$I$50,0)),""),"d-mmm-yy") &amp;" to " &amp; TEXT(IFERROR(INDEX('Overview - Section A'!$E$43:$E$50,MATCH(G456,'Overview - Section A'!$I$43:$I$50,0)),""),"d-mmm-yy")</f>
        <v>1-Jan-20 to 31-Dec-20</v>
      </c>
      <c r="D456" s="413"/>
      <c r="E456" s="413"/>
      <c r="F456" s="410" t="str">
        <f t="shared" si="30"/>
        <v/>
      </c>
      <c r="G456" s="414" t="s">
        <v>302</v>
      </c>
      <c r="H456" s="414">
        <v>44196</v>
      </c>
      <c r="I456" s="415" t="b">
        <f t="shared" si="31"/>
        <v>1</v>
      </c>
      <c r="J456" s="415" t="b">
        <f t="shared" si="32"/>
        <v>0</v>
      </c>
      <c r="K456" s="415" t="str">
        <f t="shared" si="33"/>
        <v>a1N36000002nEKkEAM</v>
      </c>
      <c r="L456" s="416" t="s">
        <v>1189</v>
      </c>
      <c r="M456" s="158"/>
      <c r="N456" s="79"/>
      <c r="AI456" s="5"/>
      <c r="AJ456" s="5"/>
      <c r="AK456" s="237"/>
      <c r="AL456" s="9"/>
      <c r="AM456" s="9"/>
      <c r="AN456" s="9"/>
      <c r="AO456" s="4"/>
      <c r="AP456" s="4"/>
      <c r="AQ456" s="4"/>
      <c r="AR456" s="4"/>
      <c r="AS456" s="4"/>
    </row>
    <row r="457" spans="1:45" s="302" customFormat="1" ht="18.75" customHeight="1" x14ac:dyDescent="0.25">
      <c r="A457" s="317">
        <v>73</v>
      </c>
      <c r="B457" s="329" t="str">
        <f t="shared" si="29"/>
        <v/>
      </c>
      <c r="C457" s="400" t="str">
        <f>TEXT(IFERROR(INDEX('Overview - Section A'!$A$43:$A$50,MATCH(G457,'Overview - Section A'!$I$43:$I$50,0)),""),"d-mmm-yy") &amp;" to " &amp; TEXT(IFERROR(INDEX('Overview - Section A'!$E$43:$E$50,MATCH(G457,'Overview - Section A'!$I$43:$I$50,0)),""),"d-mmm-yy")</f>
        <v>1-Jan-21 to 31-Dec-21</v>
      </c>
      <c r="D457" s="413"/>
      <c r="E457" s="413"/>
      <c r="F457" s="410" t="str">
        <f t="shared" si="30"/>
        <v/>
      </c>
      <c r="G457" s="414" t="s">
        <v>304</v>
      </c>
      <c r="H457" s="414">
        <v>44561</v>
      </c>
      <c r="I457" s="415" t="b">
        <f t="shared" si="31"/>
        <v>1</v>
      </c>
      <c r="J457" s="415" t="b">
        <f t="shared" si="32"/>
        <v>0</v>
      </c>
      <c r="K457" s="415" t="str">
        <f t="shared" si="33"/>
        <v>a1N36000002nEKkEAM</v>
      </c>
      <c r="L457" s="416" t="s">
        <v>1190</v>
      </c>
      <c r="M457" s="158"/>
      <c r="N457" s="79"/>
      <c r="AI457" s="5"/>
      <c r="AJ457" s="5"/>
      <c r="AK457" s="237"/>
      <c r="AL457" s="9"/>
      <c r="AM457" s="9"/>
      <c r="AN457" s="9"/>
      <c r="AO457" s="4"/>
      <c r="AP457" s="4"/>
      <c r="AQ457" s="4"/>
      <c r="AR457" s="4"/>
      <c r="AS457" s="4"/>
    </row>
    <row r="458" spans="1:45" s="302" customFormat="1" ht="18.75" customHeight="1" x14ac:dyDescent="0.25">
      <c r="A458" s="317">
        <v>73</v>
      </c>
      <c r="B458" s="329" t="str">
        <f t="shared" si="29"/>
        <v/>
      </c>
      <c r="C458" s="400" t="str">
        <f>TEXT(IFERROR(INDEX('Overview - Section A'!$A$43:$A$50,MATCH(G458,'Overview - Section A'!$I$43:$I$50,0)),""),"d-mmm-yy") &amp;" to " &amp; TEXT(IFERROR(INDEX('Overview - Section A'!$E$43:$E$50,MATCH(G458,'Overview - Section A'!$I$43:$I$50,0)),""),"d-mmm-yy")</f>
        <v>1-Jan-22 to 31-Dec-22</v>
      </c>
      <c r="D458" s="413"/>
      <c r="E458" s="413"/>
      <c r="F458" s="410" t="str">
        <f t="shared" si="30"/>
        <v/>
      </c>
      <c r="G458" s="414" t="s">
        <v>306</v>
      </c>
      <c r="H458" s="414">
        <v>44926</v>
      </c>
      <c r="I458" s="415" t="b">
        <f t="shared" si="31"/>
        <v>1</v>
      </c>
      <c r="J458" s="415" t="b">
        <f t="shared" si="32"/>
        <v>0</v>
      </c>
      <c r="K458" s="415" t="str">
        <f t="shared" si="33"/>
        <v>a1N36000002nEKkEAM</v>
      </c>
      <c r="L458" s="416" t="s">
        <v>1191</v>
      </c>
      <c r="M458" s="158"/>
      <c r="N458" s="79"/>
      <c r="AI458" s="5"/>
      <c r="AJ458" s="5"/>
      <c r="AK458" s="237"/>
      <c r="AL458" s="9"/>
      <c r="AM458" s="9"/>
      <c r="AN458" s="9"/>
      <c r="AO458" s="4"/>
      <c r="AP458" s="4"/>
      <c r="AQ458" s="4"/>
      <c r="AR458" s="4"/>
      <c r="AS458" s="4"/>
    </row>
    <row r="459" spans="1:45" s="302" customFormat="1" ht="18.75" customHeight="1" x14ac:dyDescent="0.25">
      <c r="A459" s="317">
        <v>74</v>
      </c>
      <c r="B459" s="329" t="str">
        <f t="shared" si="29"/>
        <v/>
      </c>
      <c r="C459" s="400" t="str">
        <f>TEXT(IFERROR(INDEX('Overview - Section A'!$A$43:$A$50,MATCH(G459,'Overview - Section A'!$I$43:$I$50,0)),""),"d-mmm-yy") &amp;" to " &amp; TEXT(IFERROR(INDEX('Overview - Section A'!$E$43:$E$50,MATCH(G459,'Overview - Section A'!$I$43:$I$50,0)),""),"d-mmm-yy")</f>
        <v>1-Jan-18 to 31-Dec-18</v>
      </c>
      <c r="D459" s="413"/>
      <c r="E459" s="413"/>
      <c r="F459" s="410" t="str">
        <f t="shared" si="30"/>
        <v/>
      </c>
      <c r="G459" s="414" t="s">
        <v>298</v>
      </c>
      <c r="H459" s="414">
        <v>43465</v>
      </c>
      <c r="I459" s="415" t="b">
        <f t="shared" si="31"/>
        <v>1</v>
      </c>
      <c r="J459" s="415" t="b">
        <f t="shared" si="32"/>
        <v>0</v>
      </c>
      <c r="K459" s="415" t="str">
        <f t="shared" si="33"/>
        <v>a1N36000002nEKlEAM</v>
      </c>
      <c r="L459" s="416" t="s">
        <v>1192</v>
      </c>
      <c r="M459" s="158"/>
      <c r="N459" s="79"/>
      <c r="AI459" s="5"/>
      <c r="AJ459" s="5"/>
      <c r="AK459" s="237"/>
      <c r="AL459" s="9"/>
      <c r="AM459" s="9"/>
      <c r="AN459" s="9"/>
      <c r="AO459" s="4"/>
      <c r="AP459" s="4"/>
      <c r="AQ459" s="4"/>
      <c r="AR459" s="4"/>
      <c r="AS459" s="4"/>
    </row>
    <row r="460" spans="1:45" s="302" customFormat="1" ht="18.75" customHeight="1" x14ac:dyDescent="0.25">
      <c r="A460" s="317">
        <v>74</v>
      </c>
      <c r="B460" s="329" t="str">
        <f t="shared" si="29"/>
        <v/>
      </c>
      <c r="C460" s="400" t="str">
        <f>TEXT(IFERROR(INDEX('Overview - Section A'!$A$43:$A$50,MATCH(G460,'Overview - Section A'!$I$43:$I$50,0)),""),"d-mmm-yy") &amp;" to " &amp; TEXT(IFERROR(INDEX('Overview - Section A'!$E$43:$E$50,MATCH(G460,'Overview - Section A'!$I$43:$I$50,0)),""),"d-mmm-yy")</f>
        <v>1-Jan-19 to 31-Dec-19</v>
      </c>
      <c r="D460" s="413"/>
      <c r="E460" s="413"/>
      <c r="F460" s="410" t="str">
        <f t="shared" si="30"/>
        <v/>
      </c>
      <c r="G460" s="414" t="s">
        <v>300</v>
      </c>
      <c r="H460" s="414">
        <v>43830</v>
      </c>
      <c r="I460" s="415" t="b">
        <f t="shared" si="31"/>
        <v>1</v>
      </c>
      <c r="J460" s="415" t="b">
        <f t="shared" si="32"/>
        <v>0</v>
      </c>
      <c r="K460" s="415" t="str">
        <f t="shared" si="33"/>
        <v>a1N36000002nEKlEAM</v>
      </c>
      <c r="L460" s="416" t="s">
        <v>1193</v>
      </c>
      <c r="M460" s="158"/>
      <c r="N460" s="79"/>
      <c r="AI460" s="5"/>
      <c r="AJ460" s="5"/>
      <c r="AK460" s="237"/>
      <c r="AL460" s="9"/>
      <c r="AM460" s="9"/>
      <c r="AN460" s="9"/>
      <c r="AO460" s="4"/>
      <c r="AP460" s="4"/>
      <c r="AQ460" s="4"/>
      <c r="AR460" s="4"/>
      <c r="AS460" s="4"/>
    </row>
    <row r="461" spans="1:45" s="302" customFormat="1" ht="18.75" customHeight="1" x14ac:dyDescent="0.25">
      <c r="A461" s="317">
        <v>74</v>
      </c>
      <c r="B461" s="329" t="str">
        <f t="shared" si="29"/>
        <v/>
      </c>
      <c r="C461" s="400" t="str">
        <f>TEXT(IFERROR(INDEX('Overview - Section A'!$A$43:$A$50,MATCH(G461,'Overview - Section A'!$I$43:$I$50,0)),""),"d-mmm-yy") &amp;" to " &amp; TEXT(IFERROR(INDEX('Overview - Section A'!$E$43:$E$50,MATCH(G461,'Overview - Section A'!$I$43:$I$50,0)),""),"d-mmm-yy")</f>
        <v>1-Jan-20 to 31-Dec-20</v>
      </c>
      <c r="D461" s="413"/>
      <c r="E461" s="413"/>
      <c r="F461" s="410" t="str">
        <f t="shared" si="30"/>
        <v/>
      </c>
      <c r="G461" s="414" t="s">
        <v>302</v>
      </c>
      <c r="H461" s="414">
        <v>44196</v>
      </c>
      <c r="I461" s="415" t="b">
        <f t="shared" si="31"/>
        <v>1</v>
      </c>
      <c r="J461" s="415" t="b">
        <f t="shared" si="32"/>
        <v>0</v>
      </c>
      <c r="K461" s="415" t="str">
        <f t="shared" si="33"/>
        <v>a1N36000002nEKlEAM</v>
      </c>
      <c r="L461" s="416" t="s">
        <v>1194</v>
      </c>
      <c r="M461" s="158"/>
      <c r="N461" s="79"/>
      <c r="AI461" s="5"/>
      <c r="AJ461" s="5"/>
      <c r="AK461" s="237"/>
      <c r="AL461" s="9"/>
      <c r="AM461" s="9"/>
      <c r="AN461" s="9"/>
      <c r="AO461" s="4"/>
      <c r="AP461" s="4"/>
      <c r="AQ461" s="4"/>
      <c r="AR461" s="4"/>
      <c r="AS461" s="4"/>
    </row>
    <row r="462" spans="1:45" s="302" customFormat="1" ht="18.75" customHeight="1" x14ac:dyDescent="0.25">
      <c r="A462" s="317">
        <v>74</v>
      </c>
      <c r="B462" s="329" t="str">
        <f t="shared" si="29"/>
        <v/>
      </c>
      <c r="C462" s="400" t="str">
        <f>TEXT(IFERROR(INDEX('Overview - Section A'!$A$43:$A$50,MATCH(G462,'Overview - Section A'!$I$43:$I$50,0)),""),"d-mmm-yy") &amp;" to " &amp; TEXT(IFERROR(INDEX('Overview - Section A'!$E$43:$E$50,MATCH(G462,'Overview - Section A'!$I$43:$I$50,0)),""),"d-mmm-yy")</f>
        <v>1-Jan-21 to 31-Dec-21</v>
      </c>
      <c r="D462" s="413"/>
      <c r="E462" s="413"/>
      <c r="F462" s="410" t="str">
        <f t="shared" si="30"/>
        <v/>
      </c>
      <c r="G462" s="414" t="s">
        <v>304</v>
      </c>
      <c r="H462" s="414">
        <v>44561</v>
      </c>
      <c r="I462" s="415" t="b">
        <f t="shared" si="31"/>
        <v>1</v>
      </c>
      <c r="J462" s="415" t="b">
        <f t="shared" si="32"/>
        <v>0</v>
      </c>
      <c r="K462" s="415" t="str">
        <f t="shared" si="33"/>
        <v>a1N36000002nEKlEAM</v>
      </c>
      <c r="L462" s="416" t="s">
        <v>1195</v>
      </c>
      <c r="M462" s="158"/>
      <c r="N462" s="79"/>
      <c r="AI462" s="5"/>
      <c r="AJ462" s="5"/>
      <c r="AK462" s="237"/>
      <c r="AL462" s="9"/>
      <c r="AM462" s="9"/>
      <c r="AN462" s="9"/>
      <c r="AO462" s="4"/>
      <c r="AP462" s="4"/>
      <c r="AQ462" s="4"/>
      <c r="AR462" s="4"/>
      <c r="AS462" s="4"/>
    </row>
    <row r="463" spans="1:45" s="302" customFormat="1" ht="18.75" customHeight="1" x14ac:dyDescent="0.25">
      <c r="A463" s="317">
        <v>74</v>
      </c>
      <c r="B463" s="329" t="str">
        <f t="shared" si="29"/>
        <v/>
      </c>
      <c r="C463" s="400" t="str">
        <f>TEXT(IFERROR(INDEX('Overview - Section A'!$A$43:$A$50,MATCH(G463,'Overview - Section A'!$I$43:$I$50,0)),""),"d-mmm-yy") &amp;" to " &amp; TEXT(IFERROR(INDEX('Overview - Section A'!$E$43:$E$50,MATCH(G463,'Overview - Section A'!$I$43:$I$50,0)),""),"d-mmm-yy")</f>
        <v>1-Jan-22 to 31-Dec-22</v>
      </c>
      <c r="D463" s="413"/>
      <c r="E463" s="413"/>
      <c r="F463" s="410" t="str">
        <f t="shared" si="30"/>
        <v/>
      </c>
      <c r="G463" s="414" t="s">
        <v>306</v>
      </c>
      <c r="H463" s="414">
        <v>44926</v>
      </c>
      <c r="I463" s="415" t="b">
        <f t="shared" si="31"/>
        <v>1</v>
      </c>
      <c r="J463" s="415" t="b">
        <f t="shared" si="32"/>
        <v>0</v>
      </c>
      <c r="K463" s="415" t="str">
        <f t="shared" si="33"/>
        <v>a1N36000002nEKlEAM</v>
      </c>
      <c r="L463" s="416" t="s">
        <v>1196</v>
      </c>
      <c r="M463" s="158"/>
      <c r="N463" s="79"/>
      <c r="AI463" s="5"/>
      <c r="AJ463" s="5"/>
      <c r="AK463" s="237"/>
      <c r="AL463" s="9"/>
      <c r="AM463" s="9"/>
      <c r="AN463" s="9"/>
      <c r="AO463" s="4"/>
      <c r="AP463" s="4"/>
      <c r="AQ463" s="4"/>
      <c r="AR463" s="4"/>
      <c r="AS463" s="4"/>
    </row>
    <row r="464" spans="1:45" s="302" customFormat="1" ht="18.75" customHeight="1" x14ac:dyDescent="0.25">
      <c r="A464" s="317">
        <v>75</v>
      </c>
      <c r="B464" s="329" t="str">
        <f t="shared" si="29"/>
        <v/>
      </c>
      <c r="C464" s="400" t="str">
        <f>TEXT(IFERROR(INDEX('Overview - Section A'!$A$43:$A$50,MATCH(G464,'Overview - Section A'!$I$43:$I$50,0)),""),"d-mmm-yy") &amp;" to " &amp; TEXT(IFERROR(INDEX('Overview - Section A'!$E$43:$E$50,MATCH(G464,'Overview - Section A'!$I$43:$I$50,0)),""),"d-mmm-yy")</f>
        <v>1-Jan-18 to 31-Dec-18</v>
      </c>
      <c r="D464" s="413"/>
      <c r="E464" s="413"/>
      <c r="F464" s="410" t="str">
        <f t="shared" si="30"/>
        <v/>
      </c>
      <c r="G464" s="414" t="s">
        <v>298</v>
      </c>
      <c r="H464" s="414">
        <v>43465</v>
      </c>
      <c r="I464" s="415" t="b">
        <f t="shared" si="31"/>
        <v>1</v>
      </c>
      <c r="J464" s="415" t="b">
        <f t="shared" si="32"/>
        <v>0</v>
      </c>
      <c r="K464" s="415" t="str">
        <f t="shared" si="33"/>
        <v>a1N36000002nEKmEAM</v>
      </c>
      <c r="L464" s="416" t="s">
        <v>1197</v>
      </c>
      <c r="M464" s="158"/>
      <c r="N464" s="79"/>
      <c r="AI464" s="5"/>
      <c r="AJ464" s="5"/>
      <c r="AK464" s="237"/>
      <c r="AL464" s="9"/>
      <c r="AM464" s="9"/>
      <c r="AN464" s="9"/>
      <c r="AO464" s="4"/>
      <c r="AP464" s="4"/>
      <c r="AQ464" s="4"/>
      <c r="AR464" s="4"/>
      <c r="AS464" s="4"/>
    </row>
    <row r="465" spans="1:45" s="302" customFormat="1" ht="18.75" customHeight="1" x14ac:dyDescent="0.25">
      <c r="A465" s="317">
        <v>75</v>
      </c>
      <c r="B465" s="329" t="str">
        <f t="shared" si="29"/>
        <v/>
      </c>
      <c r="C465" s="400" t="str">
        <f>TEXT(IFERROR(INDEX('Overview - Section A'!$A$43:$A$50,MATCH(G465,'Overview - Section A'!$I$43:$I$50,0)),""),"d-mmm-yy") &amp;" to " &amp; TEXT(IFERROR(INDEX('Overview - Section A'!$E$43:$E$50,MATCH(G465,'Overview - Section A'!$I$43:$I$50,0)),""),"d-mmm-yy")</f>
        <v>1-Jan-19 to 31-Dec-19</v>
      </c>
      <c r="D465" s="413"/>
      <c r="E465" s="413"/>
      <c r="F465" s="410" t="str">
        <f t="shared" si="30"/>
        <v/>
      </c>
      <c r="G465" s="414" t="s">
        <v>300</v>
      </c>
      <c r="H465" s="414">
        <v>43830</v>
      </c>
      <c r="I465" s="415" t="b">
        <f t="shared" si="31"/>
        <v>1</v>
      </c>
      <c r="J465" s="415" t="b">
        <f t="shared" si="32"/>
        <v>0</v>
      </c>
      <c r="K465" s="415" t="str">
        <f t="shared" si="33"/>
        <v>a1N36000002nEKmEAM</v>
      </c>
      <c r="L465" s="416" t="s">
        <v>1198</v>
      </c>
      <c r="M465" s="158"/>
      <c r="N465" s="79"/>
      <c r="AI465" s="5"/>
      <c r="AJ465" s="5"/>
      <c r="AK465" s="237"/>
      <c r="AL465" s="9"/>
      <c r="AM465" s="9"/>
      <c r="AN465" s="9"/>
      <c r="AO465" s="4"/>
      <c r="AP465" s="4"/>
      <c r="AQ465" s="4"/>
      <c r="AR465" s="4"/>
      <c r="AS465" s="4"/>
    </row>
    <row r="466" spans="1:45" s="302" customFormat="1" ht="18.75" customHeight="1" x14ac:dyDescent="0.25">
      <c r="A466" s="317">
        <v>75</v>
      </c>
      <c r="B466" s="329" t="str">
        <f t="shared" si="29"/>
        <v/>
      </c>
      <c r="C466" s="400" t="str">
        <f>TEXT(IFERROR(INDEX('Overview - Section A'!$A$43:$A$50,MATCH(G466,'Overview - Section A'!$I$43:$I$50,0)),""),"d-mmm-yy") &amp;" to " &amp; TEXT(IFERROR(INDEX('Overview - Section A'!$E$43:$E$50,MATCH(G466,'Overview - Section A'!$I$43:$I$50,0)),""),"d-mmm-yy")</f>
        <v>1-Jan-20 to 31-Dec-20</v>
      </c>
      <c r="D466" s="413"/>
      <c r="E466" s="413"/>
      <c r="F466" s="410" t="str">
        <f t="shared" si="30"/>
        <v/>
      </c>
      <c r="G466" s="414" t="s">
        <v>302</v>
      </c>
      <c r="H466" s="414">
        <v>44196</v>
      </c>
      <c r="I466" s="415" t="b">
        <f t="shared" si="31"/>
        <v>1</v>
      </c>
      <c r="J466" s="415" t="b">
        <f t="shared" si="32"/>
        <v>0</v>
      </c>
      <c r="K466" s="415" t="str">
        <f t="shared" si="33"/>
        <v>a1N36000002nEKmEAM</v>
      </c>
      <c r="L466" s="416" t="s">
        <v>1199</v>
      </c>
      <c r="M466" s="158"/>
      <c r="N466" s="79"/>
      <c r="AI466" s="5"/>
      <c r="AJ466" s="5"/>
      <c r="AK466" s="237"/>
      <c r="AL466" s="9"/>
      <c r="AM466" s="9"/>
      <c r="AN466" s="9"/>
      <c r="AO466" s="4"/>
      <c r="AP466" s="4"/>
      <c r="AQ466" s="4"/>
      <c r="AR466" s="4"/>
      <c r="AS466" s="4"/>
    </row>
    <row r="467" spans="1:45" s="302" customFormat="1" ht="18.75" customHeight="1" x14ac:dyDescent="0.25">
      <c r="A467" s="317">
        <v>75</v>
      </c>
      <c r="B467" s="329" t="str">
        <f t="shared" si="29"/>
        <v/>
      </c>
      <c r="C467" s="400" t="str">
        <f>TEXT(IFERROR(INDEX('Overview - Section A'!$A$43:$A$50,MATCH(G467,'Overview - Section A'!$I$43:$I$50,0)),""),"d-mmm-yy") &amp;" to " &amp; TEXT(IFERROR(INDEX('Overview - Section A'!$E$43:$E$50,MATCH(G467,'Overview - Section A'!$I$43:$I$50,0)),""),"d-mmm-yy")</f>
        <v>1-Jan-21 to 31-Dec-21</v>
      </c>
      <c r="D467" s="413"/>
      <c r="E467" s="413"/>
      <c r="F467" s="410" t="str">
        <f t="shared" si="30"/>
        <v/>
      </c>
      <c r="G467" s="414" t="s">
        <v>304</v>
      </c>
      <c r="H467" s="414">
        <v>44561</v>
      </c>
      <c r="I467" s="415" t="b">
        <f t="shared" si="31"/>
        <v>1</v>
      </c>
      <c r="J467" s="415" t="b">
        <f t="shared" si="32"/>
        <v>0</v>
      </c>
      <c r="K467" s="415" t="str">
        <f t="shared" si="33"/>
        <v>a1N36000002nEKmEAM</v>
      </c>
      <c r="L467" s="416" t="s">
        <v>1200</v>
      </c>
      <c r="M467" s="158"/>
      <c r="N467" s="79"/>
      <c r="AI467" s="5"/>
      <c r="AJ467" s="5"/>
      <c r="AK467" s="237"/>
      <c r="AL467" s="9"/>
      <c r="AM467" s="9"/>
      <c r="AN467" s="9"/>
      <c r="AO467" s="4"/>
      <c r="AP467" s="4"/>
      <c r="AQ467" s="4"/>
      <c r="AR467" s="4"/>
      <c r="AS467" s="4"/>
    </row>
    <row r="468" spans="1:45" s="302" customFormat="1" ht="18.75" customHeight="1" x14ac:dyDescent="0.25">
      <c r="A468" s="317">
        <v>75</v>
      </c>
      <c r="B468" s="329" t="str">
        <f t="shared" si="29"/>
        <v/>
      </c>
      <c r="C468" s="400" t="str">
        <f>TEXT(IFERROR(INDEX('Overview - Section A'!$A$43:$A$50,MATCH(G468,'Overview - Section A'!$I$43:$I$50,0)),""),"d-mmm-yy") &amp;" to " &amp; TEXT(IFERROR(INDEX('Overview - Section A'!$E$43:$E$50,MATCH(G468,'Overview - Section A'!$I$43:$I$50,0)),""),"d-mmm-yy")</f>
        <v>1-Jan-22 to 31-Dec-22</v>
      </c>
      <c r="D468" s="413"/>
      <c r="E468" s="413"/>
      <c r="F468" s="410" t="str">
        <f t="shared" si="30"/>
        <v/>
      </c>
      <c r="G468" s="414" t="s">
        <v>306</v>
      </c>
      <c r="H468" s="414">
        <v>44926</v>
      </c>
      <c r="I468" s="415" t="b">
        <f t="shared" si="31"/>
        <v>1</v>
      </c>
      <c r="J468" s="415" t="b">
        <f t="shared" si="32"/>
        <v>0</v>
      </c>
      <c r="K468" s="415" t="str">
        <f t="shared" si="33"/>
        <v>a1N36000002nEKmEAM</v>
      </c>
      <c r="L468" s="416" t="s">
        <v>1201</v>
      </c>
      <c r="M468" s="158"/>
      <c r="N468" s="79"/>
      <c r="AI468" s="5"/>
      <c r="AJ468" s="5"/>
      <c r="AK468" s="237"/>
      <c r="AL468" s="9"/>
      <c r="AM468" s="9"/>
      <c r="AN468" s="9"/>
      <c r="AO468" s="4"/>
      <c r="AP468" s="4"/>
      <c r="AQ468" s="4"/>
      <c r="AR468" s="4"/>
      <c r="AS468" s="4"/>
    </row>
    <row r="469" spans="1:45" s="302" customFormat="1" ht="18.75" customHeight="1" x14ac:dyDescent="0.25">
      <c r="A469" s="317">
        <v>76</v>
      </c>
      <c r="B469" s="329" t="str">
        <f t="shared" si="29"/>
        <v/>
      </c>
      <c r="C469" s="400" t="str">
        <f>TEXT(IFERROR(INDEX('Overview - Section A'!$A$43:$A$50,MATCH(G469,'Overview - Section A'!$I$43:$I$50,0)),""),"d-mmm-yy") &amp;" to " &amp; TEXT(IFERROR(INDEX('Overview - Section A'!$E$43:$E$50,MATCH(G469,'Overview - Section A'!$I$43:$I$50,0)),""),"d-mmm-yy")</f>
        <v>1-Jan-18 to 31-Dec-18</v>
      </c>
      <c r="D469" s="413"/>
      <c r="E469" s="413"/>
      <c r="F469" s="410" t="str">
        <f t="shared" si="30"/>
        <v/>
      </c>
      <c r="G469" s="414" t="s">
        <v>298</v>
      </c>
      <c r="H469" s="414">
        <v>43465</v>
      </c>
      <c r="I469" s="415" t="b">
        <f t="shared" si="31"/>
        <v>1</v>
      </c>
      <c r="J469" s="415" t="b">
        <f t="shared" si="32"/>
        <v>0</v>
      </c>
      <c r="K469" s="415" t="str">
        <f t="shared" si="33"/>
        <v>a1N36000002nEKnEAM</v>
      </c>
      <c r="L469" s="416" t="s">
        <v>1202</v>
      </c>
      <c r="M469" s="158"/>
      <c r="N469" s="79"/>
      <c r="AI469" s="5"/>
      <c r="AJ469" s="5"/>
      <c r="AK469" s="237"/>
      <c r="AL469" s="9"/>
      <c r="AM469" s="9"/>
      <c r="AN469" s="9"/>
      <c r="AO469" s="4"/>
      <c r="AP469" s="4"/>
      <c r="AQ469" s="4"/>
      <c r="AR469" s="4"/>
      <c r="AS469" s="4"/>
    </row>
    <row r="470" spans="1:45" s="302" customFormat="1" ht="18.75" customHeight="1" x14ac:dyDescent="0.25">
      <c r="A470" s="317">
        <v>76</v>
      </c>
      <c r="B470" s="329" t="str">
        <f t="shared" si="29"/>
        <v/>
      </c>
      <c r="C470" s="400" t="str">
        <f>TEXT(IFERROR(INDEX('Overview - Section A'!$A$43:$A$50,MATCH(G470,'Overview - Section A'!$I$43:$I$50,0)),""),"d-mmm-yy") &amp;" to " &amp; TEXT(IFERROR(INDEX('Overview - Section A'!$E$43:$E$50,MATCH(G470,'Overview - Section A'!$I$43:$I$50,0)),""),"d-mmm-yy")</f>
        <v>1-Jan-19 to 31-Dec-19</v>
      </c>
      <c r="D470" s="413"/>
      <c r="E470" s="413"/>
      <c r="F470" s="410" t="str">
        <f t="shared" si="30"/>
        <v/>
      </c>
      <c r="G470" s="414" t="s">
        <v>300</v>
      </c>
      <c r="H470" s="414">
        <v>43830</v>
      </c>
      <c r="I470" s="415" t="b">
        <f t="shared" si="31"/>
        <v>1</v>
      </c>
      <c r="J470" s="415" t="b">
        <f t="shared" si="32"/>
        <v>0</v>
      </c>
      <c r="K470" s="415" t="str">
        <f t="shared" si="33"/>
        <v>a1N36000002nEKnEAM</v>
      </c>
      <c r="L470" s="416" t="s">
        <v>1203</v>
      </c>
      <c r="M470" s="158"/>
      <c r="N470" s="79"/>
      <c r="AI470" s="5"/>
      <c r="AJ470" s="5"/>
      <c r="AK470" s="237"/>
      <c r="AL470" s="9"/>
      <c r="AM470" s="9"/>
      <c r="AN470" s="9"/>
      <c r="AO470" s="4"/>
      <c r="AP470" s="4"/>
      <c r="AQ470" s="4"/>
      <c r="AR470" s="4"/>
      <c r="AS470" s="4"/>
    </row>
    <row r="471" spans="1:45" s="302" customFormat="1" ht="18.75" customHeight="1" x14ac:dyDescent="0.25">
      <c r="A471" s="317">
        <v>76</v>
      </c>
      <c r="B471" s="329" t="str">
        <f t="shared" si="29"/>
        <v/>
      </c>
      <c r="C471" s="400" t="str">
        <f>TEXT(IFERROR(INDEX('Overview - Section A'!$A$43:$A$50,MATCH(G471,'Overview - Section A'!$I$43:$I$50,0)),""),"d-mmm-yy") &amp;" to " &amp; TEXT(IFERROR(INDEX('Overview - Section A'!$E$43:$E$50,MATCH(G471,'Overview - Section A'!$I$43:$I$50,0)),""),"d-mmm-yy")</f>
        <v>1-Jan-20 to 31-Dec-20</v>
      </c>
      <c r="D471" s="413"/>
      <c r="E471" s="413"/>
      <c r="F471" s="410" t="str">
        <f t="shared" si="30"/>
        <v/>
      </c>
      <c r="G471" s="414" t="s">
        <v>302</v>
      </c>
      <c r="H471" s="414">
        <v>44196</v>
      </c>
      <c r="I471" s="415" t="b">
        <f t="shared" si="31"/>
        <v>1</v>
      </c>
      <c r="J471" s="415" t="b">
        <f t="shared" si="32"/>
        <v>0</v>
      </c>
      <c r="K471" s="415" t="str">
        <f t="shared" si="33"/>
        <v>a1N36000002nEKnEAM</v>
      </c>
      <c r="L471" s="416" t="s">
        <v>1204</v>
      </c>
      <c r="M471" s="158"/>
      <c r="N471" s="79"/>
      <c r="AI471" s="5"/>
      <c r="AJ471" s="5"/>
      <c r="AK471" s="237"/>
      <c r="AL471" s="9"/>
      <c r="AM471" s="9"/>
      <c r="AN471" s="9"/>
      <c r="AO471" s="4"/>
      <c r="AP471" s="4"/>
      <c r="AQ471" s="4"/>
      <c r="AR471" s="4"/>
      <c r="AS471" s="4"/>
    </row>
    <row r="472" spans="1:45" s="302" customFormat="1" ht="18.75" customHeight="1" x14ac:dyDescent="0.25">
      <c r="A472" s="317">
        <v>76</v>
      </c>
      <c r="B472" s="329" t="str">
        <f t="shared" si="29"/>
        <v/>
      </c>
      <c r="C472" s="400" t="str">
        <f>TEXT(IFERROR(INDEX('Overview - Section A'!$A$43:$A$50,MATCH(G472,'Overview - Section A'!$I$43:$I$50,0)),""),"d-mmm-yy") &amp;" to " &amp; TEXT(IFERROR(INDEX('Overview - Section A'!$E$43:$E$50,MATCH(G472,'Overview - Section A'!$I$43:$I$50,0)),""),"d-mmm-yy")</f>
        <v>1-Jan-21 to 31-Dec-21</v>
      </c>
      <c r="D472" s="413"/>
      <c r="E472" s="413"/>
      <c r="F472" s="410" t="str">
        <f t="shared" si="30"/>
        <v/>
      </c>
      <c r="G472" s="414" t="s">
        <v>304</v>
      </c>
      <c r="H472" s="414">
        <v>44561</v>
      </c>
      <c r="I472" s="415" t="b">
        <f t="shared" si="31"/>
        <v>1</v>
      </c>
      <c r="J472" s="415" t="b">
        <f t="shared" si="32"/>
        <v>0</v>
      </c>
      <c r="K472" s="415" t="str">
        <f t="shared" si="33"/>
        <v>a1N36000002nEKnEAM</v>
      </c>
      <c r="L472" s="416" t="s">
        <v>1205</v>
      </c>
      <c r="M472" s="158"/>
      <c r="N472" s="79"/>
      <c r="AI472" s="5"/>
      <c r="AJ472" s="5"/>
      <c r="AK472" s="237"/>
      <c r="AL472" s="9"/>
      <c r="AM472" s="9"/>
      <c r="AN472" s="9"/>
      <c r="AO472" s="4"/>
      <c r="AP472" s="4"/>
      <c r="AQ472" s="4"/>
      <c r="AR472" s="4"/>
      <c r="AS472" s="4"/>
    </row>
    <row r="473" spans="1:45" s="302" customFormat="1" ht="18.75" customHeight="1" x14ac:dyDescent="0.25">
      <c r="A473" s="317">
        <v>76</v>
      </c>
      <c r="B473" s="329" t="str">
        <f t="shared" si="29"/>
        <v/>
      </c>
      <c r="C473" s="400" t="str">
        <f>TEXT(IFERROR(INDEX('Overview - Section A'!$A$43:$A$50,MATCH(G473,'Overview - Section A'!$I$43:$I$50,0)),""),"d-mmm-yy") &amp;" to " &amp; TEXT(IFERROR(INDEX('Overview - Section A'!$E$43:$E$50,MATCH(G473,'Overview - Section A'!$I$43:$I$50,0)),""),"d-mmm-yy")</f>
        <v>1-Jan-22 to 31-Dec-22</v>
      </c>
      <c r="D473" s="413"/>
      <c r="E473" s="413"/>
      <c r="F473" s="410" t="str">
        <f t="shared" si="30"/>
        <v/>
      </c>
      <c r="G473" s="414" t="s">
        <v>306</v>
      </c>
      <c r="H473" s="414">
        <v>44926</v>
      </c>
      <c r="I473" s="415" t="b">
        <f t="shared" si="31"/>
        <v>1</v>
      </c>
      <c r="J473" s="415" t="b">
        <f t="shared" si="32"/>
        <v>0</v>
      </c>
      <c r="K473" s="415" t="str">
        <f t="shared" si="33"/>
        <v>a1N36000002nEKnEAM</v>
      </c>
      <c r="L473" s="416" t="s">
        <v>1206</v>
      </c>
      <c r="M473" s="158"/>
      <c r="N473" s="79"/>
      <c r="AI473" s="5"/>
      <c r="AJ473" s="5"/>
      <c r="AK473" s="237"/>
      <c r="AL473" s="9"/>
      <c r="AM473" s="9"/>
      <c r="AN473" s="9"/>
      <c r="AO473" s="4"/>
      <c r="AP473" s="4"/>
      <c r="AQ473" s="4"/>
      <c r="AR473" s="4"/>
      <c r="AS473" s="4"/>
    </row>
    <row r="474" spans="1:45" s="302" customFormat="1" ht="18.75" customHeight="1" x14ac:dyDescent="0.25">
      <c r="A474" s="317">
        <v>77</v>
      </c>
      <c r="B474" s="329" t="str">
        <f t="shared" si="29"/>
        <v/>
      </c>
      <c r="C474" s="400" t="str">
        <f>TEXT(IFERROR(INDEX('Overview - Section A'!$A$43:$A$50,MATCH(G474,'Overview - Section A'!$I$43:$I$50,0)),""),"d-mmm-yy") &amp;" to " &amp; TEXT(IFERROR(INDEX('Overview - Section A'!$E$43:$E$50,MATCH(G474,'Overview - Section A'!$I$43:$I$50,0)),""),"d-mmm-yy")</f>
        <v>1-Jan-18 to 31-Dec-18</v>
      </c>
      <c r="D474" s="413"/>
      <c r="E474" s="413"/>
      <c r="F474" s="410" t="str">
        <f t="shared" si="30"/>
        <v/>
      </c>
      <c r="G474" s="414" t="s">
        <v>298</v>
      </c>
      <c r="H474" s="414">
        <v>43465</v>
      </c>
      <c r="I474" s="415" t="b">
        <f t="shared" si="31"/>
        <v>1</v>
      </c>
      <c r="J474" s="415" t="b">
        <f t="shared" si="32"/>
        <v>0</v>
      </c>
      <c r="K474" s="415" t="str">
        <f t="shared" si="33"/>
        <v>a1N36000002nEKoEAM</v>
      </c>
      <c r="L474" s="416" t="s">
        <v>1207</v>
      </c>
      <c r="M474" s="158"/>
      <c r="N474" s="79"/>
      <c r="AI474" s="5"/>
      <c r="AJ474" s="5"/>
      <c r="AK474" s="237"/>
      <c r="AL474" s="9"/>
      <c r="AM474" s="9"/>
      <c r="AN474" s="9"/>
      <c r="AO474" s="4"/>
      <c r="AP474" s="4"/>
      <c r="AQ474" s="4"/>
      <c r="AR474" s="4"/>
      <c r="AS474" s="4"/>
    </row>
    <row r="475" spans="1:45" s="302" customFormat="1" ht="18.75" customHeight="1" x14ac:dyDescent="0.25">
      <c r="A475" s="317">
        <v>77</v>
      </c>
      <c r="B475" s="329" t="str">
        <f t="shared" si="29"/>
        <v/>
      </c>
      <c r="C475" s="400" t="str">
        <f>TEXT(IFERROR(INDEX('Overview - Section A'!$A$43:$A$50,MATCH(G475,'Overview - Section A'!$I$43:$I$50,0)),""),"d-mmm-yy") &amp;" to " &amp; TEXT(IFERROR(INDEX('Overview - Section A'!$E$43:$E$50,MATCH(G475,'Overview - Section A'!$I$43:$I$50,0)),""),"d-mmm-yy")</f>
        <v>1-Jan-19 to 31-Dec-19</v>
      </c>
      <c r="D475" s="413"/>
      <c r="E475" s="413"/>
      <c r="F475" s="410" t="str">
        <f t="shared" si="30"/>
        <v/>
      </c>
      <c r="G475" s="414" t="s">
        <v>300</v>
      </c>
      <c r="H475" s="414">
        <v>43830</v>
      </c>
      <c r="I475" s="415" t="b">
        <f t="shared" si="31"/>
        <v>1</v>
      </c>
      <c r="J475" s="415" t="b">
        <f t="shared" si="32"/>
        <v>0</v>
      </c>
      <c r="K475" s="415" t="str">
        <f t="shared" si="33"/>
        <v>a1N36000002nEKoEAM</v>
      </c>
      <c r="L475" s="416" t="s">
        <v>1208</v>
      </c>
      <c r="M475" s="158"/>
      <c r="N475" s="79"/>
      <c r="AI475" s="5"/>
      <c r="AJ475" s="5"/>
      <c r="AK475" s="237"/>
      <c r="AL475" s="9"/>
      <c r="AM475" s="9"/>
      <c r="AN475" s="9"/>
      <c r="AO475" s="4"/>
      <c r="AP475" s="4"/>
      <c r="AQ475" s="4"/>
      <c r="AR475" s="4"/>
      <c r="AS475" s="4"/>
    </row>
    <row r="476" spans="1:45" s="302" customFormat="1" ht="18.75" customHeight="1" x14ac:dyDescent="0.25">
      <c r="A476" s="317">
        <v>77</v>
      </c>
      <c r="B476" s="329" t="str">
        <f t="shared" si="29"/>
        <v/>
      </c>
      <c r="C476" s="400" t="str">
        <f>TEXT(IFERROR(INDEX('Overview - Section A'!$A$43:$A$50,MATCH(G476,'Overview - Section A'!$I$43:$I$50,0)),""),"d-mmm-yy") &amp;" to " &amp; TEXT(IFERROR(INDEX('Overview - Section A'!$E$43:$E$50,MATCH(G476,'Overview - Section A'!$I$43:$I$50,0)),""),"d-mmm-yy")</f>
        <v>1-Jan-20 to 31-Dec-20</v>
      </c>
      <c r="D476" s="413"/>
      <c r="E476" s="413"/>
      <c r="F476" s="410" t="str">
        <f t="shared" si="30"/>
        <v/>
      </c>
      <c r="G476" s="414" t="s">
        <v>302</v>
      </c>
      <c r="H476" s="414">
        <v>44196</v>
      </c>
      <c r="I476" s="415" t="b">
        <f t="shared" si="31"/>
        <v>1</v>
      </c>
      <c r="J476" s="415" t="b">
        <f t="shared" si="32"/>
        <v>0</v>
      </c>
      <c r="K476" s="415" t="str">
        <f t="shared" si="33"/>
        <v>a1N36000002nEKoEAM</v>
      </c>
      <c r="L476" s="416" t="s">
        <v>1209</v>
      </c>
      <c r="M476" s="158"/>
      <c r="N476" s="79"/>
      <c r="AI476" s="5"/>
      <c r="AJ476" s="5"/>
      <c r="AK476" s="237"/>
      <c r="AL476" s="9"/>
      <c r="AM476" s="9"/>
      <c r="AN476" s="9"/>
      <c r="AO476" s="4"/>
      <c r="AP476" s="4"/>
      <c r="AQ476" s="4"/>
      <c r="AR476" s="4"/>
      <c r="AS476" s="4"/>
    </row>
    <row r="477" spans="1:45" s="302" customFormat="1" ht="18.75" customHeight="1" x14ac:dyDescent="0.25">
      <c r="A477" s="317">
        <v>77</v>
      </c>
      <c r="B477" s="329" t="str">
        <f t="shared" si="29"/>
        <v/>
      </c>
      <c r="C477" s="400" t="str">
        <f>TEXT(IFERROR(INDEX('Overview - Section A'!$A$43:$A$50,MATCH(G477,'Overview - Section A'!$I$43:$I$50,0)),""),"d-mmm-yy") &amp;" to " &amp; TEXT(IFERROR(INDEX('Overview - Section A'!$E$43:$E$50,MATCH(G477,'Overview - Section A'!$I$43:$I$50,0)),""),"d-mmm-yy")</f>
        <v>1-Jan-21 to 31-Dec-21</v>
      </c>
      <c r="D477" s="413"/>
      <c r="E477" s="413"/>
      <c r="F477" s="410" t="str">
        <f t="shared" si="30"/>
        <v/>
      </c>
      <c r="G477" s="414" t="s">
        <v>304</v>
      </c>
      <c r="H477" s="414">
        <v>44561</v>
      </c>
      <c r="I477" s="415" t="b">
        <f t="shared" si="31"/>
        <v>1</v>
      </c>
      <c r="J477" s="415" t="b">
        <f t="shared" si="32"/>
        <v>0</v>
      </c>
      <c r="K477" s="415" t="str">
        <f t="shared" si="33"/>
        <v>a1N36000002nEKoEAM</v>
      </c>
      <c r="L477" s="416" t="s">
        <v>1210</v>
      </c>
      <c r="M477" s="158"/>
      <c r="N477" s="79"/>
      <c r="AI477" s="5"/>
      <c r="AJ477" s="5"/>
      <c r="AK477" s="237"/>
      <c r="AL477" s="9"/>
      <c r="AM477" s="9"/>
      <c r="AN477" s="9"/>
      <c r="AO477" s="4"/>
      <c r="AP477" s="4"/>
      <c r="AQ477" s="4"/>
      <c r="AR477" s="4"/>
      <c r="AS477" s="4"/>
    </row>
    <row r="478" spans="1:45" s="302" customFormat="1" ht="18.75" customHeight="1" x14ac:dyDescent="0.25">
      <c r="A478" s="317">
        <v>77</v>
      </c>
      <c r="B478" s="329" t="str">
        <f t="shared" ref="B478:B493" si="34">IF(A478=A477,"",IF(VLOOKUP(A478,$A$8:$D$90,4,FALSE)=0,"",VLOOKUP(A478,$A$8:$D$90,4,FALSE)))</f>
        <v/>
      </c>
      <c r="C478" s="400" t="str">
        <f>TEXT(IFERROR(INDEX('Overview - Section A'!$A$43:$A$50,MATCH(G478,'Overview - Section A'!$I$43:$I$50,0)),""),"d-mmm-yy") &amp;" to " &amp; TEXT(IFERROR(INDEX('Overview - Section A'!$E$43:$E$50,MATCH(G478,'Overview - Section A'!$I$43:$I$50,0)),""),"d-mmm-yy")</f>
        <v>1-Jan-22 to 31-Dec-22</v>
      </c>
      <c r="D478" s="413"/>
      <c r="E478" s="413"/>
      <c r="F478" s="410" t="str">
        <f t="shared" ref="F478:F493" si="35">IF(VLOOKUP(A478,$A$8:$D$90,4,FALSE)=0,"",VLOOKUP(A478,$A$8:$D$90,4,FALSE))</f>
        <v/>
      </c>
      <c r="G478" s="414" t="s">
        <v>306</v>
      </c>
      <c r="H478" s="414">
        <v>44926</v>
      </c>
      <c r="I478" s="415" t="b">
        <f t="shared" ref="I478:I493" si="36">IFERROR(TRUE,FALSE)</f>
        <v>1</v>
      </c>
      <c r="J478" s="415" t="b">
        <f t="shared" ref="J478:J493" si="37">IFERROR(IF(F478&lt;&gt;"",TRUE,FALSE),FALSE)</f>
        <v>0</v>
      </c>
      <c r="K478" s="415" t="str">
        <f t="shared" ref="K478:K493" si="38">IFERROR(VLOOKUP(A478,$A$8:$T$90,20,FALSE),"")</f>
        <v>a1N36000002nEKoEAM</v>
      </c>
      <c r="L478" s="416" t="s">
        <v>1211</v>
      </c>
      <c r="M478" s="158"/>
      <c r="N478" s="79"/>
      <c r="AI478" s="5"/>
      <c r="AJ478" s="5"/>
      <c r="AK478" s="237"/>
      <c r="AL478" s="9"/>
      <c r="AM478" s="9"/>
      <c r="AN478" s="9"/>
      <c r="AO478" s="4"/>
      <c r="AP478" s="4"/>
      <c r="AQ478" s="4"/>
      <c r="AR478" s="4"/>
      <c r="AS478" s="4"/>
    </row>
    <row r="479" spans="1:45" s="302" customFormat="1" ht="18.75" customHeight="1" x14ac:dyDescent="0.25">
      <c r="A479" s="317">
        <v>78</v>
      </c>
      <c r="B479" s="329" t="str">
        <f t="shared" si="34"/>
        <v/>
      </c>
      <c r="C479" s="400" t="str">
        <f>TEXT(IFERROR(INDEX('Overview - Section A'!$A$43:$A$50,MATCH(G479,'Overview - Section A'!$I$43:$I$50,0)),""),"d-mmm-yy") &amp;" to " &amp; TEXT(IFERROR(INDEX('Overview - Section A'!$E$43:$E$50,MATCH(G479,'Overview - Section A'!$I$43:$I$50,0)),""),"d-mmm-yy")</f>
        <v>1-Jan-18 to 31-Dec-18</v>
      </c>
      <c r="D479" s="413"/>
      <c r="E479" s="413"/>
      <c r="F479" s="410" t="str">
        <f t="shared" si="35"/>
        <v/>
      </c>
      <c r="G479" s="414" t="s">
        <v>298</v>
      </c>
      <c r="H479" s="414">
        <v>43465</v>
      </c>
      <c r="I479" s="415" t="b">
        <f t="shared" si="36"/>
        <v>1</v>
      </c>
      <c r="J479" s="415" t="b">
        <f t="shared" si="37"/>
        <v>0</v>
      </c>
      <c r="K479" s="415" t="str">
        <f t="shared" si="38"/>
        <v>a1N36000002nEKpEAM</v>
      </c>
      <c r="L479" s="416" t="s">
        <v>1212</v>
      </c>
      <c r="M479" s="158"/>
      <c r="N479" s="79"/>
      <c r="AI479" s="5"/>
      <c r="AJ479" s="5"/>
      <c r="AK479" s="237"/>
      <c r="AL479" s="9"/>
      <c r="AM479" s="9"/>
      <c r="AN479" s="9"/>
      <c r="AO479" s="4"/>
      <c r="AP479" s="4"/>
      <c r="AQ479" s="4"/>
      <c r="AR479" s="4"/>
      <c r="AS479" s="4"/>
    </row>
    <row r="480" spans="1:45" s="302" customFormat="1" ht="18.75" customHeight="1" x14ac:dyDescent="0.25">
      <c r="A480" s="317">
        <v>78</v>
      </c>
      <c r="B480" s="329" t="str">
        <f t="shared" si="34"/>
        <v/>
      </c>
      <c r="C480" s="400" t="str">
        <f>TEXT(IFERROR(INDEX('Overview - Section A'!$A$43:$A$50,MATCH(G480,'Overview - Section A'!$I$43:$I$50,0)),""),"d-mmm-yy") &amp;" to " &amp; TEXT(IFERROR(INDEX('Overview - Section A'!$E$43:$E$50,MATCH(G480,'Overview - Section A'!$I$43:$I$50,0)),""),"d-mmm-yy")</f>
        <v>1-Jan-19 to 31-Dec-19</v>
      </c>
      <c r="D480" s="413"/>
      <c r="E480" s="413"/>
      <c r="F480" s="410" t="str">
        <f t="shared" si="35"/>
        <v/>
      </c>
      <c r="G480" s="414" t="s">
        <v>300</v>
      </c>
      <c r="H480" s="414">
        <v>43830</v>
      </c>
      <c r="I480" s="415" t="b">
        <f t="shared" si="36"/>
        <v>1</v>
      </c>
      <c r="J480" s="415" t="b">
        <f t="shared" si="37"/>
        <v>0</v>
      </c>
      <c r="K480" s="415" t="str">
        <f t="shared" si="38"/>
        <v>a1N36000002nEKpEAM</v>
      </c>
      <c r="L480" s="416" t="s">
        <v>1213</v>
      </c>
      <c r="M480" s="158"/>
      <c r="N480" s="79"/>
      <c r="AI480" s="5"/>
      <c r="AJ480" s="5"/>
      <c r="AK480" s="237"/>
      <c r="AL480" s="9"/>
      <c r="AM480" s="9"/>
      <c r="AN480" s="9"/>
      <c r="AO480" s="4"/>
      <c r="AP480" s="4"/>
      <c r="AQ480" s="4"/>
      <c r="AR480" s="4"/>
      <c r="AS480" s="4"/>
    </row>
    <row r="481" spans="1:45" s="302" customFormat="1" ht="18.75" customHeight="1" x14ac:dyDescent="0.25">
      <c r="A481" s="317">
        <v>78</v>
      </c>
      <c r="B481" s="329" t="str">
        <f t="shared" si="34"/>
        <v/>
      </c>
      <c r="C481" s="400" t="str">
        <f>TEXT(IFERROR(INDEX('Overview - Section A'!$A$43:$A$50,MATCH(G481,'Overview - Section A'!$I$43:$I$50,0)),""),"d-mmm-yy") &amp;" to " &amp; TEXT(IFERROR(INDEX('Overview - Section A'!$E$43:$E$50,MATCH(G481,'Overview - Section A'!$I$43:$I$50,0)),""),"d-mmm-yy")</f>
        <v>1-Jan-20 to 31-Dec-20</v>
      </c>
      <c r="D481" s="413"/>
      <c r="E481" s="413"/>
      <c r="F481" s="410" t="str">
        <f t="shared" si="35"/>
        <v/>
      </c>
      <c r="G481" s="414" t="s">
        <v>302</v>
      </c>
      <c r="H481" s="414">
        <v>44196</v>
      </c>
      <c r="I481" s="415" t="b">
        <f t="shared" si="36"/>
        <v>1</v>
      </c>
      <c r="J481" s="415" t="b">
        <f t="shared" si="37"/>
        <v>0</v>
      </c>
      <c r="K481" s="415" t="str">
        <f t="shared" si="38"/>
        <v>a1N36000002nEKpEAM</v>
      </c>
      <c r="L481" s="416" t="s">
        <v>1214</v>
      </c>
      <c r="M481" s="158"/>
      <c r="N481" s="79"/>
      <c r="AI481" s="5"/>
      <c r="AJ481" s="5"/>
      <c r="AK481" s="237"/>
      <c r="AL481" s="9"/>
      <c r="AM481" s="9"/>
      <c r="AN481" s="9"/>
      <c r="AO481" s="4"/>
      <c r="AP481" s="4"/>
      <c r="AQ481" s="4"/>
      <c r="AR481" s="4"/>
      <c r="AS481" s="4"/>
    </row>
    <row r="482" spans="1:45" s="302" customFormat="1" ht="18.75" customHeight="1" x14ac:dyDescent="0.25">
      <c r="A482" s="317">
        <v>78</v>
      </c>
      <c r="B482" s="329" t="str">
        <f t="shared" si="34"/>
        <v/>
      </c>
      <c r="C482" s="400" t="str">
        <f>TEXT(IFERROR(INDEX('Overview - Section A'!$A$43:$A$50,MATCH(G482,'Overview - Section A'!$I$43:$I$50,0)),""),"d-mmm-yy") &amp;" to " &amp; TEXT(IFERROR(INDEX('Overview - Section A'!$E$43:$E$50,MATCH(G482,'Overview - Section A'!$I$43:$I$50,0)),""),"d-mmm-yy")</f>
        <v>1-Jan-21 to 31-Dec-21</v>
      </c>
      <c r="D482" s="413"/>
      <c r="E482" s="413"/>
      <c r="F482" s="410" t="str">
        <f t="shared" si="35"/>
        <v/>
      </c>
      <c r="G482" s="414" t="s">
        <v>304</v>
      </c>
      <c r="H482" s="414">
        <v>44561</v>
      </c>
      <c r="I482" s="415" t="b">
        <f t="shared" si="36"/>
        <v>1</v>
      </c>
      <c r="J482" s="415" t="b">
        <f t="shared" si="37"/>
        <v>0</v>
      </c>
      <c r="K482" s="415" t="str">
        <f t="shared" si="38"/>
        <v>a1N36000002nEKpEAM</v>
      </c>
      <c r="L482" s="416" t="s">
        <v>1215</v>
      </c>
      <c r="M482" s="158"/>
      <c r="N482" s="79"/>
      <c r="AI482" s="5"/>
      <c r="AJ482" s="5"/>
      <c r="AK482" s="237"/>
      <c r="AL482" s="9"/>
      <c r="AM482" s="9"/>
      <c r="AN482" s="9"/>
      <c r="AO482" s="4"/>
      <c r="AP482" s="4"/>
      <c r="AQ482" s="4"/>
      <c r="AR482" s="4"/>
      <c r="AS482" s="4"/>
    </row>
    <row r="483" spans="1:45" s="302" customFormat="1" ht="18.75" customHeight="1" x14ac:dyDescent="0.25">
      <c r="A483" s="317">
        <v>78</v>
      </c>
      <c r="B483" s="329" t="str">
        <f t="shared" si="34"/>
        <v/>
      </c>
      <c r="C483" s="400" t="str">
        <f>TEXT(IFERROR(INDEX('Overview - Section A'!$A$43:$A$50,MATCH(G483,'Overview - Section A'!$I$43:$I$50,0)),""),"d-mmm-yy") &amp;" to " &amp; TEXT(IFERROR(INDEX('Overview - Section A'!$E$43:$E$50,MATCH(G483,'Overview - Section A'!$I$43:$I$50,0)),""),"d-mmm-yy")</f>
        <v>1-Jan-22 to 31-Dec-22</v>
      </c>
      <c r="D483" s="413"/>
      <c r="E483" s="413"/>
      <c r="F483" s="410" t="str">
        <f t="shared" si="35"/>
        <v/>
      </c>
      <c r="G483" s="414" t="s">
        <v>306</v>
      </c>
      <c r="H483" s="414">
        <v>44926</v>
      </c>
      <c r="I483" s="415" t="b">
        <f t="shared" si="36"/>
        <v>1</v>
      </c>
      <c r="J483" s="415" t="b">
        <f t="shared" si="37"/>
        <v>0</v>
      </c>
      <c r="K483" s="415" t="str">
        <f t="shared" si="38"/>
        <v>a1N36000002nEKpEAM</v>
      </c>
      <c r="L483" s="416" t="s">
        <v>1216</v>
      </c>
      <c r="M483" s="158"/>
      <c r="N483" s="79"/>
      <c r="AI483" s="5"/>
      <c r="AJ483" s="5"/>
      <c r="AK483" s="237"/>
      <c r="AL483" s="9"/>
      <c r="AM483" s="9"/>
      <c r="AN483" s="9"/>
      <c r="AO483" s="4"/>
      <c r="AP483" s="4"/>
      <c r="AQ483" s="4"/>
      <c r="AR483" s="4"/>
      <c r="AS483" s="4"/>
    </row>
    <row r="484" spans="1:45" s="302" customFormat="1" ht="18.75" customHeight="1" x14ac:dyDescent="0.25">
      <c r="A484" s="317">
        <v>79</v>
      </c>
      <c r="B484" s="329" t="str">
        <f t="shared" si="34"/>
        <v/>
      </c>
      <c r="C484" s="400" t="str">
        <f>TEXT(IFERROR(INDEX('Overview - Section A'!$A$43:$A$50,MATCH(G484,'Overview - Section A'!$I$43:$I$50,0)),""),"d-mmm-yy") &amp;" to " &amp; TEXT(IFERROR(INDEX('Overview - Section A'!$E$43:$E$50,MATCH(G484,'Overview - Section A'!$I$43:$I$50,0)),""),"d-mmm-yy")</f>
        <v>1-Jan-18 to 31-Dec-18</v>
      </c>
      <c r="D484" s="413"/>
      <c r="E484" s="413"/>
      <c r="F484" s="410" t="str">
        <f t="shared" si="35"/>
        <v/>
      </c>
      <c r="G484" s="414" t="s">
        <v>298</v>
      </c>
      <c r="H484" s="414">
        <v>43465</v>
      </c>
      <c r="I484" s="415" t="b">
        <f t="shared" si="36"/>
        <v>1</v>
      </c>
      <c r="J484" s="415" t="b">
        <f t="shared" si="37"/>
        <v>0</v>
      </c>
      <c r="K484" s="415" t="str">
        <f t="shared" si="38"/>
        <v>a1N36000002nEKqEAM</v>
      </c>
      <c r="L484" s="416" t="s">
        <v>1217</v>
      </c>
      <c r="M484" s="158"/>
      <c r="N484" s="79"/>
      <c r="AI484" s="5"/>
      <c r="AJ484" s="5"/>
      <c r="AK484" s="237"/>
      <c r="AL484" s="9"/>
      <c r="AM484" s="9"/>
      <c r="AN484" s="9"/>
      <c r="AO484" s="4"/>
      <c r="AP484" s="4"/>
      <c r="AQ484" s="4"/>
      <c r="AR484" s="4"/>
      <c r="AS484" s="4"/>
    </row>
    <row r="485" spans="1:45" s="302" customFormat="1" ht="18.75" customHeight="1" x14ac:dyDescent="0.25">
      <c r="A485" s="317">
        <v>79</v>
      </c>
      <c r="B485" s="329" t="str">
        <f t="shared" si="34"/>
        <v/>
      </c>
      <c r="C485" s="400" t="str">
        <f>TEXT(IFERROR(INDEX('Overview - Section A'!$A$43:$A$50,MATCH(G485,'Overview - Section A'!$I$43:$I$50,0)),""),"d-mmm-yy") &amp;" to " &amp; TEXT(IFERROR(INDEX('Overview - Section A'!$E$43:$E$50,MATCH(G485,'Overview - Section A'!$I$43:$I$50,0)),""),"d-mmm-yy")</f>
        <v>1-Jan-19 to 31-Dec-19</v>
      </c>
      <c r="D485" s="413"/>
      <c r="E485" s="413"/>
      <c r="F485" s="410" t="str">
        <f t="shared" si="35"/>
        <v/>
      </c>
      <c r="G485" s="414" t="s">
        <v>300</v>
      </c>
      <c r="H485" s="414">
        <v>43830</v>
      </c>
      <c r="I485" s="415" t="b">
        <f t="shared" si="36"/>
        <v>1</v>
      </c>
      <c r="J485" s="415" t="b">
        <f t="shared" si="37"/>
        <v>0</v>
      </c>
      <c r="K485" s="415" t="str">
        <f t="shared" si="38"/>
        <v>a1N36000002nEKqEAM</v>
      </c>
      <c r="L485" s="416" t="s">
        <v>1218</v>
      </c>
      <c r="M485" s="158"/>
      <c r="N485" s="79"/>
      <c r="AI485" s="5"/>
      <c r="AJ485" s="5"/>
      <c r="AK485" s="237"/>
      <c r="AL485" s="9"/>
      <c r="AM485" s="9"/>
      <c r="AN485" s="9"/>
      <c r="AO485" s="4"/>
      <c r="AP485" s="4"/>
      <c r="AQ485" s="4"/>
      <c r="AR485" s="4"/>
      <c r="AS485" s="4"/>
    </row>
    <row r="486" spans="1:45" s="302" customFormat="1" ht="18.75" customHeight="1" x14ac:dyDescent="0.25">
      <c r="A486" s="317">
        <v>79</v>
      </c>
      <c r="B486" s="329" t="str">
        <f t="shared" si="34"/>
        <v/>
      </c>
      <c r="C486" s="400" t="str">
        <f>TEXT(IFERROR(INDEX('Overview - Section A'!$A$43:$A$50,MATCH(G486,'Overview - Section A'!$I$43:$I$50,0)),""),"d-mmm-yy") &amp;" to " &amp; TEXT(IFERROR(INDEX('Overview - Section A'!$E$43:$E$50,MATCH(G486,'Overview - Section A'!$I$43:$I$50,0)),""),"d-mmm-yy")</f>
        <v>1-Jan-20 to 31-Dec-20</v>
      </c>
      <c r="D486" s="413"/>
      <c r="E486" s="413"/>
      <c r="F486" s="410" t="str">
        <f t="shared" si="35"/>
        <v/>
      </c>
      <c r="G486" s="414" t="s">
        <v>302</v>
      </c>
      <c r="H486" s="414">
        <v>44196</v>
      </c>
      <c r="I486" s="415" t="b">
        <f t="shared" si="36"/>
        <v>1</v>
      </c>
      <c r="J486" s="415" t="b">
        <f t="shared" si="37"/>
        <v>0</v>
      </c>
      <c r="K486" s="415" t="str">
        <f t="shared" si="38"/>
        <v>a1N36000002nEKqEAM</v>
      </c>
      <c r="L486" s="416" t="s">
        <v>1219</v>
      </c>
      <c r="M486" s="158"/>
      <c r="N486" s="79"/>
      <c r="AI486" s="5"/>
      <c r="AJ486" s="5"/>
      <c r="AK486" s="237"/>
      <c r="AL486" s="9"/>
      <c r="AM486" s="9"/>
      <c r="AN486" s="9"/>
      <c r="AO486" s="4"/>
      <c r="AP486" s="4"/>
      <c r="AQ486" s="4"/>
      <c r="AR486" s="4"/>
      <c r="AS486" s="4"/>
    </row>
    <row r="487" spans="1:45" s="302" customFormat="1" ht="18.75" customHeight="1" x14ac:dyDescent="0.25">
      <c r="A487" s="317">
        <v>79</v>
      </c>
      <c r="B487" s="329" t="str">
        <f t="shared" si="34"/>
        <v/>
      </c>
      <c r="C487" s="400" t="str">
        <f>TEXT(IFERROR(INDEX('Overview - Section A'!$A$43:$A$50,MATCH(G487,'Overview - Section A'!$I$43:$I$50,0)),""),"d-mmm-yy") &amp;" to " &amp; TEXT(IFERROR(INDEX('Overview - Section A'!$E$43:$E$50,MATCH(G487,'Overview - Section A'!$I$43:$I$50,0)),""),"d-mmm-yy")</f>
        <v>1-Jan-21 to 31-Dec-21</v>
      </c>
      <c r="D487" s="413"/>
      <c r="E487" s="413"/>
      <c r="F487" s="410" t="str">
        <f t="shared" si="35"/>
        <v/>
      </c>
      <c r="G487" s="414" t="s">
        <v>304</v>
      </c>
      <c r="H487" s="414">
        <v>44561</v>
      </c>
      <c r="I487" s="415" t="b">
        <f t="shared" si="36"/>
        <v>1</v>
      </c>
      <c r="J487" s="415" t="b">
        <f t="shared" si="37"/>
        <v>0</v>
      </c>
      <c r="K487" s="415" t="str">
        <f t="shared" si="38"/>
        <v>a1N36000002nEKqEAM</v>
      </c>
      <c r="L487" s="416" t="s">
        <v>1220</v>
      </c>
      <c r="M487" s="158"/>
      <c r="N487" s="79"/>
      <c r="AI487" s="5"/>
      <c r="AJ487" s="5"/>
      <c r="AK487" s="237"/>
      <c r="AL487" s="9"/>
      <c r="AM487" s="9"/>
      <c r="AN487" s="9"/>
      <c r="AO487" s="4"/>
      <c r="AP487" s="4"/>
      <c r="AQ487" s="4"/>
      <c r="AR487" s="4"/>
      <c r="AS487" s="4"/>
    </row>
    <row r="488" spans="1:45" s="302" customFormat="1" ht="18.75" customHeight="1" x14ac:dyDescent="0.25">
      <c r="A488" s="317">
        <v>79</v>
      </c>
      <c r="B488" s="329" t="str">
        <f t="shared" si="34"/>
        <v/>
      </c>
      <c r="C488" s="400" t="str">
        <f>TEXT(IFERROR(INDEX('Overview - Section A'!$A$43:$A$50,MATCH(G488,'Overview - Section A'!$I$43:$I$50,0)),""),"d-mmm-yy") &amp;" to " &amp; TEXT(IFERROR(INDEX('Overview - Section A'!$E$43:$E$50,MATCH(G488,'Overview - Section A'!$I$43:$I$50,0)),""),"d-mmm-yy")</f>
        <v>1-Jan-22 to 31-Dec-22</v>
      </c>
      <c r="D488" s="413"/>
      <c r="E488" s="413"/>
      <c r="F488" s="410" t="str">
        <f t="shared" si="35"/>
        <v/>
      </c>
      <c r="G488" s="414" t="s">
        <v>306</v>
      </c>
      <c r="H488" s="414">
        <v>44926</v>
      </c>
      <c r="I488" s="415" t="b">
        <f t="shared" si="36"/>
        <v>1</v>
      </c>
      <c r="J488" s="415" t="b">
        <f t="shared" si="37"/>
        <v>0</v>
      </c>
      <c r="K488" s="415" t="str">
        <f t="shared" si="38"/>
        <v>a1N36000002nEKqEAM</v>
      </c>
      <c r="L488" s="416" t="s">
        <v>1221</v>
      </c>
      <c r="M488" s="158"/>
      <c r="N488" s="79"/>
      <c r="AI488" s="5"/>
      <c r="AJ488" s="5"/>
      <c r="AK488" s="237"/>
      <c r="AL488" s="9"/>
      <c r="AM488" s="9"/>
      <c r="AN488" s="9"/>
      <c r="AO488" s="4"/>
      <c r="AP488" s="4"/>
      <c r="AQ488" s="4"/>
      <c r="AR488" s="4"/>
      <c r="AS488" s="4"/>
    </row>
    <row r="489" spans="1:45" s="302" customFormat="1" ht="18.75" customHeight="1" x14ac:dyDescent="0.25">
      <c r="A489" s="317">
        <v>80</v>
      </c>
      <c r="B489" s="329" t="str">
        <f t="shared" si="34"/>
        <v/>
      </c>
      <c r="C489" s="400" t="str">
        <f>TEXT(IFERROR(INDEX('Overview - Section A'!$A$43:$A$50,MATCH(G489,'Overview - Section A'!$I$43:$I$50,0)),""),"d-mmm-yy") &amp;" to " &amp; TEXT(IFERROR(INDEX('Overview - Section A'!$E$43:$E$50,MATCH(G489,'Overview - Section A'!$I$43:$I$50,0)),""),"d-mmm-yy")</f>
        <v>1-Jan-18 to 31-Dec-18</v>
      </c>
      <c r="D489" s="413"/>
      <c r="E489" s="413"/>
      <c r="F489" s="410" t="str">
        <f t="shared" si="35"/>
        <v/>
      </c>
      <c r="G489" s="414" t="s">
        <v>298</v>
      </c>
      <c r="H489" s="414">
        <v>43465</v>
      </c>
      <c r="I489" s="415" t="b">
        <f t="shared" si="36"/>
        <v>1</v>
      </c>
      <c r="J489" s="415" t="b">
        <f t="shared" si="37"/>
        <v>0</v>
      </c>
      <c r="K489" s="415" t="str">
        <f t="shared" si="38"/>
        <v>a1N36000002nEKrEAM</v>
      </c>
      <c r="L489" s="416" t="s">
        <v>1222</v>
      </c>
      <c r="M489" s="158"/>
      <c r="N489" s="79"/>
      <c r="AI489" s="5"/>
      <c r="AJ489" s="5"/>
      <c r="AK489" s="237"/>
      <c r="AL489" s="9"/>
      <c r="AM489" s="9"/>
      <c r="AN489" s="9"/>
      <c r="AO489" s="4"/>
      <c r="AP489" s="4"/>
      <c r="AQ489" s="4"/>
      <c r="AR489" s="4"/>
      <c r="AS489" s="4"/>
    </row>
    <row r="490" spans="1:45" s="302" customFormat="1" ht="18.75" customHeight="1" x14ac:dyDescent="0.25">
      <c r="A490" s="317">
        <v>80</v>
      </c>
      <c r="B490" s="329" t="str">
        <f t="shared" si="34"/>
        <v/>
      </c>
      <c r="C490" s="400" t="str">
        <f>TEXT(IFERROR(INDEX('Overview - Section A'!$A$43:$A$50,MATCH(G490,'Overview - Section A'!$I$43:$I$50,0)),""),"d-mmm-yy") &amp;" to " &amp; TEXT(IFERROR(INDEX('Overview - Section A'!$E$43:$E$50,MATCH(G490,'Overview - Section A'!$I$43:$I$50,0)),""),"d-mmm-yy")</f>
        <v>1-Jan-19 to 31-Dec-19</v>
      </c>
      <c r="D490" s="413"/>
      <c r="E490" s="413"/>
      <c r="F490" s="410" t="str">
        <f t="shared" si="35"/>
        <v/>
      </c>
      <c r="G490" s="414" t="s">
        <v>300</v>
      </c>
      <c r="H490" s="414">
        <v>43830</v>
      </c>
      <c r="I490" s="415" t="b">
        <f t="shared" si="36"/>
        <v>1</v>
      </c>
      <c r="J490" s="415" t="b">
        <f t="shared" si="37"/>
        <v>0</v>
      </c>
      <c r="K490" s="415" t="str">
        <f t="shared" si="38"/>
        <v>a1N36000002nEKrEAM</v>
      </c>
      <c r="L490" s="416" t="s">
        <v>1223</v>
      </c>
      <c r="M490" s="158"/>
      <c r="N490" s="79"/>
      <c r="AI490" s="5"/>
      <c r="AJ490" s="5"/>
      <c r="AK490" s="237"/>
      <c r="AL490" s="9"/>
      <c r="AM490" s="9"/>
      <c r="AN490" s="9"/>
      <c r="AO490" s="4"/>
      <c r="AP490" s="4"/>
      <c r="AQ490" s="4"/>
      <c r="AR490" s="4"/>
      <c r="AS490" s="4"/>
    </row>
    <row r="491" spans="1:45" s="302" customFormat="1" ht="18.75" customHeight="1" x14ac:dyDescent="0.25">
      <c r="A491" s="317">
        <v>80</v>
      </c>
      <c r="B491" s="329" t="str">
        <f t="shared" si="34"/>
        <v/>
      </c>
      <c r="C491" s="400" t="str">
        <f>TEXT(IFERROR(INDEX('Overview - Section A'!$A$43:$A$50,MATCH(G491,'Overview - Section A'!$I$43:$I$50,0)),""),"d-mmm-yy") &amp;" to " &amp; TEXT(IFERROR(INDEX('Overview - Section A'!$E$43:$E$50,MATCH(G491,'Overview - Section A'!$I$43:$I$50,0)),""),"d-mmm-yy")</f>
        <v>1-Jan-20 to 31-Dec-20</v>
      </c>
      <c r="D491" s="413"/>
      <c r="E491" s="413"/>
      <c r="F491" s="410" t="str">
        <f t="shared" si="35"/>
        <v/>
      </c>
      <c r="G491" s="414" t="s">
        <v>302</v>
      </c>
      <c r="H491" s="414">
        <v>44196</v>
      </c>
      <c r="I491" s="415" t="b">
        <f t="shared" si="36"/>
        <v>1</v>
      </c>
      <c r="J491" s="415" t="b">
        <f t="shared" si="37"/>
        <v>0</v>
      </c>
      <c r="K491" s="415" t="str">
        <f t="shared" si="38"/>
        <v>a1N36000002nEKrEAM</v>
      </c>
      <c r="L491" s="416" t="s">
        <v>1224</v>
      </c>
      <c r="M491" s="158"/>
      <c r="N491" s="79"/>
      <c r="AI491" s="5"/>
      <c r="AJ491" s="5"/>
      <c r="AK491" s="237"/>
      <c r="AL491" s="9"/>
      <c r="AM491" s="9"/>
      <c r="AN491" s="9"/>
      <c r="AO491" s="4"/>
      <c r="AP491" s="4"/>
      <c r="AQ491" s="4"/>
      <c r="AR491" s="4"/>
      <c r="AS491" s="4"/>
    </row>
    <row r="492" spans="1:45" s="302" customFormat="1" ht="18.75" customHeight="1" x14ac:dyDescent="0.25">
      <c r="A492" s="317">
        <v>80</v>
      </c>
      <c r="B492" s="329" t="str">
        <f t="shared" si="34"/>
        <v/>
      </c>
      <c r="C492" s="400" t="str">
        <f>TEXT(IFERROR(INDEX('Overview - Section A'!$A$43:$A$50,MATCH(G492,'Overview - Section A'!$I$43:$I$50,0)),""),"d-mmm-yy") &amp;" to " &amp; TEXT(IFERROR(INDEX('Overview - Section A'!$E$43:$E$50,MATCH(G492,'Overview - Section A'!$I$43:$I$50,0)),""),"d-mmm-yy")</f>
        <v>1-Jan-21 to 31-Dec-21</v>
      </c>
      <c r="D492" s="413"/>
      <c r="E492" s="413"/>
      <c r="F492" s="410" t="str">
        <f t="shared" si="35"/>
        <v/>
      </c>
      <c r="G492" s="414" t="s">
        <v>304</v>
      </c>
      <c r="H492" s="414">
        <v>44561</v>
      </c>
      <c r="I492" s="415" t="b">
        <f t="shared" si="36"/>
        <v>1</v>
      </c>
      <c r="J492" s="415" t="b">
        <f t="shared" si="37"/>
        <v>0</v>
      </c>
      <c r="K492" s="415" t="str">
        <f t="shared" si="38"/>
        <v>a1N36000002nEKrEAM</v>
      </c>
      <c r="L492" s="416" t="s">
        <v>1225</v>
      </c>
      <c r="M492" s="158"/>
      <c r="N492" s="79"/>
      <c r="AI492" s="5"/>
      <c r="AJ492" s="5"/>
      <c r="AK492" s="237"/>
      <c r="AL492" s="9"/>
      <c r="AM492" s="9"/>
      <c r="AN492" s="9"/>
      <c r="AO492" s="4"/>
      <c r="AP492" s="4"/>
      <c r="AQ492" s="4"/>
      <c r="AR492" s="4"/>
      <c r="AS492" s="4"/>
    </row>
    <row r="493" spans="1:45" s="302" customFormat="1" ht="18.75" customHeight="1" x14ac:dyDescent="0.25">
      <c r="A493" s="317">
        <v>80</v>
      </c>
      <c r="B493" s="329" t="str">
        <f t="shared" si="34"/>
        <v/>
      </c>
      <c r="C493" s="400" t="str">
        <f>TEXT(IFERROR(INDEX('Overview - Section A'!$A$43:$A$50,MATCH(G493,'Overview - Section A'!$I$43:$I$50,0)),""),"d-mmm-yy") &amp;" to " &amp; TEXT(IFERROR(INDEX('Overview - Section A'!$E$43:$E$50,MATCH(G493,'Overview - Section A'!$I$43:$I$50,0)),""),"d-mmm-yy")</f>
        <v>1-Jan-22 to 31-Dec-22</v>
      </c>
      <c r="D493" s="413"/>
      <c r="E493" s="413"/>
      <c r="F493" s="410" t="str">
        <f t="shared" si="35"/>
        <v/>
      </c>
      <c r="G493" s="414" t="s">
        <v>306</v>
      </c>
      <c r="H493" s="414">
        <v>44926</v>
      </c>
      <c r="I493" s="415" t="b">
        <f t="shared" si="36"/>
        <v>1</v>
      </c>
      <c r="J493" s="415" t="b">
        <f t="shared" si="37"/>
        <v>0</v>
      </c>
      <c r="K493" s="415" t="str">
        <f t="shared" si="38"/>
        <v>a1N36000002nEKrEAM</v>
      </c>
      <c r="L493" s="416" t="s">
        <v>1226</v>
      </c>
      <c r="M493" s="158"/>
      <c r="N493" s="79"/>
      <c r="AI493" s="5"/>
      <c r="AJ493" s="5"/>
      <c r="AK493" s="237"/>
      <c r="AL493" s="9"/>
      <c r="AM493" s="9"/>
      <c r="AN493" s="9"/>
      <c r="AO493" s="4"/>
      <c r="AP493" s="4"/>
      <c r="AQ493" s="4"/>
      <c r="AR493" s="4"/>
      <c r="AS493" s="4"/>
    </row>
    <row r="494" spans="1:45" ht="18.75" customHeight="1" thickBot="1" x14ac:dyDescent="0.3">
      <c r="A494" s="76"/>
      <c r="B494" s="77"/>
      <c r="C494" s="77"/>
      <c r="D494" s="77"/>
      <c r="E494" s="77"/>
      <c r="F494" s="77"/>
      <c r="G494" s="77"/>
      <c r="H494" s="77"/>
      <c r="I494" s="77"/>
      <c r="J494" s="77"/>
      <c r="K494" s="77"/>
      <c r="L494" s="77"/>
      <c r="M494" s="68"/>
      <c r="AK494" s="237"/>
    </row>
    <row r="495" spans="1:45" ht="18.75" customHeight="1" x14ac:dyDescent="0.25">
      <c r="AK495" s="237"/>
    </row>
    <row r="500" spans="1:1" x14ac:dyDescent="0.25">
      <c r="A500" s="78" t="s">
        <v>143</v>
      </c>
    </row>
  </sheetData>
  <sheetProtection algorithmName="SHA-512" hashValue="c2vkwKfhYSRA4wK3PNw7ojOT9jgi31XoXzVL/bR0qM7JXzr5xSZ0lfQu+ooQk0wqRYsyP07DpmbpvzMViXc9Ug==" saltValue="VwsZFzmFdrEX7euGliGIFg==" spinCount="100000" sheet="1" objects="1" scenarios="1" formatColumns="0" formatRows="0" sort="0" autoFilter="0"/>
  <mergeCells count="4">
    <mergeCell ref="A2:O2"/>
    <mergeCell ref="A1:O1"/>
    <mergeCell ref="A6:Y6"/>
    <mergeCell ref="A91:E91"/>
  </mergeCells>
  <conditionalFormatting sqref="A93:C493">
    <cfRule type="expression" dxfId="15" priority="2">
      <formula>MOD($A93,2)=0</formula>
    </cfRule>
    <cfRule type="expression" dxfId="14" priority="3">
      <formula>MOD($A93,2)=1</formula>
    </cfRule>
  </conditionalFormatting>
  <dataValidations count="7">
    <dataValidation type="list" allowBlank="1" showInputMessage="1" showErrorMessage="1" sqref="B8:B88">
      <formula1>Coverage_Module</formula1>
    </dataValidation>
    <dataValidation type="list" allowBlank="1" showInputMessage="1" showErrorMessage="1" sqref="C8:C88">
      <formula1>OFFSET(KeyActivityStart,MATCH(B8,KeyActivityColumn,0)-1,18,COUNTIF(KeyActivityColumn,B8),1)</formula1>
    </dataValidation>
    <dataValidation type="list" allowBlank="1" showInputMessage="1" showErrorMessage="1" sqref="E8:E88">
      <formula1>ResponsiblePR</formula1>
    </dataValidation>
    <dataValidation type="decimal" allowBlank="1" showInputMessage="1" showErrorMessage="1" errorTitle="X-Author for Excel" error="Please enter a valid numeric value. Valid range for Key Activity Milestone Number is -1E+18 to 1E+18." promptTitle="X-Author for Excel" sqref="A8:A88 A93:A493">
      <formula1>-1000000000000000000</formula1>
      <formula2>1000000000000000000</formula2>
    </dataValidation>
    <dataValidation type="custom" allowBlank="1" showInputMessage="1" showErrorMessage="1" errorTitle="X-Author for Excel" error="Id and Lookup fields are not editable." promptTitle="X-Author for Excel" sqref="Q8:Q88 T8:V88 G93:G493 K93:L493">
      <formula1>""</formula1>
    </dataValidation>
    <dataValidation type="list" allowBlank="1" showInputMessage="1" showErrorMessage="1" errorTitle="X-Author for Excel" error="Please select either TRUE or FALSE from the dropdown." promptTitle="X-Author for Excel" sqref="R8:S88 I93:J493">
      <formula1>"TRUE,FALSE"</formula1>
    </dataValidation>
    <dataValidation type="date" allowBlank="1" showInputMessage="1" showErrorMessage="1" errorTitle="X-Author for Excel" error="Please enter a valid date." promptTitle="X-Author for Excel" sqref="H93:H493">
      <formula1>1</formula1>
      <formula2>767376</formula2>
    </dataValidation>
  </dataValidations>
  <hyperlinks>
    <hyperlink ref="B4" location="'WPTM - Section F'!A6" display="Work Plan tracking Measures"/>
    <hyperlink ref="C4" location="_d8b44ed0_a865_499e_aa2c_09925ed64c24" display="Milestone targets"/>
    <hyperlink ref="A500" location="'WPTM - Section F'!A4" display="'WPTM - Section F'!A4"/>
  </hyperlinks>
  <pageMargins left="0.7" right="0.7" top="0.75" bottom="0.75" header="0.3" footer="0.3"/>
  <pageSetup paperSize="8" scale="41" orientation="landscape" r:id="rId1"/>
  <extLst>
    <ext xmlns:x14="http://schemas.microsoft.com/office/spreadsheetml/2009/9/main" uri="{78C0D931-6437-407d-A8EE-F0AAD7539E65}">
      <x14:conditionalFormattings>
        <x14:conditionalFormatting xmlns:xm="http://schemas.microsoft.com/office/excel/2006/main">
          <x14:cfRule type="expression" priority="1" id="{606BD51C-FAB7-456B-922B-5FAE5AC357B5}">
            <xm:f>INDEX('Overview - Section A'!$E$44:$E$50,MATCH($G93,'Overview - Section A'!$I$44:$I$50,0))&gt;'Overview - Section A'!$E$8</xm:f>
            <x14:dxf>
              <font>
                <color theme="0" tint="-0.24994659260841701"/>
              </font>
              <fill>
                <patternFill>
                  <bgColor theme="0" tint="-0.24994659260841701"/>
                </patternFill>
              </fill>
            </x14:dxf>
          </x14:cfRule>
          <xm:sqref>A93:E494</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14:formula1>
            <xm:f>'Overview - Section A'!$AO$26:$AO$41</xm:f>
          </x14:formula1>
          <xm:sqref>G8:M88</xm:sqref>
        </x14:dataValidation>
        <x14:dataValidation type="list" allowBlank="1" showInputMessage="1" showErrorMessage="1">
          <x14:formula1>
            <xm:f>IF('Reference Records'!$B$338&lt;&gt;"",'Reference Records'!$B$338,OFFSET('Reference Records'!$A$343,1,0,MATCH(" ",'Reference Records'!$A$343:$A$674,-1)-1,1))</xm:f>
          </x14:formula1>
          <xm:sqref>W8:W88</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pageSetUpPr fitToPage="1"/>
  </sheetPr>
  <dimension ref="A1:AR196"/>
  <sheetViews>
    <sheetView zoomScale="25" zoomScaleNormal="25" zoomScaleSheetLayoutView="40" workbookViewId="0">
      <selection activeCell="O6" sqref="O6:P6"/>
    </sheetView>
  </sheetViews>
  <sheetFormatPr defaultColWidth="9" defaultRowHeight="15.75" x14ac:dyDescent="0.25"/>
  <cols>
    <col min="1" max="1" width="9.125" style="277" customWidth="1"/>
    <col min="2" max="2" width="40.75" style="277" customWidth="1"/>
    <col min="3" max="3" width="47.75" style="277" customWidth="1"/>
    <col min="4" max="4" width="39.25" style="277" customWidth="1"/>
    <col min="5" max="5" width="21.75" style="277" customWidth="1"/>
    <col min="6" max="6" width="18.625" style="277" customWidth="1"/>
    <col min="7" max="7" width="18.75" style="277" customWidth="1"/>
    <col min="8" max="8" width="27" style="277" customWidth="1"/>
    <col min="9" max="9" width="19.75" style="277" customWidth="1"/>
    <col min="10" max="34" width="17.625" style="277" customWidth="1"/>
    <col min="35" max="35" width="17.75" style="277" customWidth="1"/>
    <col min="36" max="36" width="93" style="277" customWidth="1"/>
    <col min="37" max="42" width="9" style="276"/>
    <col min="43" max="16384" width="9" style="277"/>
  </cols>
  <sheetData>
    <row r="1" spans="1:44" ht="36" x14ac:dyDescent="0.25">
      <c r="A1" s="507" t="s">
        <v>226</v>
      </c>
      <c r="B1" s="507"/>
      <c r="C1" s="507"/>
      <c r="D1" s="507"/>
      <c r="E1" s="507"/>
      <c r="F1" s="507"/>
      <c r="G1" s="507"/>
      <c r="H1" s="507"/>
      <c r="I1" s="507"/>
      <c r="J1" s="507"/>
      <c r="K1" s="507"/>
      <c r="L1" s="507"/>
      <c r="M1" s="507"/>
      <c r="N1" s="507"/>
      <c r="O1" s="507"/>
      <c r="P1" s="507"/>
      <c r="Q1" s="507"/>
      <c r="R1" s="507"/>
      <c r="S1" s="507"/>
      <c r="T1" s="507"/>
      <c r="U1" s="507"/>
      <c r="V1" s="507"/>
      <c r="W1" s="507"/>
      <c r="X1" s="507"/>
      <c r="Y1" s="507"/>
      <c r="Z1" s="507"/>
      <c r="AA1" s="507"/>
      <c r="AB1" s="507"/>
      <c r="AC1" s="507"/>
      <c r="AD1" s="507"/>
      <c r="AE1" s="507"/>
      <c r="AF1" s="507"/>
      <c r="AG1" s="507"/>
      <c r="AH1" s="507"/>
      <c r="AI1" s="507"/>
      <c r="AJ1" s="507"/>
      <c r="AQ1" s="276"/>
      <c r="AR1" s="276"/>
    </row>
    <row r="2" spans="1:44" ht="33.75" x14ac:dyDescent="0.25">
      <c r="A2" s="508" t="str">
        <f>'Overview - Section A'!A1:D1</f>
        <v>Funding Application</v>
      </c>
      <c r="B2" s="509"/>
      <c r="C2" s="509"/>
      <c r="D2" s="509"/>
      <c r="E2" s="509"/>
      <c r="F2" s="509"/>
      <c r="G2" s="509"/>
      <c r="H2" s="509"/>
      <c r="I2" s="509"/>
      <c r="J2" s="509"/>
      <c r="K2" s="509"/>
      <c r="L2" s="509"/>
      <c r="M2" s="509"/>
      <c r="N2" s="509"/>
      <c r="O2" s="509"/>
      <c r="P2" s="509"/>
      <c r="Q2" s="509"/>
      <c r="R2" s="509"/>
      <c r="S2" s="509"/>
      <c r="T2" s="509"/>
      <c r="U2" s="509"/>
      <c r="V2" s="509"/>
      <c r="W2" s="509"/>
      <c r="X2" s="509"/>
      <c r="Y2" s="509"/>
      <c r="Z2" s="509"/>
      <c r="AA2" s="509"/>
      <c r="AB2" s="509"/>
      <c r="AC2" s="509"/>
      <c r="AD2" s="509"/>
      <c r="AE2" s="509"/>
      <c r="AF2" s="509"/>
      <c r="AG2" s="509"/>
      <c r="AH2" s="509"/>
      <c r="AI2" s="509"/>
      <c r="AJ2" s="509"/>
      <c r="AQ2" s="276"/>
      <c r="AR2" s="276"/>
    </row>
    <row r="3" spans="1:44" ht="46.5" x14ac:dyDescent="0.25">
      <c r="A3" s="510" t="s">
        <v>223</v>
      </c>
      <c r="B3" s="511"/>
      <c r="C3" s="511"/>
      <c r="D3" s="511"/>
      <c r="E3" s="511"/>
      <c r="F3" s="511"/>
      <c r="G3" s="511"/>
      <c r="H3" s="511"/>
      <c r="I3" s="511"/>
      <c r="J3" s="511"/>
      <c r="K3" s="511"/>
      <c r="L3" s="511"/>
      <c r="M3" s="511"/>
      <c r="N3" s="511"/>
      <c r="O3" s="511"/>
      <c r="P3" s="511"/>
      <c r="Q3" s="511"/>
      <c r="R3" s="511"/>
      <c r="S3" s="511"/>
      <c r="T3" s="511"/>
      <c r="U3" s="511"/>
      <c r="V3" s="511"/>
      <c r="W3" s="511"/>
      <c r="X3" s="511"/>
      <c r="Y3" s="511"/>
      <c r="Z3" s="511"/>
      <c r="AA3" s="511"/>
      <c r="AB3" s="511"/>
      <c r="AC3" s="511"/>
      <c r="AD3" s="511"/>
      <c r="AE3" s="511"/>
      <c r="AF3" s="511"/>
      <c r="AG3" s="511"/>
      <c r="AH3" s="511"/>
      <c r="AI3" s="511"/>
      <c r="AJ3" s="511"/>
      <c r="AQ3" s="276"/>
      <c r="AR3" s="276"/>
    </row>
    <row r="4" spans="1:44" ht="16.5" thickBot="1" x14ac:dyDescent="0.3">
      <c r="A4" s="278"/>
      <c r="B4" s="278"/>
      <c r="C4" s="278"/>
      <c r="D4" s="278"/>
      <c r="E4" s="278"/>
      <c r="F4" s="278"/>
      <c r="G4" s="278"/>
      <c r="H4" s="278"/>
      <c r="I4" s="278"/>
      <c r="J4" s="278"/>
      <c r="K4" s="278"/>
      <c r="L4" s="278"/>
      <c r="M4" s="278"/>
      <c r="N4" s="278"/>
      <c r="O4" s="278"/>
      <c r="P4" s="278"/>
      <c r="Q4" s="278"/>
      <c r="R4" s="278"/>
      <c r="S4" s="278"/>
      <c r="T4" s="278"/>
      <c r="U4" s="278"/>
      <c r="V4" s="278"/>
      <c r="W4" s="278"/>
      <c r="X4" s="278"/>
      <c r="Y4" s="278"/>
      <c r="Z4" s="278"/>
      <c r="AA4" s="278"/>
      <c r="AB4" s="278"/>
      <c r="AC4" s="278"/>
      <c r="AD4" s="278"/>
      <c r="AE4" s="278"/>
      <c r="AF4" s="278"/>
      <c r="AG4" s="278"/>
      <c r="AH4" s="278"/>
      <c r="AI4" s="278"/>
      <c r="AJ4" s="278"/>
      <c r="AQ4" s="276"/>
      <c r="AR4" s="276"/>
    </row>
    <row r="5" spans="1:44" ht="108" customHeight="1" thickBot="1" x14ac:dyDescent="0.3">
      <c r="A5" s="278"/>
      <c r="B5" s="218" t="str">
        <f>'Overview - Section A'!A5</f>
        <v>Country/Applicant</v>
      </c>
      <c r="C5" s="216" t="str">
        <f>'Overview - Section A'!E5</f>
        <v>Mozambique</v>
      </c>
      <c r="D5" s="279"/>
      <c r="E5" s="518" t="str">
        <f>'Overview - Section A'!E25</f>
        <v>Principal Recipient Name (Select PRs that have previously had Grants with the Global Fund)</v>
      </c>
      <c r="F5" s="519"/>
      <c r="G5" s="519"/>
      <c r="H5" s="520"/>
      <c r="I5" s="521" t="str">
        <f>'Overview - Section A'!K25</f>
        <v>New Principal Recipient Name (use if the entity has never been a Global Fund PR or does not appear in dropdown list in previous column)</v>
      </c>
      <c r="J5" s="519"/>
      <c r="K5" s="519"/>
      <c r="L5" s="520"/>
      <c r="M5" s="279"/>
      <c r="N5" s="279"/>
      <c r="O5" s="499" t="str">
        <f>'Overview - Section A'!A42</f>
        <v>Periods</v>
      </c>
      <c r="P5" s="500"/>
      <c r="Q5" s="500"/>
      <c r="R5" s="522"/>
      <c r="S5" s="279"/>
      <c r="T5" s="279"/>
      <c r="U5" s="279"/>
      <c r="V5" s="279"/>
      <c r="W5" s="279"/>
      <c r="X5" s="279"/>
      <c r="Y5" s="279"/>
      <c r="Z5" s="279"/>
      <c r="AA5" s="279"/>
      <c r="AB5" s="278"/>
      <c r="AC5" s="278"/>
      <c r="AD5" s="278"/>
      <c r="AE5" s="278"/>
      <c r="AF5" s="278"/>
      <c r="AG5" s="278"/>
      <c r="AH5" s="278"/>
      <c r="AI5" s="278"/>
      <c r="AJ5" s="278"/>
      <c r="AQ5" s="276"/>
      <c r="AR5" s="276"/>
    </row>
    <row r="6" spans="1:44" ht="30.75" thickBot="1" x14ac:dyDescent="0.3">
      <c r="A6" s="278"/>
      <c r="B6" s="218" t="str">
        <f>'Overview - Section A'!A6</f>
        <v>Application Name</v>
      </c>
      <c r="C6" s="216" t="str">
        <f>'Overview - Section A'!E6</f>
        <v>FR217-MOZ-C</v>
      </c>
      <c r="D6" s="280">
        <v>1</v>
      </c>
      <c r="E6" s="515" t="str">
        <f>IFERROR(IF(INDEX('Overview - Section A'!E$26:E$36,MATCH('Print View'!D6,'Overview - Section A'!$A$26:$A$36,0))&lt;&gt;0,(INDEX('Overview - Section A'!$E$26:$E$36,MATCH('Print View'!D6,'Overview - Section A'!$A$26:$A$36,0))),""),"")</f>
        <v>Ministry of Health of the Government of Mozambique</v>
      </c>
      <c r="F6" s="516"/>
      <c r="G6" s="516"/>
      <c r="H6" s="517"/>
      <c r="I6" s="515" t="str">
        <f>IFERROR(IF(INDEX('Overview - Section A'!K$26:K$36,MATCH('Print View'!D6,'Overview - Section A'!$A$26:$A$36,0))&lt;&gt;0,(INDEX('Overview - Section A'!K$26:K$36,MATCH('Print View'!D6,'Overview - Section A'!$A$26:$A$36,0))),""),"")</f>
        <v/>
      </c>
      <c r="J6" s="516"/>
      <c r="K6" s="516"/>
      <c r="L6" s="517"/>
      <c r="M6" s="279"/>
      <c r="N6" s="280">
        <v>2</v>
      </c>
      <c r="O6" s="523">
        <f>IFERROR(IF(INDEX('Overview - Section A'!A$44:A$50,MATCH('Print View'!$N6,'Overview - Section A'!$B$44:$B$50,0))&lt;&gt;0,(INDEX('Overview - Section A'!A$44:A$50,MATCH('Print View'!$N6,'Overview - Section A'!$B$44:$B$50,0))),""),"")</f>
        <v>43101</v>
      </c>
      <c r="P6" s="524"/>
      <c r="Q6" s="525">
        <f>IFERROR(IF(INDEX('Overview - Section A'!E$44:E$50,MATCH('Print View'!$N6,'Overview - Section A'!$B$44:$B$50,0))&lt;&gt;0,(INDEX('Overview - Section A'!E$44:E$50,MATCH('Print View'!$N6,'Overview - Section A'!$B$44:$B$50,0))),""),"")</f>
        <v>43465</v>
      </c>
      <c r="R6" s="526"/>
      <c r="S6" s="279"/>
      <c r="T6" s="279"/>
      <c r="U6" s="279"/>
      <c r="V6" s="279"/>
      <c r="W6" s="279"/>
      <c r="X6" s="279"/>
      <c r="Y6" s="279"/>
      <c r="Z6" s="279"/>
      <c r="AA6" s="279"/>
      <c r="AB6" s="278"/>
      <c r="AC6" s="278"/>
      <c r="AD6" s="278"/>
      <c r="AE6" s="278"/>
      <c r="AF6" s="278"/>
      <c r="AG6" s="278"/>
      <c r="AH6" s="278"/>
      <c r="AI6" s="278"/>
      <c r="AJ6" s="278"/>
      <c r="AQ6" s="276"/>
      <c r="AR6" s="276"/>
    </row>
    <row r="7" spans="1:44" ht="90.75" thickBot="1" x14ac:dyDescent="0.3">
      <c r="A7" s="278"/>
      <c r="B7" s="218" t="str">
        <f>'Overview - Section A'!A7</f>
        <v>Proposed Implementation Period Start Date</v>
      </c>
      <c r="C7" s="217">
        <f>'Overview - Section A'!E7</f>
        <v>43101</v>
      </c>
      <c r="D7" s="280">
        <v>2</v>
      </c>
      <c r="E7" s="512" t="str">
        <f>IFERROR(IF(INDEX('Overview - Section A'!E$26:E$36,MATCH('Print View'!D7,'Overview - Section A'!$A$26:$A$36,0))&lt;&gt;0,(INDEX('Overview - Section A'!$E$26:$E$36,MATCH('Print View'!D7,'Overview - Section A'!$A$26:$A$36,0))),""),"")</f>
        <v>Fundação para o Desenvolvimento da Comunidade (FDC)</v>
      </c>
      <c r="F7" s="513"/>
      <c r="G7" s="513"/>
      <c r="H7" s="514"/>
      <c r="I7" s="512" t="str">
        <f>IFERROR(IF(INDEX('Overview - Section A'!K$26:K$36,MATCH('Print View'!D7,'Overview - Section A'!$A$26:$A$36,0))&lt;&gt;0,(INDEX('Overview - Section A'!K$26:K$36,MATCH('Print View'!D7,'Overview - Section A'!$A$26:$A$36,0))),""),"")</f>
        <v/>
      </c>
      <c r="J7" s="513"/>
      <c r="K7" s="513"/>
      <c r="L7" s="514"/>
      <c r="M7" s="279"/>
      <c r="N7" s="280">
        <v>3</v>
      </c>
      <c r="O7" s="534">
        <f>IFERROR(IF(INDEX('Overview - Section A'!A$44:A$50,MATCH('Print View'!$N7,'Overview - Section A'!$B$44:$B$50,0))&lt;&gt;0,(INDEX('Overview - Section A'!A$44:A$50,MATCH('Print View'!$N7,'Overview - Section A'!$B$44:$B$50,0))),""),"")</f>
        <v>43466</v>
      </c>
      <c r="P7" s="535"/>
      <c r="Q7" s="532">
        <f>IFERROR(IF(INDEX('Overview - Section A'!E$44:E$50,MATCH('Print View'!$N7,'Overview - Section A'!$B$44:$B$50,0))&lt;&gt;0,(INDEX('Overview - Section A'!E$44:E$50,MATCH('Print View'!$N7,'Overview - Section A'!$B$44:$B$50,0))),""),"")</f>
        <v>43830</v>
      </c>
      <c r="R7" s="533"/>
      <c r="S7" s="279"/>
      <c r="T7" s="279"/>
      <c r="U7" s="279"/>
      <c r="V7" s="279"/>
      <c r="W7" s="279"/>
      <c r="X7" s="279"/>
      <c r="Y7" s="279"/>
      <c r="Z7" s="279"/>
      <c r="AA7" s="279"/>
      <c r="AB7" s="278"/>
      <c r="AC7" s="278"/>
      <c r="AD7" s="278"/>
      <c r="AE7" s="278"/>
      <c r="AF7" s="278"/>
      <c r="AG7" s="278"/>
      <c r="AH7" s="278"/>
      <c r="AI7" s="278"/>
      <c r="AJ7" s="278"/>
      <c r="AQ7" s="276"/>
      <c r="AR7" s="276"/>
    </row>
    <row r="8" spans="1:44" ht="90.75" thickBot="1" x14ac:dyDescent="0.3">
      <c r="A8" s="278"/>
      <c r="B8" s="218" t="str">
        <f>'Overview - Section A'!A8</f>
        <v>Proposed Implementation Period End Date</v>
      </c>
      <c r="C8" s="217">
        <f>'Overview - Section A'!E8</f>
        <v>44196</v>
      </c>
      <c r="D8" s="280">
        <v>3</v>
      </c>
      <c r="E8" s="515" t="str">
        <f>IFERROR(IF(INDEX('Overview - Section A'!E$26:E$36,MATCH('Print View'!D8,'Overview - Section A'!$A$26:$A$36,0))&lt;&gt;0,(INDEX('Overview - Section A'!$E$26:$E$36,MATCH('Print View'!D8,'Overview - Section A'!$A$26:$A$36,0))),""),"")</f>
        <v/>
      </c>
      <c r="F8" s="516"/>
      <c r="G8" s="516"/>
      <c r="H8" s="517"/>
      <c r="I8" s="515" t="str">
        <f>IFERROR(IF(INDEX('Overview - Section A'!K$26:K$36,MATCH('Print View'!D8,'Overview - Section A'!$A$26:$A$36,0))&lt;&gt;0,(INDEX('Overview - Section A'!K$26:K$36,MATCH('Print View'!D8,'Overview - Section A'!$A$26:$A$36,0))),""),"")</f>
        <v/>
      </c>
      <c r="J8" s="516"/>
      <c r="K8" s="516"/>
      <c r="L8" s="517"/>
      <c r="M8" s="279"/>
      <c r="N8" s="280">
        <v>4</v>
      </c>
      <c r="O8" s="529">
        <f>IFERROR(IF(INDEX('Overview - Section A'!A$44:A$50,MATCH('Print View'!$N8,'Overview - Section A'!$B$44:$B$50,0))&lt;&gt;0,(INDEX('Overview - Section A'!A$44:A$50,MATCH('Print View'!$N8,'Overview - Section A'!$B$44:$B$50,0))),""),"")</f>
        <v>43831</v>
      </c>
      <c r="P8" s="530"/>
      <c r="Q8" s="527">
        <f>IFERROR(IF(INDEX('Overview - Section A'!E$44:E$50,MATCH('Print View'!$N8,'Overview - Section A'!$B$44:$B$50,0))&lt;&gt;0,(INDEX('Overview - Section A'!E$44:E$50,MATCH('Print View'!$N8,'Overview - Section A'!$B$44:$B$50,0))),""),"")</f>
        <v>44196</v>
      </c>
      <c r="R8" s="528"/>
      <c r="S8" s="279"/>
      <c r="T8" s="279"/>
      <c r="U8" s="279"/>
      <c r="V8" s="279"/>
      <c r="W8" s="279"/>
      <c r="X8" s="279"/>
      <c r="Y8" s="279"/>
      <c r="Z8" s="279"/>
      <c r="AA8" s="279"/>
      <c r="AB8" s="278"/>
      <c r="AC8" s="278"/>
      <c r="AD8" s="278"/>
      <c r="AE8" s="278"/>
      <c r="AF8" s="278"/>
      <c r="AG8" s="278"/>
      <c r="AH8" s="278"/>
      <c r="AI8" s="278"/>
      <c r="AJ8" s="278"/>
      <c r="AQ8" s="276"/>
      <c r="AR8" s="276"/>
    </row>
    <row r="9" spans="1:44" ht="90.75" thickBot="1" x14ac:dyDescent="0.3">
      <c r="A9" s="278"/>
      <c r="B9" s="218" t="str">
        <f>'Overview - Section A'!A9</f>
        <v>Allocation Utilization Period Start Date</v>
      </c>
      <c r="C9" s="217">
        <f>'Overview - Section A'!E9</f>
        <v>43101</v>
      </c>
      <c r="D9" s="280">
        <v>4</v>
      </c>
      <c r="E9" s="512" t="str">
        <f>IFERROR(IF(INDEX('Overview - Section A'!E$26:E$36,MATCH('Print View'!D9,'Overview - Section A'!$A$26:$A$36,0))&lt;&gt;0,(INDEX('Overview - Section A'!$E$26:$E$36,MATCH('Print View'!D9,'Overview - Section A'!$A$26:$A$36,0))),""),"")</f>
        <v/>
      </c>
      <c r="F9" s="513"/>
      <c r="G9" s="513"/>
      <c r="H9" s="514"/>
      <c r="I9" s="512" t="str">
        <f>IFERROR(IF(INDEX('Overview - Section A'!K$26:K$36,MATCH('Print View'!D9,'Overview - Section A'!$A$26:$A$36,0))&lt;&gt;0,(INDEX('Overview - Section A'!K$26:K$36,MATCH('Print View'!D9,'Overview - Section A'!$A$26:$A$36,0))),""),"")</f>
        <v/>
      </c>
      <c r="J9" s="513"/>
      <c r="K9" s="513"/>
      <c r="L9" s="514"/>
      <c r="M9" s="279"/>
      <c r="N9" s="280">
        <v>5</v>
      </c>
      <c r="O9" s="534">
        <f>IFERROR(IF(INDEX('Overview - Section A'!A$44:A$50,MATCH('Print View'!$N9,'Overview - Section A'!$B$44:$B$50,0))&lt;&gt;0,(INDEX('Overview - Section A'!A$44:A$50,MATCH('Print View'!$N9,'Overview - Section A'!$B$44:$B$50,0))),""),"")</f>
        <v>44197</v>
      </c>
      <c r="P9" s="535"/>
      <c r="Q9" s="532">
        <f>IFERROR(IF(INDEX('Overview - Section A'!E$44:E$50,MATCH('Print View'!$N9,'Overview - Section A'!$B$44:$B$50,0))&lt;&gt;0,(INDEX('Overview - Section A'!E$44:E$50,MATCH('Print View'!$N9,'Overview - Section A'!$B$44:$B$50,0))),""),"")</f>
        <v>44561</v>
      </c>
      <c r="R9" s="533"/>
      <c r="S9" s="279"/>
      <c r="T9" s="279"/>
      <c r="U9" s="279"/>
      <c r="V9" s="279"/>
      <c r="W9" s="279"/>
      <c r="X9" s="279"/>
      <c r="Y9" s="279"/>
      <c r="Z9" s="279"/>
      <c r="AA9" s="279"/>
      <c r="AB9" s="278"/>
      <c r="AC9" s="278"/>
      <c r="AD9" s="278"/>
      <c r="AE9" s="278"/>
      <c r="AF9" s="278"/>
      <c r="AG9" s="278"/>
      <c r="AH9" s="278"/>
      <c r="AI9" s="278"/>
      <c r="AJ9" s="278"/>
      <c r="AQ9" s="276"/>
      <c r="AR9" s="276"/>
    </row>
    <row r="10" spans="1:44" ht="90.75" thickBot="1" x14ac:dyDescent="0.3">
      <c r="A10" s="278"/>
      <c r="B10" s="218" t="str">
        <f>'Overview - Section A'!A10</f>
        <v>Allocation Utilization Period End Date</v>
      </c>
      <c r="C10" s="217">
        <f>'Overview - Section A'!E10</f>
        <v>44196</v>
      </c>
      <c r="D10" s="280">
        <v>5</v>
      </c>
      <c r="E10" s="515" t="str">
        <f>IFERROR(IF(INDEX('Overview - Section A'!E$26:E$36,MATCH('Print View'!D10,'Overview - Section A'!$A$26:$A$36,0))&lt;&gt;0,(INDEX('Overview - Section A'!$E$26:$E$36,MATCH('Print View'!D10,'Overview - Section A'!$A$26:$A$36,0))),""),"")</f>
        <v/>
      </c>
      <c r="F10" s="516"/>
      <c r="G10" s="516"/>
      <c r="H10" s="517"/>
      <c r="I10" s="515" t="str">
        <f>IFERROR(IF(INDEX('Overview - Section A'!K$26:K$36,MATCH('Print View'!D10,'Overview - Section A'!$A$26:$A$36,0))&lt;&gt;0,(INDEX('Overview - Section A'!K$26:K$36,MATCH('Print View'!D10,'Overview - Section A'!$A$26:$A$36,0))),""),"")</f>
        <v/>
      </c>
      <c r="J10" s="516"/>
      <c r="K10" s="516"/>
      <c r="L10" s="517"/>
      <c r="M10" s="279"/>
      <c r="N10" s="280">
        <v>6</v>
      </c>
      <c r="O10" s="529">
        <f>IFERROR(IF(INDEX('Overview - Section A'!A$44:A$50,MATCH('Print View'!$N10,'Overview - Section A'!$B$44:$B$50,0))&lt;&gt;0,(INDEX('Overview - Section A'!A$44:A$50,MATCH('Print View'!$N10,'Overview - Section A'!$B$44:$B$50,0))),""),"")</f>
        <v>44562</v>
      </c>
      <c r="P10" s="530"/>
      <c r="Q10" s="527">
        <f>IFERROR(IF(INDEX('Overview - Section A'!E$44:E$50,MATCH('Print View'!$N10,'Overview - Section A'!$B$44:$B$50,0))&lt;&gt;0,(INDEX('Overview - Section A'!E$44:E$50,MATCH('Print View'!$N10,'Overview - Section A'!$B$44:$B$50,0))),""),"")</f>
        <v>44926</v>
      </c>
      <c r="R10" s="528"/>
      <c r="S10" s="279"/>
      <c r="T10" s="279"/>
      <c r="U10" s="279"/>
      <c r="V10" s="279"/>
      <c r="W10" s="279"/>
      <c r="X10" s="279"/>
      <c r="Y10" s="279"/>
      <c r="Z10" s="279"/>
      <c r="AA10" s="279"/>
      <c r="AB10" s="278"/>
      <c r="AC10" s="278"/>
      <c r="AD10" s="278"/>
      <c r="AE10" s="278"/>
      <c r="AF10" s="278"/>
      <c r="AG10" s="278"/>
      <c r="AH10" s="278"/>
      <c r="AI10" s="278"/>
      <c r="AJ10" s="278"/>
      <c r="AQ10" s="276"/>
      <c r="AR10" s="276"/>
    </row>
    <row r="11" spans="1:44" ht="30.75" thickBot="1" x14ac:dyDescent="0.3">
      <c r="A11" s="278"/>
      <c r="B11" s="279"/>
      <c r="C11" s="279"/>
      <c r="D11" s="280">
        <v>6</v>
      </c>
      <c r="E11" s="512" t="str">
        <f>IFERROR(IF(INDEX('Overview - Section A'!E$26:E$36,MATCH('Print View'!D11,'Overview - Section A'!$A$26:$A$36,0))&lt;&gt;0,(INDEX('Overview - Section A'!$E$26:$E$36,MATCH('Print View'!D11,'Overview - Section A'!$A$26:$A$36,0))),""),"")</f>
        <v/>
      </c>
      <c r="F11" s="513"/>
      <c r="G11" s="513"/>
      <c r="H11" s="514"/>
      <c r="I11" s="512" t="str">
        <f>IFERROR(IF(INDEX('Overview - Section A'!K$26:K$36,MATCH('Print View'!D11,'Overview - Section A'!$A$26:$A$36,0))&lt;&gt;0,(INDEX('Overview - Section A'!K$26:K$36,MATCH('Print View'!D11,'Overview - Section A'!$A$26:$A$36,0))),""),"")</f>
        <v/>
      </c>
      <c r="J11" s="513"/>
      <c r="K11" s="513"/>
      <c r="L11" s="514"/>
      <c r="M11" s="279"/>
      <c r="N11" s="280">
        <v>7</v>
      </c>
      <c r="O11" s="529" t="str">
        <f>IFERROR(IF(INDEX('Overview - Section A'!A$44:A$50,MATCH('Print View'!$N11,'Overview - Section A'!$B$44:$B$50,0))&lt;&gt;0,(INDEX('Overview - Section A'!A$44:A$50,MATCH('Print View'!$N11,'Overview - Section A'!$B$44:$B$50,0))),""),"")</f>
        <v/>
      </c>
      <c r="P11" s="530"/>
      <c r="Q11" s="527" t="str">
        <f>IFERROR(IF(INDEX('Overview - Section A'!E$44:E$50,MATCH('Print View'!$N11,'Overview - Section A'!$B$44:$B$50,0))&lt;&gt;0,(INDEX('Overview - Section A'!E$44:E$50,MATCH('Print View'!$N11,'Overview - Section A'!$B$44:$B$50,0))),""),"")</f>
        <v/>
      </c>
      <c r="R11" s="528"/>
      <c r="S11" s="279"/>
      <c r="T11" s="279"/>
      <c r="U11" s="279"/>
      <c r="V11" s="279"/>
      <c r="W11" s="279"/>
      <c r="X11" s="279"/>
      <c r="Y11" s="279"/>
      <c r="Z11" s="279"/>
      <c r="AA11" s="279"/>
      <c r="AB11" s="278"/>
      <c r="AC11" s="278"/>
      <c r="AD11" s="278"/>
      <c r="AE11" s="278"/>
      <c r="AF11" s="278"/>
      <c r="AG11" s="278"/>
      <c r="AH11" s="278"/>
      <c r="AI11" s="278"/>
      <c r="AJ11" s="278"/>
      <c r="AQ11" s="276"/>
      <c r="AR11" s="276"/>
    </row>
    <row r="12" spans="1:44" ht="30.75" thickBot="1" x14ac:dyDescent="0.3">
      <c r="A12" s="278"/>
      <c r="B12" s="279"/>
      <c r="C12" s="279"/>
      <c r="D12" s="280">
        <v>7</v>
      </c>
      <c r="E12" s="515" t="str">
        <f>IFERROR(IF(INDEX('Overview - Section A'!E$26:E$36,MATCH('Print View'!D12,'Overview - Section A'!$A$26:$A$36,0))&lt;&gt;0,(INDEX('Overview - Section A'!$E$26:$E$36,MATCH('Print View'!D12,'Overview - Section A'!$A$26:$A$36,0))),""),"")</f>
        <v/>
      </c>
      <c r="F12" s="516"/>
      <c r="G12" s="516"/>
      <c r="H12" s="517"/>
      <c r="I12" s="515" t="str">
        <f>IFERROR(IF(INDEX('Overview - Section A'!K$26:K$36,MATCH('Print View'!D12,'Overview - Section A'!$A$26:$A$36,0))&lt;&gt;0,(INDEX('Overview - Section A'!K$26:K$36,MATCH('Print View'!D12,'Overview - Section A'!$A$26:$A$36,0))),""),"")</f>
        <v/>
      </c>
      <c r="J12" s="516"/>
      <c r="K12" s="516"/>
      <c r="L12" s="517"/>
      <c r="M12" s="279"/>
      <c r="N12" s="280">
        <v>8</v>
      </c>
      <c r="O12" s="534" t="str">
        <f>IFERROR(IF(INDEX('Overview - Section A'!A$44:A$50,MATCH('Print View'!$N12,'Overview - Section A'!$B$44:$B$50,0))&lt;&gt;0,(INDEX('Overview - Section A'!A$44:A$50,MATCH('Print View'!$N12,'Overview - Section A'!$B$44:$B$50,0))),""),"")</f>
        <v/>
      </c>
      <c r="P12" s="535"/>
      <c r="Q12" s="532" t="str">
        <f>IFERROR(IF(INDEX('Overview - Section A'!E$44:E$50,MATCH('Print View'!$N12,'Overview - Section A'!$B$44:$B$50,0))&lt;&gt;0,(INDEX('Overview - Section A'!E$44:E$50,MATCH('Print View'!$N12,'Overview - Section A'!$B$44:$B$50,0))),""),"")</f>
        <v/>
      </c>
      <c r="R12" s="533"/>
      <c r="S12" s="279"/>
      <c r="T12" s="279"/>
      <c r="U12" s="279"/>
      <c r="V12" s="279"/>
      <c r="W12" s="279"/>
      <c r="X12" s="279"/>
      <c r="Y12" s="279"/>
      <c r="Z12" s="279"/>
      <c r="AA12" s="279"/>
      <c r="AB12" s="278"/>
      <c r="AC12" s="278"/>
      <c r="AD12" s="278"/>
      <c r="AE12" s="278"/>
      <c r="AF12" s="278"/>
      <c r="AG12" s="278"/>
      <c r="AH12" s="278"/>
      <c r="AI12" s="278"/>
      <c r="AJ12" s="278"/>
      <c r="AQ12" s="276"/>
      <c r="AR12" s="276"/>
    </row>
    <row r="13" spans="1:44" ht="30.75" thickBot="1" x14ac:dyDescent="0.3">
      <c r="A13" s="278"/>
      <c r="B13" s="279"/>
      <c r="C13" s="279"/>
      <c r="D13" s="280">
        <v>8</v>
      </c>
      <c r="E13" s="512" t="str">
        <f>IFERROR(IF(INDEX('Overview - Section A'!E$26:E$36,MATCH('Print View'!D13,'Overview - Section A'!$A$26:$A$36,0))&lt;&gt;0,(INDEX('Overview - Section A'!$E$26:$E$36,MATCH('Print View'!D13,'Overview - Section A'!$A$26:$A$36,0))),""),"")</f>
        <v/>
      </c>
      <c r="F13" s="513"/>
      <c r="G13" s="513"/>
      <c r="H13" s="514"/>
      <c r="I13" s="512" t="str">
        <f>IFERROR(IF(INDEX('Overview - Section A'!K$26:K$36,MATCH('Print View'!D13,'Overview - Section A'!$A$26:$A$36,0))&lt;&gt;0,(INDEX('Overview - Section A'!K$26:K$36,MATCH('Print View'!D13,'Overview - Section A'!$A$26:$A$36,0))),""),"")</f>
        <v/>
      </c>
      <c r="J13" s="513"/>
      <c r="K13" s="513"/>
      <c r="L13" s="514"/>
      <c r="M13" s="279"/>
      <c r="N13" s="280">
        <v>9</v>
      </c>
      <c r="O13" s="536" t="str">
        <f>IFERROR(IF(INDEX('Overview - Section A'!A$44:A$50,MATCH('Print View'!$N13,'Overview - Section A'!$B$44:$B$50,0))&lt;&gt;0,(INDEX('Overview - Section A'!A$44:A$50,MATCH('Print View'!$N13,'Overview - Section A'!$B$44:$B$50,0))),""),"")</f>
        <v/>
      </c>
      <c r="P13" s="537"/>
      <c r="Q13" s="547" t="str">
        <f>IFERROR(IF(INDEX('Overview - Section A'!E$44:E$50,MATCH('Print View'!$N13,'Overview - Section A'!$B$44:$B$50,0))&lt;&gt;0,(INDEX('Overview - Section A'!E$44:E$50,MATCH('Print View'!$N13,'Overview - Section A'!$B$44:$B$50,0))),""),"")</f>
        <v/>
      </c>
      <c r="R13" s="548"/>
      <c r="S13" s="279"/>
      <c r="T13" s="279"/>
      <c r="U13" s="279"/>
      <c r="V13" s="279"/>
      <c r="W13" s="279"/>
      <c r="X13" s="279"/>
      <c r="Y13" s="279"/>
      <c r="Z13" s="279"/>
      <c r="AA13" s="279"/>
      <c r="AB13" s="278"/>
      <c r="AC13" s="278"/>
      <c r="AD13" s="278"/>
      <c r="AE13" s="278"/>
      <c r="AF13" s="278"/>
      <c r="AG13" s="278"/>
      <c r="AH13" s="278"/>
      <c r="AI13" s="278"/>
      <c r="AJ13" s="278"/>
      <c r="AQ13" s="276"/>
      <c r="AR13" s="276"/>
    </row>
    <row r="14" spans="1:44" ht="30.75" thickBot="1" x14ac:dyDescent="0.3">
      <c r="A14" s="278"/>
      <c r="B14" s="279"/>
      <c r="C14" s="279"/>
      <c r="D14" s="280">
        <v>9</v>
      </c>
      <c r="E14" s="515" t="str">
        <f>IFERROR(IF(INDEX('Overview - Section A'!E$26:E$36,MATCH('Print View'!D14,'Overview - Section A'!$A$26:$A$36,0))&lt;&gt;0,(INDEX('Overview - Section A'!$E$26:$E$36,MATCH('Print View'!D14,'Overview - Section A'!$A$26:$A$36,0))),""),"")</f>
        <v/>
      </c>
      <c r="F14" s="516"/>
      <c r="G14" s="516"/>
      <c r="H14" s="517"/>
      <c r="I14" s="515" t="str">
        <f>IFERROR(IF(INDEX('Overview - Section A'!K$26:K$36,MATCH('Print View'!D14,'Overview - Section A'!$A$26:$A$36,0))&lt;&gt;0,(INDEX('Overview - Section A'!K$26:K$36,MATCH('Print View'!D14,'Overview - Section A'!$A$26:$A$36,0))),""),"")</f>
        <v/>
      </c>
      <c r="J14" s="516"/>
      <c r="K14" s="516"/>
      <c r="L14" s="517"/>
      <c r="M14" s="279"/>
      <c r="N14" s="279"/>
      <c r="O14" s="279"/>
      <c r="P14" s="279"/>
      <c r="Q14" s="279"/>
      <c r="R14" s="279"/>
      <c r="S14" s="279"/>
      <c r="T14" s="279"/>
      <c r="U14" s="279"/>
      <c r="V14" s="279"/>
      <c r="W14" s="279"/>
      <c r="X14" s="279"/>
      <c r="Y14" s="279"/>
      <c r="Z14" s="279"/>
      <c r="AA14" s="279"/>
      <c r="AB14" s="278"/>
      <c r="AC14" s="278"/>
      <c r="AD14" s="278"/>
      <c r="AE14" s="278"/>
      <c r="AF14" s="278"/>
      <c r="AG14" s="278"/>
      <c r="AH14" s="278"/>
      <c r="AI14" s="278"/>
      <c r="AJ14" s="278"/>
      <c r="AQ14" s="276"/>
      <c r="AR14" s="276"/>
    </row>
    <row r="15" spans="1:44" ht="30" x14ac:dyDescent="0.25">
      <c r="A15" s="278"/>
      <c r="B15" s="279"/>
      <c r="C15" s="279"/>
      <c r="D15" s="279"/>
      <c r="E15" s="279"/>
      <c r="F15" s="279"/>
      <c r="G15" s="279"/>
      <c r="H15" s="279"/>
      <c r="I15" s="279"/>
      <c r="J15" s="279"/>
      <c r="K15" s="279"/>
      <c r="L15" s="279"/>
      <c r="M15" s="279"/>
      <c r="N15" s="279"/>
      <c r="O15" s="279"/>
      <c r="P15" s="279"/>
      <c r="Q15" s="279"/>
      <c r="R15" s="279"/>
      <c r="S15" s="279"/>
      <c r="T15" s="279"/>
      <c r="U15" s="279"/>
      <c r="V15" s="279"/>
      <c r="W15" s="279"/>
      <c r="X15" s="279"/>
      <c r="Y15" s="279"/>
      <c r="Z15" s="279"/>
      <c r="AA15" s="279"/>
      <c r="AB15" s="278"/>
      <c r="AC15" s="278"/>
      <c r="AD15" s="278"/>
      <c r="AE15" s="278"/>
      <c r="AF15" s="278"/>
      <c r="AG15" s="278"/>
      <c r="AH15" s="278"/>
      <c r="AI15" s="278"/>
      <c r="AJ15" s="278"/>
      <c r="AQ15" s="276"/>
      <c r="AR15" s="276"/>
    </row>
    <row r="16" spans="1:44" ht="30.75" thickBot="1" x14ac:dyDescent="0.3">
      <c r="A16" s="278"/>
      <c r="B16" s="279"/>
      <c r="C16" s="279"/>
      <c r="D16" s="279"/>
      <c r="E16" s="279"/>
      <c r="F16" s="279"/>
      <c r="G16" s="279"/>
      <c r="H16" s="279"/>
      <c r="I16" s="279"/>
      <c r="J16" s="279"/>
      <c r="K16" s="279"/>
      <c r="L16" s="279"/>
      <c r="M16" s="279"/>
      <c r="N16" s="279"/>
      <c r="O16" s="279"/>
      <c r="P16" s="279"/>
      <c r="Q16" s="279"/>
      <c r="R16" s="279"/>
      <c r="S16" s="279"/>
      <c r="T16" s="279"/>
      <c r="U16" s="279"/>
      <c r="V16" s="279"/>
      <c r="W16" s="279"/>
      <c r="X16" s="279"/>
      <c r="Y16" s="279"/>
      <c r="Z16" s="279"/>
      <c r="AA16" s="279"/>
      <c r="AB16" s="278"/>
      <c r="AC16" s="278"/>
      <c r="AD16" s="278"/>
      <c r="AE16" s="278"/>
      <c r="AF16" s="278"/>
      <c r="AG16" s="278"/>
      <c r="AH16" s="278"/>
      <c r="AI16" s="278"/>
      <c r="AJ16" s="278"/>
      <c r="AQ16" s="276"/>
      <c r="AR16" s="276"/>
    </row>
    <row r="17" spans="1:44" ht="45" x14ac:dyDescent="0.25">
      <c r="A17" s="278"/>
      <c r="B17" s="544" t="str">
        <f>'Overview - Section A'!A56</f>
        <v>Goals</v>
      </c>
      <c r="C17" s="545"/>
      <c r="D17" s="545"/>
      <c r="E17" s="545"/>
      <c r="F17" s="545"/>
      <c r="G17" s="545"/>
      <c r="H17" s="545"/>
      <c r="I17" s="545"/>
      <c r="J17" s="545"/>
      <c r="K17" s="545"/>
      <c r="L17" s="546"/>
      <c r="M17" s="279"/>
      <c r="N17" s="279"/>
      <c r="O17" s="544" t="str">
        <f>'Overview - Section A'!A74</f>
        <v>Objectives</v>
      </c>
      <c r="P17" s="545"/>
      <c r="Q17" s="545"/>
      <c r="R17" s="545"/>
      <c r="S17" s="545"/>
      <c r="T17" s="545"/>
      <c r="U17" s="545"/>
      <c r="V17" s="545"/>
      <c r="W17" s="545"/>
      <c r="X17" s="545"/>
      <c r="Y17" s="545"/>
      <c r="Z17" s="545"/>
      <c r="AA17" s="546"/>
      <c r="AB17" s="278"/>
      <c r="AC17" s="278"/>
      <c r="AD17" s="278"/>
      <c r="AE17" s="278"/>
      <c r="AF17" s="278"/>
      <c r="AG17" s="278"/>
      <c r="AH17" s="278"/>
      <c r="AI17" s="278"/>
      <c r="AJ17" s="278"/>
      <c r="AQ17" s="276"/>
      <c r="AR17" s="276"/>
    </row>
    <row r="18" spans="1:44" ht="30" x14ac:dyDescent="0.25">
      <c r="A18" s="276">
        <v>1</v>
      </c>
      <c r="B18" s="538" t="str">
        <f>IFERROR(IF(INDEX('Overview - Section A'!$E$58:$E$71,MATCH('Print View'!$A18,'Overview - Section A'!$A$58:$A$71,0))&lt;&gt;0,INDEX('Overview - Section A'!$E$58:$E$71,MATCH('Print View'!$A18,'Overview - Section A'!$A$58:$A$71,0)),""),"")</f>
        <v>Reduce new HIV infections 40% by 2020 (from 83,013 in 2016)</v>
      </c>
      <c r="C18" s="539"/>
      <c r="D18" s="539"/>
      <c r="E18" s="539"/>
      <c r="F18" s="539"/>
      <c r="G18" s="539"/>
      <c r="H18" s="539"/>
      <c r="I18" s="539"/>
      <c r="J18" s="539"/>
      <c r="K18" s="539"/>
      <c r="L18" s="540"/>
      <c r="M18" s="281"/>
      <c r="N18" s="281"/>
      <c r="O18" s="538" t="str">
        <f>IFERROR(IF(INDEX('Overview - Section A'!$E$76:$E$89,MATCH('Print View'!$A18,'Overview - Section A'!$A$76:$A$89,0))&lt;&gt;0,INDEX('Overview - Section A'!$E$76:$E$89,MATCH('Print View'!$A18,'Overview - Section A'!$A$76:$A$89,0)),""),"")</f>
        <v>Increase the proportion of PLHIV receiving ART from 54% in 2016 to 79% in 2020</v>
      </c>
      <c r="P18" s="539"/>
      <c r="Q18" s="539"/>
      <c r="R18" s="539"/>
      <c r="S18" s="539"/>
      <c r="T18" s="539"/>
      <c r="U18" s="539"/>
      <c r="V18" s="539"/>
      <c r="W18" s="539"/>
      <c r="X18" s="539"/>
      <c r="Y18" s="539"/>
      <c r="Z18" s="539"/>
      <c r="AA18" s="540"/>
      <c r="AB18" s="278"/>
      <c r="AC18" s="278"/>
      <c r="AD18" s="278"/>
      <c r="AE18" s="278"/>
      <c r="AF18" s="278"/>
      <c r="AG18" s="278"/>
      <c r="AH18" s="278"/>
      <c r="AI18" s="278"/>
      <c r="AJ18" s="278"/>
      <c r="AQ18" s="276"/>
      <c r="AR18" s="276"/>
    </row>
    <row r="19" spans="1:44" ht="30" x14ac:dyDescent="0.25">
      <c r="A19" s="276">
        <v>2</v>
      </c>
      <c r="B19" s="541" t="str">
        <f>IFERROR(IF(INDEX('Overview - Section A'!$E$58:$E$71,MATCH('Print View'!$A19,'Overview - Section A'!$A$58:$A$71,0))&lt;&gt;0,INDEX('Overview - Section A'!$E$58:$E$71,MATCH('Print View'!$A19,'Overview - Section A'!$A$58:$A$71,0)),""),"")</f>
        <v>Reduce HIV-related deaths (including those from TB patients) 40% by 2020 (from 62,059 in 2016)</v>
      </c>
      <c r="C19" s="542"/>
      <c r="D19" s="542"/>
      <c r="E19" s="542"/>
      <c r="F19" s="542"/>
      <c r="G19" s="542"/>
      <c r="H19" s="542"/>
      <c r="I19" s="542"/>
      <c r="J19" s="542"/>
      <c r="K19" s="542"/>
      <c r="L19" s="543"/>
      <c r="M19" s="281"/>
      <c r="N19" s="281"/>
      <c r="O19" s="541" t="str">
        <f>IFERROR(IF(INDEX('Overview - Section A'!$E$76:$E$89,MATCH('Print View'!$A19,'Overview - Section A'!$A$76:$A$89,0))&lt;&gt;0,INDEX('Overview - Section A'!$E$76:$E$89,MATCH('Print View'!$A19,'Overview - Section A'!$A$76:$A$89,0)),""),"")</f>
        <v>Increase 36 month retention in ART from 49% in 2016 to 70% in 2020</v>
      </c>
      <c r="P19" s="542"/>
      <c r="Q19" s="542"/>
      <c r="R19" s="542"/>
      <c r="S19" s="542"/>
      <c r="T19" s="542"/>
      <c r="U19" s="542"/>
      <c r="V19" s="542"/>
      <c r="W19" s="542"/>
      <c r="X19" s="542"/>
      <c r="Y19" s="542"/>
      <c r="Z19" s="542"/>
      <c r="AA19" s="543"/>
      <c r="AB19" s="278"/>
      <c r="AC19" s="278"/>
      <c r="AD19" s="278"/>
      <c r="AE19" s="278"/>
      <c r="AF19" s="278"/>
      <c r="AG19" s="278"/>
      <c r="AH19" s="278"/>
      <c r="AI19" s="278"/>
      <c r="AJ19" s="278"/>
      <c r="AQ19" s="276"/>
      <c r="AR19" s="276"/>
    </row>
    <row r="20" spans="1:44" ht="30" x14ac:dyDescent="0.25">
      <c r="A20" s="276">
        <v>3</v>
      </c>
      <c r="B20" s="538" t="str">
        <f>IFERROR(IF(INDEX('Overview - Section A'!$E$58:$E$71,MATCH('Print View'!$A20,'Overview - Section A'!$A$58:$A$71,0))&lt;&gt;0,INDEX('Overview - Section A'!$E$58:$E$71,MATCH('Print View'!$A20,'Overview - Section A'!$A$58:$A$71,0)),""),"")</f>
        <v>Reduce the estimated percentage of child HIV infections from HIV-positive women delivering in the past 12 months from 11.1% in 2016 to less than 5% in 2020</v>
      </c>
      <c r="C20" s="539"/>
      <c r="D20" s="539"/>
      <c r="E20" s="539"/>
      <c r="F20" s="539"/>
      <c r="G20" s="539"/>
      <c r="H20" s="539"/>
      <c r="I20" s="539"/>
      <c r="J20" s="539"/>
      <c r="K20" s="539"/>
      <c r="L20" s="540"/>
      <c r="M20" s="281"/>
      <c r="N20" s="281"/>
      <c r="O20" s="538" t="str">
        <f>IFERROR(IF(INDEX('Overview - Section A'!$E$76:$E$89,MATCH('Print View'!$A20,'Overview - Section A'!$A$76:$A$89,0))&lt;&gt;0,INDEX('Overview - Section A'!$E$76:$E$89,MATCH('Print View'!$A20,'Overview - Section A'!$A$76:$A$89,0)),""),"")</f>
        <v>Increase the proportion of HIV-positive pregnant women that receive ART-based PMTCT to 96% by 2020</v>
      </c>
      <c r="P20" s="539"/>
      <c r="Q20" s="539"/>
      <c r="R20" s="539"/>
      <c r="S20" s="539"/>
      <c r="T20" s="539"/>
      <c r="U20" s="539"/>
      <c r="V20" s="539"/>
      <c r="W20" s="539"/>
      <c r="X20" s="539"/>
      <c r="Y20" s="539"/>
      <c r="Z20" s="539"/>
      <c r="AA20" s="540"/>
      <c r="AB20" s="278"/>
      <c r="AC20" s="278"/>
      <c r="AD20" s="278"/>
      <c r="AE20" s="278"/>
      <c r="AF20" s="278"/>
      <c r="AG20" s="278"/>
      <c r="AH20" s="278"/>
      <c r="AI20" s="278"/>
      <c r="AJ20" s="278"/>
      <c r="AQ20" s="276"/>
      <c r="AR20" s="276"/>
    </row>
    <row r="21" spans="1:44" ht="30" x14ac:dyDescent="0.25">
      <c r="A21" s="276">
        <v>4</v>
      </c>
      <c r="B21" s="541" t="str">
        <f>IFERROR(IF(INDEX('Overview - Section A'!$E$58:$E$71,MATCH('Print View'!$A21,'Overview - Section A'!$A$58:$A$71,0))&lt;&gt;0,INDEX('Overview - Section A'!$E$58:$E$71,MATCH('Print View'!$A21,'Overview - Section A'!$A$58:$A$71,0)),""),"")</f>
        <v>Reduce the incidence of TB</v>
      </c>
      <c r="C21" s="542"/>
      <c r="D21" s="542"/>
      <c r="E21" s="542"/>
      <c r="F21" s="542"/>
      <c r="G21" s="542"/>
      <c r="H21" s="542"/>
      <c r="I21" s="542"/>
      <c r="J21" s="542"/>
      <c r="K21" s="542"/>
      <c r="L21" s="543"/>
      <c r="M21" s="281"/>
      <c r="N21" s="281"/>
      <c r="O21" s="541" t="str">
        <f>IFERROR(IF(INDEX('Overview - Section A'!$E$76:$E$89,MATCH('Print View'!$A21,'Overview - Section A'!$A$76:$A$89,0))&lt;&gt;0,INDEX('Overview - Section A'!$E$76:$E$89,MATCH('Print View'!$A21,'Overview - Section A'!$A$76:$A$89,0)),""),"")</f>
        <v>Intensify prevention efforts among the key, vulnerable and general populations through differentiated
service packages.</v>
      </c>
      <c r="P21" s="542"/>
      <c r="Q21" s="542"/>
      <c r="R21" s="542"/>
      <c r="S21" s="542"/>
      <c r="T21" s="542"/>
      <c r="U21" s="542"/>
      <c r="V21" s="542"/>
      <c r="W21" s="542"/>
      <c r="X21" s="542"/>
      <c r="Y21" s="542"/>
      <c r="Z21" s="542"/>
      <c r="AA21" s="543"/>
      <c r="AB21" s="278"/>
      <c r="AC21" s="278"/>
      <c r="AD21" s="278"/>
      <c r="AE21" s="278"/>
      <c r="AF21" s="278"/>
      <c r="AG21" s="278"/>
      <c r="AH21" s="278"/>
      <c r="AI21" s="278"/>
      <c r="AJ21" s="278"/>
      <c r="AQ21" s="276"/>
      <c r="AR21" s="276"/>
    </row>
    <row r="22" spans="1:44" ht="30" x14ac:dyDescent="0.25">
      <c r="A22" s="276">
        <v>5</v>
      </c>
      <c r="B22" s="538" t="str">
        <f>IFERROR(IF(INDEX('Overview - Section A'!$E$58:$E$71,MATCH('Print View'!$A22,'Overview - Section A'!$A$58:$A$71,0))&lt;&gt;0,INDEX('Overview - Section A'!$E$58:$E$71,MATCH('Print View'!$A22,'Overview - Section A'!$A$58:$A$71,0)),""),"")</f>
        <v xml:space="preserve">Reduce TB-related deaths </v>
      </c>
      <c r="C22" s="539"/>
      <c r="D22" s="539"/>
      <c r="E22" s="539"/>
      <c r="F22" s="539"/>
      <c r="G22" s="539"/>
      <c r="H22" s="539"/>
      <c r="I22" s="539"/>
      <c r="J22" s="539"/>
      <c r="K22" s="539"/>
      <c r="L22" s="540"/>
      <c r="M22" s="281"/>
      <c r="N22" s="281"/>
      <c r="O22" s="538" t="str">
        <f>IFERROR(IF(INDEX('Overview - Section A'!$E$76:$E$89,MATCH('Print View'!$A22,'Overview - Section A'!$A$76:$A$89,0))&lt;&gt;0,INDEX('Overview - Section A'!$E$76:$E$89,MATCH('Print View'!$A22,'Overview - Section A'!$A$76:$A$89,0)),""),"")</f>
        <v>Increase condom use among people who have had more than one sexual partner in the last 12 months from 27% In 2015, to 50% in 2020</v>
      </c>
      <c r="P22" s="539"/>
      <c r="Q22" s="539"/>
      <c r="R22" s="539"/>
      <c r="S22" s="539"/>
      <c r="T22" s="539"/>
      <c r="U22" s="539"/>
      <c r="V22" s="539"/>
      <c r="W22" s="539"/>
      <c r="X22" s="539"/>
      <c r="Y22" s="539"/>
      <c r="Z22" s="539"/>
      <c r="AA22" s="540"/>
      <c r="AB22" s="278"/>
      <c r="AC22" s="278"/>
      <c r="AD22" s="278"/>
      <c r="AE22" s="278"/>
      <c r="AF22" s="278"/>
      <c r="AG22" s="278"/>
      <c r="AH22" s="278"/>
      <c r="AI22" s="278"/>
      <c r="AJ22" s="278"/>
      <c r="AQ22" s="276"/>
      <c r="AR22" s="276"/>
    </row>
    <row r="23" spans="1:44" ht="30" x14ac:dyDescent="0.25">
      <c r="A23" s="276">
        <v>6</v>
      </c>
      <c r="B23" s="541" t="str">
        <f>IFERROR(IF(INDEX('Overview - Section A'!$E$58:$E$71,MATCH('Print View'!$A23,'Overview - Section A'!$A$58:$A$71,0))&lt;&gt;0,INDEX('Overview - Section A'!$E$58:$E$71,MATCH('Print View'!$A23,'Overview - Section A'!$A$58:$A$71,0)),""),"")</f>
        <v/>
      </c>
      <c r="C23" s="542"/>
      <c r="D23" s="542"/>
      <c r="E23" s="542"/>
      <c r="F23" s="542"/>
      <c r="G23" s="542"/>
      <c r="H23" s="542"/>
      <c r="I23" s="542"/>
      <c r="J23" s="542"/>
      <c r="K23" s="542"/>
      <c r="L23" s="543"/>
      <c r="M23" s="281"/>
      <c r="N23" s="281"/>
      <c r="O23" s="541" t="str">
        <f>IFERROR(IF(INDEX('Overview - Section A'!$E$76:$E$89,MATCH('Print View'!$A23,'Overview - Section A'!$A$76:$A$89,0))&lt;&gt;0,INDEX('Overview - Section A'!$E$76:$E$89,MATCH('Print View'!$A23,'Overview - Section A'!$A$76:$A$89,0)),""),"")</f>
        <v>Increase case notification rate of all forms of TB (per 100,000 population) from 278 in 2016 to 352 in 2020</v>
      </c>
      <c r="P23" s="542"/>
      <c r="Q23" s="542"/>
      <c r="R23" s="542"/>
      <c r="S23" s="542"/>
      <c r="T23" s="542"/>
      <c r="U23" s="542"/>
      <c r="V23" s="542"/>
      <c r="W23" s="542"/>
      <c r="X23" s="542"/>
      <c r="Y23" s="542"/>
      <c r="Z23" s="542"/>
      <c r="AA23" s="543"/>
      <c r="AB23" s="278"/>
      <c r="AC23" s="278"/>
      <c r="AD23" s="278"/>
      <c r="AE23" s="278"/>
      <c r="AF23" s="278"/>
      <c r="AG23" s="278"/>
      <c r="AH23" s="278"/>
      <c r="AI23" s="278"/>
      <c r="AJ23" s="278"/>
      <c r="AQ23" s="276"/>
      <c r="AR23" s="276"/>
    </row>
    <row r="24" spans="1:44" ht="30" x14ac:dyDescent="0.25">
      <c r="A24" s="276">
        <v>7</v>
      </c>
      <c r="B24" s="538" t="str">
        <f>IFERROR(IF(INDEX('Overview - Section A'!$E$58:$E$71,MATCH('Print View'!$A24,'Overview - Section A'!$A$58:$A$71,0))&lt;&gt;0,INDEX('Overview - Section A'!$E$58:$E$71,MATCH('Print View'!$A24,'Overview - Section A'!$A$58:$A$71,0)),""),"")</f>
        <v/>
      </c>
      <c r="C24" s="539"/>
      <c r="D24" s="539"/>
      <c r="E24" s="539"/>
      <c r="F24" s="539"/>
      <c r="G24" s="539"/>
      <c r="H24" s="539"/>
      <c r="I24" s="539"/>
      <c r="J24" s="539"/>
      <c r="K24" s="539"/>
      <c r="L24" s="540"/>
      <c r="M24" s="281"/>
      <c r="N24" s="281"/>
      <c r="O24" s="538" t="str">
        <f>IFERROR(IF(INDEX('Overview - Section A'!$E$76:$E$89,MATCH('Print View'!$A24,'Overview - Section A'!$A$76:$A$89,0))&lt;&gt;0,INDEX('Overview - Section A'!$E$76:$E$89,MATCH('Print View'!$A24,'Overview - Section A'!$A$76:$A$89,0)),""),"")</f>
        <v>Improve treatment success rate of all forms of TB from 88% in 2016 to 90% in 2020</v>
      </c>
      <c r="P24" s="539"/>
      <c r="Q24" s="539"/>
      <c r="R24" s="539"/>
      <c r="S24" s="539"/>
      <c r="T24" s="539"/>
      <c r="U24" s="539"/>
      <c r="V24" s="539"/>
      <c r="W24" s="539"/>
      <c r="X24" s="539"/>
      <c r="Y24" s="539"/>
      <c r="Z24" s="539"/>
      <c r="AA24" s="540"/>
      <c r="AB24" s="278"/>
      <c r="AC24" s="278"/>
      <c r="AD24" s="278"/>
      <c r="AE24" s="278"/>
      <c r="AF24" s="278"/>
      <c r="AG24" s="278"/>
      <c r="AH24" s="278"/>
      <c r="AI24" s="278"/>
      <c r="AJ24" s="278"/>
      <c r="AQ24" s="276"/>
      <c r="AR24" s="276"/>
    </row>
    <row r="25" spans="1:44" ht="30" x14ac:dyDescent="0.25">
      <c r="A25" s="276">
        <v>8</v>
      </c>
      <c r="B25" s="541" t="str">
        <f>IFERROR(IF(INDEX('Overview - Section A'!$E$58:$E$71,MATCH('Print View'!$A25,'Overview - Section A'!$A$58:$A$71,0))&lt;&gt;0,INDEX('Overview - Section A'!$E$58:$E$71,MATCH('Print View'!$A25,'Overview - Section A'!$A$58:$A$71,0)),""),"")</f>
        <v/>
      </c>
      <c r="C25" s="542"/>
      <c r="D25" s="542"/>
      <c r="E25" s="542"/>
      <c r="F25" s="542"/>
      <c r="G25" s="542"/>
      <c r="H25" s="542"/>
      <c r="I25" s="542"/>
      <c r="J25" s="542"/>
      <c r="K25" s="542"/>
      <c r="L25" s="543"/>
      <c r="M25" s="281"/>
      <c r="N25" s="281"/>
      <c r="O25" s="541" t="str">
        <f>IFERROR(IF(INDEX('Overview - Section A'!$E$76:$E$89,MATCH('Print View'!$A25,'Overview - Section A'!$A$76:$A$89,0))&lt;&gt;0,INDEX('Overview - Section A'!$E$76:$E$89,MATCH('Print View'!$A25,'Overview - Section A'!$A$76:$A$89,0)),""),"")</f>
        <v>Improve treatment success rate of RR TB and/or MDR-TB from 47% in 2016 to 60% in 2020</v>
      </c>
      <c r="P25" s="542"/>
      <c r="Q25" s="542"/>
      <c r="R25" s="542"/>
      <c r="S25" s="542"/>
      <c r="T25" s="542"/>
      <c r="U25" s="542"/>
      <c r="V25" s="542"/>
      <c r="W25" s="542"/>
      <c r="X25" s="542"/>
      <c r="Y25" s="542"/>
      <c r="Z25" s="542"/>
      <c r="AA25" s="543"/>
      <c r="AB25" s="278"/>
      <c r="AC25" s="278"/>
      <c r="AD25" s="278"/>
      <c r="AE25" s="278"/>
      <c r="AF25" s="278"/>
      <c r="AG25" s="278"/>
      <c r="AH25" s="278"/>
      <c r="AI25" s="278"/>
      <c r="AJ25" s="278"/>
      <c r="AQ25" s="276"/>
      <c r="AR25" s="276"/>
    </row>
    <row r="26" spans="1:44" ht="30" x14ac:dyDescent="0.25">
      <c r="A26" s="276">
        <v>9</v>
      </c>
      <c r="B26" s="538" t="str">
        <f>IFERROR(IF(INDEX('Overview - Section A'!$E$58:$E$71,MATCH('Print View'!$A26,'Overview - Section A'!$A$58:$A$71,0))&lt;&gt;0,INDEX('Overview - Section A'!$E$58:$E$71,MATCH('Print View'!$A26,'Overview - Section A'!$A$58:$A$71,0)),""),"")</f>
        <v/>
      </c>
      <c r="C26" s="539"/>
      <c r="D26" s="539"/>
      <c r="E26" s="539"/>
      <c r="F26" s="539"/>
      <c r="G26" s="539"/>
      <c r="H26" s="539"/>
      <c r="I26" s="539"/>
      <c r="J26" s="539"/>
      <c r="K26" s="539"/>
      <c r="L26" s="540"/>
      <c r="M26" s="281"/>
      <c r="N26" s="281"/>
      <c r="O26" s="538" t="str">
        <f>IFERROR(IF(INDEX('Overview - Section A'!$E$76:$E$89,MATCH('Print View'!$A26,'Overview - Section A'!$A$76:$A$89,0))&lt;&gt;0,INDEX('Overview - Section A'!$E$76:$E$89,MATCH('Print View'!$A26,'Overview - Section A'!$A$76:$A$89,0)),""),"")</f>
        <v>Build Resilient and Sustainable Systems for Health that can support efficient, scale up, quality and retention</v>
      </c>
      <c r="P26" s="539"/>
      <c r="Q26" s="539"/>
      <c r="R26" s="539"/>
      <c r="S26" s="539"/>
      <c r="T26" s="539"/>
      <c r="U26" s="539"/>
      <c r="V26" s="539"/>
      <c r="W26" s="539"/>
      <c r="X26" s="539"/>
      <c r="Y26" s="539"/>
      <c r="Z26" s="539"/>
      <c r="AA26" s="540"/>
      <c r="AB26" s="278"/>
      <c r="AC26" s="278"/>
      <c r="AD26" s="278"/>
      <c r="AE26" s="278"/>
      <c r="AF26" s="278"/>
      <c r="AG26" s="278"/>
      <c r="AH26" s="278"/>
      <c r="AI26" s="278"/>
      <c r="AJ26" s="278"/>
      <c r="AQ26" s="276"/>
      <c r="AR26" s="276"/>
    </row>
    <row r="27" spans="1:44" ht="30" x14ac:dyDescent="0.25">
      <c r="A27" s="276">
        <v>10</v>
      </c>
      <c r="B27" s="541" t="str">
        <f>IFERROR(IF(INDEX('Overview - Section A'!$E$58:$E$71,MATCH('Print View'!$A27,'Overview - Section A'!$A$58:$A$71,0))&lt;&gt;0,INDEX('Overview - Section A'!$E$58:$E$71,MATCH('Print View'!$A27,'Overview - Section A'!$A$58:$A$71,0)),""),"")</f>
        <v/>
      </c>
      <c r="C27" s="542"/>
      <c r="D27" s="542"/>
      <c r="E27" s="542"/>
      <c r="F27" s="542"/>
      <c r="G27" s="542"/>
      <c r="H27" s="542"/>
      <c r="I27" s="542"/>
      <c r="J27" s="542"/>
      <c r="K27" s="542"/>
      <c r="L27" s="543"/>
      <c r="M27" s="281"/>
      <c r="N27" s="281"/>
      <c r="O27" s="541" t="str">
        <f>IFERROR(IF(INDEX('Overview - Section A'!$E$76:$E$89,MATCH('Print View'!$A27,'Overview - Section A'!$A$76:$A$89,0))&lt;&gt;0,INDEX('Overview - Section A'!$E$76:$E$89,MATCH('Print View'!$A27,'Overview - Section A'!$A$76:$A$89,0)),""),"")</f>
        <v/>
      </c>
      <c r="P27" s="542"/>
      <c r="Q27" s="542"/>
      <c r="R27" s="542"/>
      <c r="S27" s="542"/>
      <c r="T27" s="542"/>
      <c r="U27" s="542"/>
      <c r="V27" s="542"/>
      <c r="W27" s="542"/>
      <c r="X27" s="542"/>
      <c r="Y27" s="542"/>
      <c r="Z27" s="542"/>
      <c r="AA27" s="543"/>
      <c r="AB27" s="278"/>
      <c r="AC27" s="278"/>
      <c r="AD27" s="278"/>
      <c r="AE27" s="278"/>
      <c r="AF27" s="278"/>
      <c r="AG27" s="278"/>
      <c r="AH27" s="278"/>
      <c r="AI27" s="278"/>
      <c r="AJ27" s="278"/>
      <c r="AQ27" s="276"/>
      <c r="AR27" s="276"/>
    </row>
    <row r="28" spans="1:44" ht="30" x14ac:dyDescent="0.25">
      <c r="A28" s="276">
        <v>11</v>
      </c>
      <c r="B28" s="538" t="str">
        <f>IFERROR(IF(INDEX('Overview - Section A'!$E$58:$E$71,MATCH('Print View'!$A28,'Overview - Section A'!$A$58:$A$71,0))&lt;&gt;0,INDEX('Overview - Section A'!$E$58:$E$71,MATCH('Print View'!$A28,'Overview - Section A'!$A$58:$A$71,0)),""),"")</f>
        <v/>
      </c>
      <c r="C28" s="539"/>
      <c r="D28" s="539"/>
      <c r="E28" s="539"/>
      <c r="F28" s="539"/>
      <c r="G28" s="539"/>
      <c r="H28" s="539"/>
      <c r="I28" s="539"/>
      <c r="J28" s="539"/>
      <c r="K28" s="539"/>
      <c r="L28" s="540"/>
      <c r="M28" s="281"/>
      <c r="N28" s="281"/>
      <c r="O28" s="538" t="str">
        <f>IFERROR(IF(INDEX('Overview - Section A'!$E$76:$E$89,MATCH('Print View'!$A28,'Overview - Section A'!$A$76:$A$89,0))&lt;&gt;0,INDEX('Overview - Section A'!$E$76:$E$89,MATCH('Print View'!$A28,'Overview - Section A'!$A$76:$A$89,0)),""),"")</f>
        <v/>
      </c>
      <c r="P28" s="539"/>
      <c r="Q28" s="539"/>
      <c r="R28" s="539"/>
      <c r="S28" s="539"/>
      <c r="T28" s="539"/>
      <c r="U28" s="539"/>
      <c r="V28" s="539"/>
      <c r="W28" s="539"/>
      <c r="X28" s="539"/>
      <c r="Y28" s="539"/>
      <c r="Z28" s="539"/>
      <c r="AA28" s="540"/>
      <c r="AB28" s="278"/>
      <c r="AC28" s="278"/>
      <c r="AD28" s="278"/>
      <c r="AE28" s="278"/>
      <c r="AF28" s="278"/>
      <c r="AG28" s="278"/>
      <c r="AH28" s="278"/>
      <c r="AI28" s="278"/>
      <c r="AJ28" s="278"/>
      <c r="AQ28" s="276"/>
      <c r="AR28" s="276"/>
    </row>
    <row r="29" spans="1:44" ht="30" x14ac:dyDescent="0.25">
      <c r="A29" s="276">
        <v>12</v>
      </c>
      <c r="B29" s="541" t="str">
        <f>IFERROR(IF(INDEX('Overview - Section A'!$E$58:$E$71,MATCH('Print View'!$A29,'Overview - Section A'!$A$58:$A$71,0))&lt;&gt;0,INDEX('Overview - Section A'!$E$58:$E$71,MATCH('Print View'!$A29,'Overview - Section A'!$A$58:$A$71,0)),""),"")</f>
        <v/>
      </c>
      <c r="C29" s="542"/>
      <c r="D29" s="542"/>
      <c r="E29" s="542"/>
      <c r="F29" s="542"/>
      <c r="G29" s="542"/>
      <c r="H29" s="542"/>
      <c r="I29" s="542"/>
      <c r="J29" s="542"/>
      <c r="K29" s="542"/>
      <c r="L29" s="543"/>
      <c r="M29" s="281"/>
      <c r="N29" s="281"/>
      <c r="O29" s="541" t="str">
        <f>IFERROR(IF(INDEX('Overview - Section A'!$E$76:$E$89,MATCH('Print View'!$A29,'Overview - Section A'!$A$76:$A$89,0))&lt;&gt;0,INDEX('Overview - Section A'!$E$76:$E$89,MATCH('Print View'!$A29,'Overview - Section A'!$A$76:$A$89,0)),""),"")</f>
        <v/>
      </c>
      <c r="P29" s="542"/>
      <c r="Q29" s="542"/>
      <c r="R29" s="542"/>
      <c r="S29" s="542"/>
      <c r="T29" s="542"/>
      <c r="U29" s="542"/>
      <c r="V29" s="542"/>
      <c r="W29" s="542"/>
      <c r="X29" s="542"/>
      <c r="Y29" s="542"/>
      <c r="Z29" s="542"/>
      <c r="AA29" s="543"/>
      <c r="AB29" s="278"/>
      <c r="AC29" s="278"/>
      <c r="AD29" s="278"/>
      <c r="AE29" s="278"/>
      <c r="AF29" s="278"/>
      <c r="AG29" s="278"/>
      <c r="AH29" s="278"/>
      <c r="AI29" s="278"/>
      <c r="AJ29" s="278"/>
      <c r="AQ29" s="276"/>
      <c r="AR29" s="276"/>
    </row>
    <row r="30" spans="1:44" x14ac:dyDescent="0.25">
      <c r="A30" s="278"/>
      <c r="B30" s="278"/>
      <c r="C30" s="278"/>
      <c r="D30" s="278"/>
      <c r="E30" s="278"/>
      <c r="F30" s="278"/>
      <c r="G30" s="278"/>
      <c r="H30" s="278"/>
      <c r="I30" s="278"/>
      <c r="J30" s="278"/>
      <c r="K30" s="278"/>
      <c r="L30" s="278"/>
      <c r="M30" s="278"/>
      <c r="N30" s="278"/>
      <c r="O30" s="278"/>
      <c r="P30" s="278"/>
      <c r="Q30" s="278"/>
      <c r="R30" s="278"/>
      <c r="S30" s="278"/>
      <c r="T30" s="278"/>
      <c r="U30" s="278"/>
      <c r="V30" s="278"/>
      <c r="W30" s="278"/>
      <c r="X30" s="278"/>
      <c r="Y30" s="278"/>
      <c r="Z30" s="278"/>
      <c r="AA30" s="278"/>
      <c r="AB30" s="278"/>
      <c r="AC30" s="278"/>
      <c r="AD30" s="278"/>
      <c r="AE30" s="278"/>
      <c r="AF30" s="278"/>
      <c r="AG30" s="278"/>
      <c r="AH30" s="278"/>
      <c r="AI30" s="278"/>
      <c r="AJ30" s="278"/>
      <c r="AQ30" s="276"/>
      <c r="AR30" s="276"/>
    </row>
    <row r="31" spans="1:44" x14ac:dyDescent="0.25">
      <c r="A31" s="278"/>
      <c r="B31" s="278"/>
      <c r="C31" s="278"/>
      <c r="D31" s="278"/>
      <c r="E31" s="278"/>
      <c r="F31" s="278"/>
      <c r="G31" s="278"/>
      <c r="H31" s="278"/>
      <c r="I31" s="278"/>
      <c r="J31" s="278"/>
      <c r="K31" s="278"/>
      <c r="L31" s="278"/>
      <c r="M31" s="278"/>
      <c r="N31" s="278"/>
      <c r="O31" s="278"/>
      <c r="P31" s="278"/>
      <c r="Q31" s="278"/>
      <c r="R31" s="278"/>
      <c r="S31" s="278"/>
      <c r="T31" s="278"/>
      <c r="U31" s="278"/>
      <c r="V31" s="278"/>
      <c r="W31" s="278"/>
      <c r="X31" s="278"/>
      <c r="Y31" s="278"/>
      <c r="Z31" s="278"/>
      <c r="AA31" s="278"/>
      <c r="AB31" s="278"/>
      <c r="AC31" s="278"/>
      <c r="AD31" s="278"/>
      <c r="AE31" s="278"/>
      <c r="AF31" s="278"/>
      <c r="AG31" s="278"/>
      <c r="AH31" s="278"/>
      <c r="AI31" s="278"/>
      <c r="AJ31" s="278"/>
      <c r="AQ31" s="276"/>
      <c r="AR31" s="276"/>
    </row>
    <row r="32" spans="1:44" x14ac:dyDescent="0.25">
      <c r="A32" s="278"/>
      <c r="B32" s="278"/>
      <c r="C32" s="278"/>
      <c r="D32" s="278"/>
      <c r="E32" s="278"/>
      <c r="F32" s="278"/>
      <c r="G32" s="278"/>
      <c r="H32" s="278"/>
      <c r="I32" s="278"/>
      <c r="J32" s="278"/>
      <c r="K32" s="278"/>
      <c r="L32" s="278"/>
      <c r="M32" s="278"/>
      <c r="N32" s="278"/>
      <c r="O32" s="278"/>
      <c r="P32" s="278"/>
      <c r="Q32" s="278"/>
      <c r="R32" s="278"/>
      <c r="S32" s="278"/>
      <c r="T32" s="278"/>
      <c r="U32" s="278"/>
      <c r="V32" s="278"/>
      <c r="W32" s="278"/>
      <c r="X32" s="278"/>
      <c r="Y32" s="278"/>
      <c r="Z32" s="278"/>
      <c r="AA32" s="278"/>
      <c r="AB32" s="278"/>
      <c r="AC32" s="278"/>
      <c r="AD32" s="278"/>
      <c r="AE32" s="278"/>
      <c r="AF32" s="278"/>
      <c r="AG32" s="278"/>
      <c r="AH32" s="278"/>
      <c r="AI32" s="278"/>
      <c r="AJ32" s="278"/>
      <c r="AQ32" s="276"/>
      <c r="AR32" s="276"/>
    </row>
    <row r="33" spans="1:44" ht="16.5" thickBot="1" x14ac:dyDescent="0.3">
      <c r="A33" s="278"/>
      <c r="B33" s="278"/>
      <c r="C33" s="278"/>
      <c r="D33" s="278"/>
      <c r="E33" s="278"/>
      <c r="F33" s="278"/>
      <c r="G33" s="278"/>
      <c r="H33" s="278"/>
      <c r="I33" s="278"/>
      <c r="J33" s="278"/>
      <c r="K33" s="278"/>
      <c r="L33" s="278"/>
      <c r="M33" s="278"/>
      <c r="N33" s="278"/>
      <c r="O33" s="278"/>
      <c r="P33" s="278"/>
      <c r="Q33" s="278"/>
      <c r="R33" s="278"/>
      <c r="S33" s="278"/>
      <c r="T33" s="278"/>
      <c r="U33" s="278"/>
      <c r="V33" s="278"/>
      <c r="W33" s="278"/>
      <c r="X33" s="278"/>
      <c r="Y33" s="278"/>
      <c r="Z33" s="278"/>
      <c r="AA33" s="278"/>
      <c r="AB33" s="278"/>
      <c r="AC33" s="278"/>
      <c r="AD33" s="278"/>
      <c r="AE33" s="278"/>
      <c r="AF33" s="278"/>
      <c r="AG33" s="278"/>
      <c r="AH33" s="278"/>
      <c r="AI33" s="278"/>
      <c r="AJ33" s="278"/>
      <c r="AQ33" s="276"/>
      <c r="AR33" s="276"/>
    </row>
    <row r="34" spans="1:44" ht="45.75" thickBot="1" x14ac:dyDescent="0.3">
      <c r="A34" s="549" t="str">
        <f>'Impact Indicators - Section B'!A7:J7</f>
        <v>Impact Indicators</v>
      </c>
      <c r="B34" s="550"/>
      <c r="C34" s="550"/>
      <c r="D34" s="550"/>
      <c r="E34" s="550"/>
      <c r="F34" s="550"/>
      <c r="G34" s="550"/>
      <c r="H34" s="550"/>
      <c r="I34" s="551"/>
      <c r="J34" s="282"/>
      <c r="K34" s="282"/>
      <c r="L34" s="282"/>
      <c r="M34" s="282"/>
      <c r="N34" s="282"/>
      <c r="O34" s="282"/>
      <c r="P34" s="282"/>
      <c r="Q34" s="282"/>
      <c r="R34" s="282"/>
      <c r="S34" s="282"/>
      <c r="T34" s="282"/>
      <c r="U34" s="282"/>
      <c r="V34" s="282"/>
      <c r="W34" s="282"/>
      <c r="X34" s="282"/>
      <c r="Y34" s="282"/>
      <c r="Z34" s="282"/>
      <c r="AA34" s="282"/>
      <c r="AB34" s="282"/>
      <c r="AC34" s="282"/>
      <c r="AD34" s="282"/>
      <c r="AE34" s="282"/>
      <c r="AF34" s="282"/>
      <c r="AG34" s="282"/>
      <c r="AH34" s="282"/>
      <c r="AI34" s="282"/>
      <c r="AJ34" s="282"/>
      <c r="AQ34" s="276"/>
      <c r="AR34" s="276"/>
    </row>
    <row r="35" spans="1:44" ht="16.5" thickBot="1" x14ac:dyDescent="0.3">
      <c r="A35" s="282"/>
      <c r="B35" s="282"/>
      <c r="C35" s="282"/>
      <c r="D35" s="282"/>
      <c r="E35" s="282"/>
      <c r="F35" s="282"/>
      <c r="G35" s="282"/>
      <c r="H35" s="282"/>
      <c r="I35" s="282"/>
      <c r="J35" s="282"/>
      <c r="K35" s="282"/>
      <c r="L35" s="282"/>
      <c r="M35" s="282"/>
      <c r="N35" s="282"/>
      <c r="O35" s="282"/>
      <c r="P35" s="282"/>
      <c r="Q35" s="282"/>
      <c r="R35" s="282"/>
      <c r="S35" s="282"/>
      <c r="T35" s="282"/>
      <c r="U35" s="282"/>
      <c r="V35" s="282"/>
      <c r="W35" s="282"/>
      <c r="X35" s="282"/>
      <c r="Y35" s="282"/>
      <c r="Z35" s="282"/>
      <c r="AA35" s="282"/>
      <c r="AB35" s="282"/>
      <c r="AC35" s="282"/>
      <c r="AD35" s="282"/>
      <c r="AE35" s="282"/>
      <c r="AF35" s="282"/>
      <c r="AG35" s="282"/>
      <c r="AH35" s="282"/>
      <c r="AI35" s="282"/>
      <c r="AJ35" s="282"/>
      <c r="AQ35" s="276"/>
      <c r="AR35" s="276"/>
    </row>
    <row r="36" spans="1:44" ht="30.75" thickBot="1" x14ac:dyDescent="0.3">
      <c r="A36" s="552" t="s">
        <v>225</v>
      </c>
      <c r="B36" s="556" t="str">
        <f>'Impact Indicators - Section B'!B8</f>
        <v>Standard Indicator</v>
      </c>
      <c r="C36" s="556" t="str">
        <f>'Impact Indicators - Section B'!C8</f>
        <v>Custom Indicator</v>
      </c>
      <c r="D36" s="556" t="str">
        <f>'Impact Indicators - Section B'!D8</f>
        <v>Baseline Value</v>
      </c>
      <c r="E36" s="556" t="str">
        <f>'Impact Indicators - Section B'!E8</f>
        <v>Baseline Year</v>
      </c>
      <c r="F36" s="614" t="str">
        <f>'Impact Indicators - Section B'!F8</f>
        <v>Baseline Source</v>
      </c>
      <c r="G36" s="558" t="str">
        <f>'Impact Indicators - Section B'!G8</f>
        <v>Required Disaggregation</v>
      </c>
      <c r="H36" s="556" t="str">
        <f>'Impact Indicators - Section B'!H8</f>
        <v>Responsible PR</v>
      </c>
      <c r="I36" s="554" t="str">
        <f>'Impact Indicators - Section B'!O8</f>
        <v>Country</v>
      </c>
      <c r="J36" s="598">
        <f>IFERROR(INDEX(YEAR('Overview - Section A'!A$44:A$50),MATCH('Print View'!$N$6,'Overview - Section A'!B$44:B$50,0)),"")</f>
        <v>2018</v>
      </c>
      <c r="K36" s="599"/>
      <c r="L36" s="599"/>
      <c r="M36" s="599"/>
      <c r="N36" s="600"/>
      <c r="O36" s="601">
        <f>IFERROR(J36+1,"")</f>
        <v>2019</v>
      </c>
      <c r="P36" s="602"/>
      <c r="Q36" s="602"/>
      <c r="R36" s="602"/>
      <c r="S36" s="603"/>
      <c r="T36" s="601">
        <f>IFERROR(O36+1,"")</f>
        <v>2020</v>
      </c>
      <c r="U36" s="602"/>
      <c r="V36" s="602"/>
      <c r="W36" s="602"/>
      <c r="X36" s="603"/>
      <c r="Y36" s="601">
        <f>IFERROR(T36+1,"")</f>
        <v>2021</v>
      </c>
      <c r="Z36" s="602"/>
      <c r="AA36" s="602"/>
      <c r="AB36" s="602"/>
      <c r="AC36" s="603"/>
      <c r="AD36" s="601">
        <f>IFERROR(Y36+1,"")</f>
        <v>2022</v>
      </c>
      <c r="AE36" s="602"/>
      <c r="AF36" s="602"/>
      <c r="AG36" s="602"/>
      <c r="AH36" s="603"/>
      <c r="AI36" s="219"/>
      <c r="AJ36" s="616" t="str">
        <f>'Impact Indicators - Section B'!P8</f>
        <v>Comments</v>
      </c>
      <c r="AQ36" s="276"/>
      <c r="AR36" s="276"/>
    </row>
    <row r="37" spans="1:44" ht="90.75" thickBot="1" x14ac:dyDescent="0.3">
      <c r="A37" s="562"/>
      <c r="B37" s="560"/>
      <c r="C37" s="560"/>
      <c r="D37" s="560"/>
      <c r="E37" s="560"/>
      <c r="F37" s="615"/>
      <c r="G37" s="559"/>
      <c r="H37" s="560"/>
      <c r="I37" s="561"/>
      <c r="J37" s="274" t="str">
        <f>'Impact Indicators - Section B'!D28</f>
        <v>Target N#</v>
      </c>
      <c r="K37" s="273" t="str">
        <f>'Impact Indicators - Section B'!E28</f>
        <v>Target D#</v>
      </c>
      <c r="L37" s="273" t="str">
        <f>'Impact Indicators - Section B'!F28</f>
        <v>Target %</v>
      </c>
      <c r="M37" s="273" t="str">
        <f>'Impact Indicators - Section B'!G28</f>
        <v>Report Due Date</v>
      </c>
      <c r="N37" s="226" t="str">
        <f>'Impact Indicators - Section B'!H28</f>
        <v>Mark if target is TBD?</v>
      </c>
      <c r="O37" s="274" t="str">
        <f>'Impact Indicators - Section B'!D28</f>
        <v>Target N#</v>
      </c>
      <c r="P37" s="273" t="str">
        <f>'Impact Indicators - Section B'!E28</f>
        <v>Target D#</v>
      </c>
      <c r="Q37" s="273" t="str">
        <f>'Impact Indicators - Section B'!F28</f>
        <v>Target %</v>
      </c>
      <c r="R37" s="273" t="str">
        <f>'Impact Indicators - Section B'!G28</f>
        <v>Report Due Date</v>
      </c>
      <c r="S37" s="226" t="str">
        <f>'Impact Indicators - Section B'!H28</f>
        <v>Mark if target is TBD?</v>
      </c>
      <c r="T37" s="274" t="str">
        <f>'Impact Indicators - Section B'!D28</f>
        <v>Target N#</v>
      </c>
      <c r="U37" s="273" t="str">
        <f>'Impact Indicators - Section B'!E28</f>
        <v>Target D#</v>
      </c>
      <c r="V37" s="273" t="str">
        <f>'Impact Indicators - Section B'!F28</f>
        <v>Target %</v>
      </c>
      <c r="W37" s="273" t="str">
        <f>'Impact Indicators - Section B'!G28</f>
        <v>Report Due Date</v>
      </c>
      <c r="X37" s="226" t="str">
        <f>'Impact Indicators - Section B'!H28</f>
        <v>Mark if target is TBD?</v>
      </c>
      <c r="Y37" s="274" t="str">
        <f>'Impact Indicators - Section B'!D28</f>
        <v>Target N#</v>
      </c>
      <c r="Z37" s="273" t="str">
        <f>'Impact Indicators - Section B'!E28</f>
        <v>Target D#</v>
      </c>
      <c r="AA37" s="273" t="str">
        <f>'Impact Indicators - Section B'!F28</f>
        <v>Target %</v>
      </c>
      <c r="AB37" s="273" t="str">
        <f>'Impact Indicators - Section B'!G28</f>
        <v>Report Due Date</v>
      </c>
      <c r="AC37" s="227" t="str">
        <f>'Impact Indicators - Section B'!H28</f>
        <v>Mark if target is TBD?</v>
      </c>
      <c r="AD37" s="274" t="str">
        <f>'Impact Indicators - Section B'!D28</f>
        <v>Target N#</v>
      </c>
      <c r="AE37" s="273" t="str">
        <f>'Impact Indicators - Section B'!E28</f>
        <v>Target D#</v>
      </c>
      <c r="AF37" s="273" t="str">
        <f>'Impact Indicators - Section B'!F28</f>
        <v>Target %</v>
      </c>
      <c r="AG37" s="273" t="str">
        <f>'Impact Indicators - Section B'!G28</f>
        <v>Report Due Date</v>
      </c>
      <c r="AH37" s="226" t="str">
        <f>'Impact Indicators - Section B'!H28</f>
        <v>Mark if target is TBD?</v>
      </c>
      <c r="AI37" s="220"/>
      <c r="AJ37" s="617"/>
      <c r="AQ37" s="276"/>
      <c r="AR37" s="276"/>
    </row>
    <row r="38" spans="1:44" s="285" customFormat="1" ht="150" x14ac:dyDescent="0.25">
      <c r="A38" s="212">
        <v>1</v>
      </c>
      <c r="B38" s="283" t="str">
        <f>IFERROR(IF(INDEX('Impact Indicators - Section B'!B$9:B$25,MATCH('Print View'!$A38,'Impact Indicators - Section B'!$A$9:$A$25,0))&lt;&gt;0,INDEX('Impact Indicators - Section B'!B$9:B$25,MATCH('Print View'!$A38,'Impact Indicators - Section B'!$A$9:$A$25,0)),""),"")</f>
        <v>HIV I-14: Number of new HIV infections per 1000 uninfected population</v>
      </c>
      <c r="C38" s="283" t="str">
        <f>IFERROR(IF(INDEX('Impact Indicators - Section B'!C$9:C$25,MATCH('Print View'!$A38,'Impact Indicators - Section B'!$A$9:$A$25,0))&lt;&gt;0,INDEX('Impact Indicators - Section B'!C$9:C$25,MATCH('Print View'!$A38,'Impact Indicators - Section B'!$A$9:$A$25,0)),""),"")</f>
        <v/>
      </c>
      <c r="D38" s="283" t="str">
        <f>IFERROR(IF(INDEX('Impact Indicators - Section B'!D$9:D$25,MATCH('Print View'!$A38,'Impact Indicators - Section B'!$A$9:$A$25,0))&lt;&gt;0,INDEX('Impact Indicators - Section B'!D$9:D$25,MATCH('Print View'!$A38,'Impact Indicators - Section B'!$A$9:$A$25,0)),""),"")</f>
        <v>3.63</v>
      </c>
      <c r="E38" s="283" t="str">
        <f>IFERROR(IF(INDEX('Impact Indicators - Section B'!E$9:E$25,MATCH('Print View'!$A38,'Impact Indicators - Section B'!$A$9:$A$25,0))&lt;&gt;0,INDEX('Impact Indicators - Section B'!E$9:E$25,MATCH('Print View'!$A38,'Impact Indicators - Section B'!$A$9:$A$25,0)),""),"")</f>
        <v>2016</v>
      </c>
      <c r="F38" s="283" t="str">
        <f>IFERROR(IF(INDEX('Impact Indicators - Section B'!F$9:F$25,MATCH('Print View'!$A38,'Impact Indicators - Section B'!$A$9:$A$25,0))&lt;&gt;0,INDEX('Impact Indicators - Section B'!F$9:F$25,MATCH('Print View'!$A38,'Impact Indicators - Section B'!$A$9:$A$25,0)),""),"")</f>
        <v>Modelled
(Spectrum AIM)</v>
      </c>
      <c r="G38" s="283" t="str">
        <f>IFERROR(IF(INDEX('Impact Indicators - Section B'!G$9:G$25,MATCH('Print View'!$A38,'Impact Indicators - Section B'!$A$9:$A$25,0))&lt;&gt;0,INDEX('Impact Indicators - Section B'!G$9:G$25,MATCH('Print View'!$A38,'Impact Indicators - Section B'!$A$9:$A$25,0)),""),"")</f>
        <v>Age | Gender,Age,Gender</v>
      </c>
      <c r="H38" s="283" t="str">
        <f>IFERROR(IF(INDEX('Impact Indicators - Section B'!H$9:H$25,MATCH('Print View'!$A38,'Impact Indicators - Section B'!$A$9:$A$25,0))&lt;&gt;0,INDEX('Impact Indicators - Section B'!H$9:H$25,MATCH('Print View'!$A38,'Impact Indicators - Section B'!$A$9:$A$25,0)),""),"")</f>
        <v>Ministry of Health of the Government of Mozambique</v>
      </c>
      <c r="I38" s="283" t="str">
        <f>IFERROR(IF(INDEX('Impact Indicators - Section B'!O$9:O$25,MATCH('Print View'!$A38,'Impact Indicators - Section B'!$A$9:$A$25,0))&lt;&gt;0,INDEX('Impact Indicators - Section B'!O$9:O$25,MATCH('Print View'!$A38,'Impact Indicators - Section B'!$A$9:$A$25,0)),""),"")</f>
        <v>Mozambique</v>
      </c>
      <c r="J38" s="264">
        <f t="array" ref="J38">IFERROR(IF(INDEX('Impact Indicators - Section B'!D$29:D$105,MATCH('Print View'!$A38&amp;'Print View'!$J$36,'Impact Indicators - Section B'!$A$29:$A$105&amp;'Impact Indicators - Section B'!$C$29:$C$105,0))&lt;&gt;0,INDEX('Impact Indicators - Section B'!D$29:D$105,MATCH('Print View'!$A38&amp;'Print View'!$J$36,'Impact Indicators - Section B'!$A$29:$A$105&amp;'Impact Indicators - Section B'!$C$29:$C$105,0)),""),"")</f>
        <v>3.24</v>
      </c>
      <c r="K38" s="250" t="str">
        <f t="array" ref="K38">IFERROR(IF(INDEX('Impact Indicators - Section B'!E$29:E$105,MATCH('Print View'!$A38&amp;'Print View'!$J$36,'Impact Indicators - Section B'!$A$29:$A$105&amp;'Impact Indicators - Section B'!$C$29:$C$105,0))&lt;&gt;0,INDEX('Impact Indicators - Section B'!E$29:E$105,MATCH('Print View'!$A38&amp;'Print View'!$J$36,'Impact Indicators - Section B'!$A$29:$A$105&amp;'Impact Indicators - Section B'!$C$29:$C$105,0)),""),"")</f>
        <v/>
      </c>
      <c r="L38" s="253" t="str">
        <f t="array" ref="L38">IFERROR(IF(INDEX('Impact Indicators - Section B'!F$29:F$105,MATCH('Print View'!$A38&amp;'Print View'!$J$36,'Impact Indicators - Section B'!$A$29:$A$105&amp;'Impact Indicators - Section B'!$C$29:$C$105,0))&lt;&gt;0,INDEX('Impact Indicators - Section B'!F$29:F$105,MATCH('Print View'!$A38&amp;'Print View'!$J$36,'Impact Indicators - Section B'!$A$29:$A$105&amp;'Impact Indicators - Section B'!$C$29:$C$105,0)),""),"")</f>
        <v/>
      </c>
      <c r="M38" s="269">
        <f t="array" ref="M38">IFERROR(IF(INDEX('Impact Indicators - Section B'!G$29:G$105,MATCH('Print View'!$A38&amp;'Print View'!$J$36,'Impact Indicators - Section B'!$A$29:$A$105&amp;'Impact Indicators - Section B'!$C$29:$C$105,0))&lt;&gt;0,INDEX('Impact Indicators - Section B'!G$29:G$105,MATCH('Print View'!$A38&amp;'Print View'!$J$36,'Impact Indicators - Section B'!$A$29:$A$105&amp;'Impact Indicators - Section B'!$C$29:$C$105,0)),""),"")</f>
        <v>43617</v>
      </c>
      <c r="N38" s="173" t="str">
        <f t="array" ref="N38">IFERROR(IF(INDEX('Impact Indicators - Section B'!H$29:H$105,MATCH('Print View'!$A38&amp;'Print View'!$J$36,'Impact Indicators - Section B'!$A$29:$A$105&amp;'Impact Indicators - Section B'!$C$29:$C$105,0))&lt;&gt;0,INDEX('Impact Indicators - Section B'!H$29:H$105,MATCH('Print View'!$A38&amp;'Print View'!$J$36,'Impact Indicators - Section B'!$A$29:$A$105&amp;'Impact Indicators - Section B'!$C$29:$C$105,0)),""),"")</f>
        <v/>
      </c>
      <c r="O38" s="238">
        <f t="array" ref="O38">IFERROR(IF(INDEX('Impact Indicators - Section B'!D$29:D$105,MATCH('Print View'!$A38&amp;'Print View'!$O$36,'Impact Indicators - Section B'!$A$29:$A$105&amp;'Impact Indicators - Section B'!$C$29:$C$105,0))&lt;&gt;0,INDEX('Impact Indicators - Section B'!D$29:D$105,MATCH('Print View'!$A38&amp;'Print View'!$O$36,'Impact Indicators - Section B'!$A$29:$A$105&amp;'Impact Indicators - Section B'!$C$29:$C$105,0)),""),"")</f>
        <v>2.84</v>
      </c>
      <c r="P38" s="239" t="str">
        <f t="array" ref="P38">IFERROR(IF(INDEX('Impact Indicators - Section B'!E$29:E$105,MATCH('Print View'!$A38&amp;'Print View'!$O$36,'Impact Indicators - Section B'!$A$29:$A$105&amp;'Impact Indicators - Section B'!$C$29:$C$105,0))&lt;&gt;0,INDEX('Impact Indicators - Section B'!E$29:E$105,MATCH('Print View'!$A38&amp;'Print View'!$O$36,'Impact Indicators - Section B'!$A$29:$A$105&amp;'Impact Indicators - Section B'!$C$29:$C$105,0)),""),"")</f>
        <v/>
      </c>
      <c r="Q38" s="253" t="str">
        <f t="array" ref="Q38">IFERROR(IF(INDEX('Impact Indicators - Section B'!F$29:F$105,MATCH('Print View'!$A38&amp;'Print View'!$O$36,'Impact Indicators - Section B'!$A$29:$A$105&amp;'Impact Indicators - Section B'!$C$29:$C$105,0))&lt;&gt;0,INDEX('Impact Indicators - Section B'!F$29:F$105,MATCH('Print View'!$A38&amp;'Print View'!$O$36,'Impact Indicators - Section B'!$A$29:$A$105&amp;'Impact Indicators - Section B'!$C$29:$C$105,0)),""),"")</f>
        <v/>
      </c>
      <c r="R38" s="269">
        <f t="array" ref="R38">IFERROR(IF(INDEX('Impact Indicators - Section B'!G$29:G$105,MATCH('Print View'!$A38&amp;'Print View'!$O$36,'Impact Indicators - Section B'!$A$29:$A$105&amp;'Impact Indicators - Section B'!$C$29:$C$105,0))&lt;&gt;0,INDEX('Impact Indicators - Section B'!G$29:G$105,MATCH('Print View'!$A38&amp;'Print View'!$O$36,'Impact Indicators - Section B'!$A$29:$A$105&amp;'Impact Indicators - Section B'!$C$29:$C$105,0)),""),"")</f>
        <v>43983</v>
      </c>
      <c r="S38" s="173" t="str">
        <f t="array" ref="S38">IFERROR(IF(INDEX('Impact Indicators - Section B'!H$29:H$105,MATCH('Print View'!$A38&amp;'Print View'!$O$36,'Impact Indicators - Section B'!$A$29:$A$105&amp;'Impact Indicators - Section B'!$C$29:$C$105,0))&lt;&gt;0,INDEX('Impact Indicators - Section B'!H$29:H$105,MATCH('Print View'!$A38&amp;'Print View'!$O$36,'Impact Indicators - Section B'!$A$29:$A$105&amp;'Impact Indicators - Section B'!$C$29:$C$105,0)),""),"")</f>
        <v/>
      </c>
      <c r="T38" s="238">
        <f t="array" ref="T38">IFERROR(IF(INDEX('Impact Indicators - Section B'!D$29:D$105,MATCH('Print View'!$A38&amp;'Print View'!$T$36,'Impact Indicators - Section B'!$A$29:$A$105&amp;'Impact Indicators - Section B'!$C$29:$C$105,0))&lt;&gt;0,INDEX('Impact Indicators - Section B'!D$29:D$105,MATCH('Print View'!$A38&amp;'Print View'!$T$36,'Impact Indicators - Section B'!$A$29:$A$105&amp;'Impact Indicators - Section B'!$C$29:$C$105,0)),""),"")</f>
        <v>2.4300000000000002</v>
      </c>
      <c r="U38" s="239" t="str">
        <f t="array" ref="U38">IFERROR(IF(INDEX('Impact Indicators - Section B'!E$29:E$105,MATCH('Print View'!$A38&amp;'Print View'!$T$36,'Impact Indicators - Section B'!$A$29:$A$105&amp;'Impact Indicators - Section B'!$C$29:$C$105,0))&lt;&gt;0,INDEX('Impact Indicators - Section B'!E$29:E$105,MATCH('Print View'!$A38&amp;'Print View'!$T$36,'Impact Indicators - Section B'!$A$29:$A$105&amp;'Impact Indicators - Section B'!$C$29:$C$105,0)),""),"")</f>
        <v/>
      </c>
      <c r="V38" s="253" t="str">
        <f t="array" ref="V38">IFERROR(IF(INDEX('Impact Indicators - Section B'!F$29:F$105,MATCH('Print View'!$A38&amp;'Print View'!$T$36,'Impact Indicators - Section B'!$A$29:$A$105&amp;'Impact Indicators - Section B'!$C$29:$C$105,0))&lt;&gt;0,INDEX('Impact Indicators - Section B'!F$29:F$105,MATCH('Print View'!$A38&amp;'Print View'!$T$36,'Impact Indicators - Section B'!$A$29:$A$105&amp;'Impact Indicators - Section B'!$C$29:$C$105,0)),""),"")</f>
        <v/>
      </c>
      <c r="W38" s="269">
        <f t="array" ref="W38">IFERROR(IF(INDEX('Impact Indicators - Section B'!G$29:G$105,MATCH('Print View'!$A38&amp;'Print View'!$T$36,'Impact Indicators - Section B'!$A$29:$A$105&amp;'Impact Indicators - Section B'!$C$29:$C$105,0))&lt;&gt;0,INDEX('Impact Indicators - Section B'!G$29:G$105,MATCH('Print View'!$A38&amp;'Print View'!$T$36,'Impact Indicators - Section B'!$A$29:$A$105&amp;'Impact Indicators - Section B'!$C$29:$C$105,0)),""),"")</f>
        <v>44348</v>
      </c>
      <c r="X38" s="174" t="str">
        <f t="array" ref="X38">IFERROR(IF(INDEX('Impact Indicators - Section B'!H$29:H$105,MATCH('Print View'!$A38&amp;'Print View'!$T$36,'Impact Indicators - Section B'!$A$29:$A$105&amp;'Impact Indicators - Section B'!$C$29:$C$105,0))&lt;&gt;0,INDEX('Impact Indicators - Section B'!H$29:H$105,MATCH('Print View'!$A38&amp;'Print View'!$T$36,'Impact Indicators - Section B'!$A$29:$A$105&amp;'Impact Indicators - Section B'!$C$29:$C$105,0)),""),"")</f>
        <v/>
      </c>
      <c r="Y38" s="238" t="str">
        <f t="array" ref="Y38">IFERROR(IF(INDEX('Impact Indicators - Section B'!D$29:D$105,MATCH('Print View'!$A38&amp;'Print View'!$Y$36,'Impact Indicators - Section B'!$A$29:$A$105&amp;'Impact Indicators - Section B'!$C$29:$C$105,0))&lt;&gt;0,INDEX('Impact Indicators - Section B'!D$29:D$105,MATCH('Print View'!$A38&amp;'Print View'!$Y$36,'Impact Indicators - Section B'!$A$29:$A$105&amp;'Impact Indicators - Section B'!$C$29:$C$105,0)),""),"")</f>
        <v/>
      </c>
      <c r="Z38" s="239" t="str">
        <f t="array" ref="Z38">IFERROR(IF(INDEX('Impact Indicators - Section B'!E$29:E$105,MATCH('Print View'!$A38&amp;'Print View'!$Y$36,'Impact Indicators - Section B'!$A$29:$A$105&amp;'Impact Indicators - Section B'!$C$29:$C$105,0))&lt;&gt;0,INDEX('Impact Indicators - Section B'!E$29:E$105,MATCH('Print View'!$A38&amp;'Print View'!$Y$36,'Impact Indicators - Section B'!$A$29:$A$105&amp;'Impact Indicators - Section B'!$C$29:$C$105,0)),""),"")</f>
        <v/>
      </c>
      <c r="AA38" s="253" t="str">
        <f t="array" ref="AA38">IFERROR(IF(INDEX('Impact Indicators - Section B'!F$29:F$105,MATCH('Print View'!$A38&amp;'Print View'!$Y$36,'Impact Indicators - Section B'!$A$29:$A$105&amp;'Impact Indicators - Section B'!$C$29:$C$105,0))&lt;&gt;0,INDEX('Impact Indicators - Section B'!F$29:F$105,MATCH('Print View'!$A38&amp;'Print View'!$Y$36,'Impact Indicators - Section B'!$A$29:$A$105&amp;'Impact Indicators - Section B'!$C$29:$C$105,0)),""),"")</f>
        <v/>
      </c>
      <c r="AB38" s="269" t="str">
        <f t="array" ref="AB38">IFERROR(IF(INDEX('Impact Indicators - Section B'!G$29:G$105,MATCH('Print View'!$A38&amp;'Print View'!$Y$36,'Impact Indicators - Section B'!$A$29:$A$105&amp;'Impact Indicators - Section B'!$C$29:$C$105,0))&lt;&gt;0,INDEX('Impact Indicators - Section B'!G$29:G$105,MATCH('Print View'!$A38&amp;'Print View'!$Y$36,'Impact Indicators - Section B'!$A$29:$A$105&amp;'Impact Indicators - Section B'!$C$29:$C$105,0)),""),"")</f>
        <v/>
      </c>
      <c r="AC38" s="175" t="str">
        <f t="array" ref="AC38">IFERROR(IF(INDEX('Impact Indicators - Section B'!H$29:H$105,MATCH('Print View'!$A38&amp;'Print View'!$Y$36,'Impact Indicators - Section B'!$A$29:$A$105&amp;'Impact Indicators - Section B'!$C$29:$C$105,0))&lt;&gt;0,INDEX('Impact Indicators - Section B'!H$29:H$105,MATCH('Print View'!$A38&amp;'Print View'!$Y$36,'Impact Indicators - Section B'!$A$29:$A$105&amp;'Impact Indicators - Section B'!$C$29:$C$105,0)),""),"")</f>
        <v/>
      </c>
      <c r="AD38" s="238" t="str">
        <f t="array" ref="AD38">IFERROR(IF(INDEX('Impact Indicators - Section B'!D$29:D$105,MATCH('Print View'!$A38&amp;'Print View'!$AD$36,'Impact Indicators - Section B'!$A$29:$A$105&amp;'Impact Indicators - Section B'!$C$29:$C$105,0))&lt;&gt;0,INDEX('Impact Indicators - Section B'!D$29:D$105,MATCH('Print View'!$A38&amp;'Print View'!$AD$36,'Impact Indicators - Section B'!$A$29:$A$105&amp;'Impact Indicators - Section B'!$C$29:$C$105,0)),""),"")</f>
        <v/>
      </c>
      <c r="AE38" s="239" t="str">
        <f t="array" ref="AE38">IFERROR(IF(INDEX('Impact Indicators - Section B'!E$29:E$105,MATCH('Print View'!$A38&amp;'Print View'!$AD$36,'Impact Indicators - Section B'!$A$29:$A$105&amp;'Impact Indicators - Section B'!$C$29:$C$105,0))&lt;&gt;0,INDEX('Impact Indicators - Section B'!E$29:E$105,MATCH('Print View'!$A38&amp;'Print View'!$AD$36,'Impact Indicators - Section B'!$A$29:$A$105&amp;'Impact Indicators - Section B'!$C$29:$C$105,0)),""),"")</f>
        <v/>
      </c>
      <c r="AF38" s="253" t="str">
        <f t="array" ref="AF38">IFERROR(IF(INDEX('Impact Indicators - Section B'!F$29:F$105,MATCH('Print View'!$A38&amp;'Print View'!$AD$36,'Impact Indicators - Section B'!$A$29:$A$105&amp;'Impact Indicators - Section B'!$C$29:$C$105,0))&lt;&gt;0,INDEX('Impact Indicators - Section B'!F$29:F$105,MATCH('Print View'!$A38&amp;'Print View'!$AD$36,'Impact Indicators - Section B'!$A$29:$A$105&amp;'Impact Indicators - Section B'!$C$29:$C$105,0)),""),"")</f>
        <v/>
      </c>
      <c r="AG38" s="269" t="str">
        <f t="array" ref="AG38">IFERROR(IF(INDEX('Impact Indicators - Section B'!G$29:G$105,MATCH('Print View'!$A38&amp;'Print View'!$AD$36,'Impact Indicators - Section B'!$A$29:$A$105&amp;'Impact Indicators - Section B'!$C$29:$C$105,0))&lt;&gt;0,INDEX('Impact Indicators - Section B'!G$29:G$105,MATCH('Print View'!$A38&amp;'Print View'!$AD$36,'Impact Indicators - Section B'!$A$29:$A$105&amp;'Impact Indicators - Section B'!$C$29:$C$105,0)),""),"")</f>
        <v/>
      </c>
      <c r="AH38" s="174" t="str">
        <f t="array" ref="AH38">IFERROR(IF(INDEX('Impact Indicators - Section B'!H$29:H$105,MATCH('Print View'!$A38&amp;'Print View'!$AD$36,'Impact Indicators - Section B'!$A$29:$A$105&amp;'Impact Indicators - Section B'!$C$29:$C$105,0))&lt;&gt;0,INDEX('Impact Indicators - Section B'!H$29:H$105,MATCH('Print View'!$A38&amp;'Print View'!$AD$36,'Impact Indicators - Section B'!$A$29:$A$105&amp;'Impact Indicators - Section B'!$C$29:$C$105,0)),""),"")</f>
        <v/>
      </c>
      <c r="AI38" s="221"/>
      <c r="AJ38" s="223" t="str">
        <f>IFERROR(IF(INDEX('Impact Indicators - Section B'!P$9:P$25,MATCH('Print View'!A38,'Impact Indicators - Section B'!$A$9:$A$25,0))&lt;&gt;0,INDEX('Impact Indicators - Section B'!P$9:P$25,MATCH('Print View'!$A38,'Impact Indicators - Section B'!$A$9:$A$25,0)),""),"")</f>
        <v>Indicator measures progress in reducing HIV incidence. Official Spectrum AIM Models submitted to UNAIDS Gevena aggregated and used in conjuntion with Spectrum v5.56 to produce baseline results. National Goals model used to generate targets for grant period. Annual reporting will be conducted using official AIM files to be finalized and submitted to UNAIDS Geneva in June of each year.</v>
      </c>
      <c r="AK38" s="284"/>
      <c r="AL38" s="284"/>
      <c r="AM38" s="284"/>
      <c r="AN38" s="284"/>
      <c r="AO38" s="284"/>
      <c r="AP38" s="284"/>
      <c r="AQ38" s="284"/>
      <c r="AR38" s="284"/>
    </row>
    <row r="39" spans="1:44" s="285" customFormat="1" ht="150" x14ac:dyDescent="0.25">
      <c r="A39" s="177">
        <v>2</v>
      </c>
      <c r="B39" s="286" t="str">
        <f>IFERROR(IF(INDEX('Impact Indicators - Section B'!B$9:B$25,MATCH('Print View'!$A39,'Impact Indicators - Section B'!$A$9:$A$25,0))&lt;&gt;0,INDEX('Impact Indicators - Section B'!B$9:B$25,MATCH('Print View'!$A39,'Impact Indicators - Section B'!$A$9:$A$25,0)),""),"")</f>
        <v>HIV I-4: Number of AIDS-related deaths per 100,000 population</v>
      </c>
      <c r="C39" s="286" t="str">
        <f>IFERROR(IF(INDEX('Impact Indicators - Section B'!C$9:C$25,MATCH('Print View'!$A39,'Impact Indicators - Section B'!$A$9:$A$25,0))&lt;&gt;0,INDEX('Impact Indicators - Section B'!C$9:C$25,MATCH('Print View'!$A39,'Impact Indicators - Section B'!$A$9:$A$25,0)),""),"")</f>
        <v/>
      </c>
      <c r="D39" s="286" t="str">
        <f>IFERROR(IF(INDEX('Impact Indicators - Section B'!D$9:D$25,MATCH('Print View'!$A39,'Impact Indicators - Section B'!$A$9:$A$25,0))&lt;&gt;0,INDEX('Impact Indicators - Section B'!D$9:D$25,MATCH('Print View'!$A39,'Impact Indicators - Section B'!$A$9:$A$25,0)),""),"")</f>
        <v>244.48</v>
      </c>
      <c r="E39" s="286" t="str">
        <f>IFERROR(IF(INDEX('Impact Indicators - Section B'!E$9:E$25,MATCH('Print View'!$A39,'Impact Indicators - Section B'!$A$9:$A$25,0))&lt;&gt;0,INDEX('Impact Indicators - Section B'!E$9:E$25,MATCH('Print View'!$A39,'Impact Indicators - Section B'!$A$9:$A$25,0)),""),"")</f>
        <v>2016</v>
      </c>
      <c r="F39" s="286" t="str">
        <f>IFERROR(IF(INDEX('Impact Indicators - Section B'!F$9:F$25,MATCH('Print View'!$A39,'Impact Indicators - Section B'!$A$9:$A$25,0))&lt;&gt;0,INDEX('Impact Indicators - Section B'!F$9:F$25,MATCH('Print View'!$A39,'Impact Indicators - Section B'!$A$9:$A$25,0)),""),"")</f>
        <v>Modelled
(Spectrum AIM)</v>
      </c>
      <c r="G39" s="286" t="str">
        <f>IFERROR(IF(INDEX('Impact Indicators - Section B'!G$9:G$25,MATCH('Print View'!$A39,'Impact Indicators - Section B'!$A$9:$A$25,0))&lt;&gt;0,INDEX('Impact Indicators - Section B'!G$9:G$25,MATCH('Print View'!$A39,'Impact Indicators - Section B'!$A$9:$A$25,0)),""),"")</f>
        <v>Age,Gender,Age | Gender</v>
      </c>
      <c r="H39" s="286" t="str">
        <f>IFERROR(IF(INDEX('Impact Indicators - Section B'!H$9:H$25,MATCH('Print View'!$A39,'Impact Indicators - Section B'!$A$9:$A$25,0))&lt;&gt;0,INDEX('Impact Indicators - Section B'!H$9:H$25,MATCH('Print View'!$A39,'Impact Indicators - Section B'!$A$9:$A$25,0)),""),"")</f>
        <v>Ministry of Health of the Government of Mozambique</v>
      </c>
      <c r="I39" s="286" t="str">
        <f>IFERROR(IF(INDEX('Impact Indicators - Section B'!O$9:O$25,MATCH('Print View'!$A39,'Impact Indicators - Section B'!$A$9:$A$25,0))&lt;&gt;0,INDEX('Impact Indicators - Section B'!O$9:O$25,MATCH('Print View'!$A39,'Impact Indicators - Section B'!$A$9:$A$25,0)),""),"")</f>
        <v>Mozambique</v>
      </c>
      <c r="J39" s="263">
        <f t="array" ref="J39">IFERROR(IF(INDEX('Impact Indicators - Section B'!D$29:D$105,MATCH('Print View'!$A39&amp;'Print View'!$J$36,'Impact Indicators - Section B'!$A$29:$A$105&amp;'Impact Indicators - Section B'!$C$29:$C$105,0))&lt;&gt;0,INDEX('Impact Indicators - Section B'!D$29:D$105,MATCH('Print View'!$A39&amp;'Print View'!$J$36,'Impact Indicators - Section B'!$A$29:$A$105&amp;'Impact Indicators - Section B'!$C$29:$C$105,0)),""),"")</f>
        <v>220.69</v>
      </c>
      <c r="K39" s="248" t="str">
        <f t="array" ref="K39">IFERROR(IF(INDEX('Impact Indicators - Section B'!E$29:E$105,MATCH('Print View'!$A39&amp;'Print View'!$J$36,'Impact Indicators - Section B'!$A$29:$A$105&amp;'Impact Indicators - Section B'!$C$29:$C$105,0))&lt;&gt;0,INDEX('Impact Indicators - Section B'!E$29:E$105,MATCH('Print View'!$A39&amp;'Print View'!$J$36,'Impact Indicators - Section B'!$A$29:$A$105&amp;'Impact Indicators - Section B'!$C$29:$C$105,0)),""),"")</f>
        <v/>
      </c>
      <c r="L39" s="256" t="str">
        <f t="array" ref="L39">IFERROR(IF(INDEX('Impact Indicators - Section B'!F$29:F$105,MATCH('Print View'!$A39&amp;'Print View'!$J$36,'Impact Indicators - Section B'!$A$29:$A$105&amp;'Impact Indicators - Section B'!$C$29:$C$105,0))&lt;&gt;0,INDEX('Impact Indicators - Section B'!F$29:F$105,MATCH('Print View'!$A39&amp;'Print View'!$J$36,'Impact Indicators - Section B'!$A$29:$A$105&amp;'Impact Indicators - Section B'!$C$29:$C$105,0)),""),"")</f>
        <v/>
      </c>
      <c r="M39" s="270">
        <f t="array" ref="M39">IFERROR(IF(INDEX('Impact Indicators - Section B'!G$29:G$105,MATCH('Print View'!$A39&amp;'Print View'!$J$36,'Impact Indicators - Section B'!$A$29:$A$105&amp;'Impact Indicators - Section B'!$C$29:$C$105,0))&lt;&gt;0,INDEX('Impact Indicators - Section B'!G$29:G$105,MATCH('Print View'!$A39&amp;'Print View'!$J$36,'Impact Indicators - Section B'!$A$29:$A$105&amp;'Impact Indicators - Section B'!$C$29:$C$105,0)),""),"")</f>
        <v>43617</v>
      </c>
      <c r="N39" s="179" t="str">
        <f t="array" ref="N39">IFERROR(IF(INDEX('Impact Indicators - Section B'!H$29:H$105,MATCH('Print View'!$A39&amp;'Print View'!$J$36,'Impact Indicators - Section B'!$A$29:$A$105&amp;'Impact Indicators - Section B'!$C$29:$C$105,0))&lt;&gt;0,INDEX('Impact Indicators - Section B'!H$29:H$105,MATCH('Print View'!$A39&amp;'Print View'!$J$36,'Impact Indicators - Section B'!$A$29:$A$105&amp;'Impact Indicators - Section B'!$C$29:$C$105,0)),""),"")</f>
        <v/>
      </c>
      <c r="O39" s="263">
        <f t="array" ref="O39">IFERROR(IF(INDEX('Impact Indicators - Section B'!D$29:D$105,MATCH('Print View'!$A39&amp;'Print View'!$O$36,'Impact Indicators - Section B'!$A$29:$A$105&amp;'Impact Indicators - Section B'!$C$29:$C$105,0))&lt;&gt;0,INDEX('Impact Indicators - Section B'!D$29:D$105,MATCH('Print View'!$A39&amp;'Print View'!$O$36,'Impact Indicators - Section B'!$A$29:$A$105&amp;'Impact Indicators - Section B'!$C$29:$C$105,0)),""),"")</f>
        <v>193.1</v>
      </c>
      <c r="P39" s="248" t="str">
        <f t="array" ref="P39">IFERROR(IF(INDEX('Impact Indicators - Section B'!E$29:E$105,MATCH('Print View'!$A39&amp;'Print View'!$O$36,'Impact Indicators - Section B'!$A$29:$A$105&amp;'Impact Indicators - Section B'!$C$29:$C$105,0))&lt;&gt;0,INDEX('Impact Indicators - Section B'!E$29:E$105,MATCH('Print View'!$A39&amp;'Print View'!$O$36,'Impact Indicators - Section B'!$A$29:$A$105&amp;'Impact Indicators - Section B'!$C$29:$C$105,0)),""),"")</f>
        <v/>
      </c>
      <c r="Q39" s="256" t="str">
        <f t="array" ref="Q39">IFERROR(IF(INDEX('Impact Indicators - Section B'!F$29:F$105,MATCH('Print View'!$A39&amp;'Print View'!$O$36,'Impact Indicators - Section B'!$A$29:$A$105&amp;'Impact Indicators - Section B'!$C$29:$C$105,0))&lt;&gt;0,INDEX('Impact Indicators - Section B'!F$29:F$105,MATCH('Print View'!$A39&amp;'Print View'!$O$36,'Impact Indicators - Section B'!$A$29:$A$105&amp;'Impact Indicators - Section B'!$C$29:$C$105,0)),""),"")</f>
        <v/>
      </c>
      <c r="R39" s="270">
        <f t="array" ref="R39">IFERROR(IF(INDEX('Impact Indicators - Section B'!G$29:G$105,MATCH('Print View'!$A39&amp;'Print View'!$O$36,'Impact Indicators - Section B'!$A$29:$A$105&amp;'Impact Indicators - Section B'!$C$29:$C$105,0))&lt;&gt;0,INDEX('Impact Indicators - Section B'!G$29:G$105,MATCH('Print View'!$A39&amp;'Print View'!$O$36,'Impact Indicators - Section B'!$A$29:$A$105&amp;'Impact Indicators - Section B'!$C$29:$C$105,0)),""),"")</f>
        <v>43983</v>
      </c>
      <c r="S39" s="179" t="str">
        <f t="array" ref="S39">IFERROR(IF(INDEX('Impact Indicators - Section B'!H$29:H$105,MATCH('Print View'!$A39&amp;'Print View'!$O$36,'Impact Indicators - Section B'!$A$29:$A$105&amp;'Impact Indicators - Section B'!$C$29:$C$105,0))&lt;&gt;0,INDEX('Impact Indicators - Section B'!H$29:H$105,MATCH('Print View'!$A39&amp;'Print View'!$O$36,'Impact Indicators - Section B'!$A$29:$A$105&amp;'Impact Indicators - Section B'!$C$29:$C$105,0)),""),"")</f>
        <v/>
      </c>
      <c r="T39" s="263">
        <f t="array" ref="T39">IFERROR(IF(INDEX('Impact Indicators - Section B'!D$29:D$105,MATCH('Print View'!$A39&amp;'Print View'!$T$36,'Impact Indicators - Section B'!$A$29:$A$105&amp;'Impact Indicators - Section B'!$C$29:$C$105,0))&lt;&gt;0,INDEX('Impact Indicators - Section B'!D$29:D$105,MATCH('Print View'!$A39&amp;'Print View'!$T$36,'Impact Indicators - Section B'!$A$29:$A$105&amp;'Impact Indicators - Section B'!$C$29:$C$105,0)),""),"")</f>
        <v>165.52</v>
      </c>
      <c r="U39" s="248" t="str">
        <f t="array" ref="U39">IFERROR(IF(INDEX('Impact Indicators - Section B'!E$29:E$105,MATCH('Print View'!$A39&amp;'Print View'!$T$36,'Impact Indicators - Section B'!$A$29:$A$105&amp;'Impact Indicators - Section B'!$C$29:$C$105,0))&lt;&gt;0,INDEX('Impact Indicators - Section B'!E$29:E$105,MATCH('Print View'!$A39&amp;'Print View'!$T$36,'Impact Indicators - Section B'!$A$29:$A$105&amp;'Impact Indicators - Section B'!$C$29:$C$105,0)),""),"")</f>
        <v/>
      </c>
      <c r="V39" s="256" t="str">
        <f t="array" ref="V39">IFERROR(IF(INDEX('Impact Indicators - Section B'!F$29:F$105,MATCH('Print View'!$A39&amp;'Print View'!$T$36,'Impact Indicators - Section B'!$A$29:$A$105&amp;'Impact Indicators - Section B'!$C$29:$C$105,0))&lt;&gt;0,INDEX('Impact Indicators - Section B'!F$29:F$105,MATCH('Print View'!$A39&amp;'Print View'!$T$36,'Impact Indicators - Section B'!$A$29:$A$105&amp;'Impact Indicators - Section B'!$C$29:$C$105,0)),""),"")</f>
        <v/>
      </c>
      <c r="W39" s="270">
        <f t="array" ref="W39">IFERROR(IF(INDEX('Impact Indicators - Section B'!G$29:G$105,MATCH('Print View'!$A39&amp;'Print View'!$T$36,'Impact Indicators - Section B'!$A$29:$A$105&amp;'Impact Indicators - Section B'!$C$29:$C$105,0))&lt;&gt;0,INDEX('Impact Indicators - Section B'!G$29:G$105,MATCH('Print View'!$A39&amp;'Print View'!$T$36,'Impact Indicators - Section B'!$A$29:$A$105&amp;'Impact Indicators - Section B'!$C$29:$C$105,0)),""),"")</f>
        <v>44348</v>
      </c>
      <c r="X39" s="180" t="str">
        <f t="array" ref="X39">IFERROR(IF(INDEX('Impact Indicators - Section B'!H$29:H$105,MATCH('Print View'!$A39&amp;'Print View'!$T$36,'Impact Indicators - Section B'!$A$29:$A$105&amp;'Impact Indicators - Section B'!$C$29:$C$105,0))&lt;&gt;0,INDEX('Impact Indicators - Section B'!H$29:H$105,MATCH('Print View'!$A39&amp;'Print View'!$T$36,'Impact Indicators - Section B'!$A$29:$A$105&amp;'Impact Indicators - Section B'!$C$29:$C$105,0)),""),"")</f>
        <v/>
      </c>
      <c r="Y39" s="263" t="str">
        <f t="array" ref="Y39">IFERROR(IF(INDEX('Impact Indicators - Section B'!D$29:D$105,MATCH('Print View'!$A39&amp;'Print View'!$Y$36,'Impact Indicators - Section B'!$A$29:$A$105&amp;'Impact Indicators - Section B'!$C$29:$C$105,0))&lt;&gt;0,INDEX('Impact Indicators - Section B'!D$29:D$105,MATCH('Print View'!$A39&amp;'Print View'!$Y$36,'Impact Indicators - Section B'!$A$29:$A$105&amp;'Impact Indicators - Section B'!$C$29:$C$105,0)),""),"")</f>
        <v/>
      </c>
      <c r="Z39" s="248" t="str">
        <f t="array" ref="Z39">IFERROR(IF(INDEX('Impact Indicators - Section B'!E$29:E$105,MATCH('Print View'!$A39&amp;'Print View'!$Y$36,'Impact Indicators - Section B'!$A$29:$A$105&amp;'Impact Indicators - Section B'!$C$29:$C$105,0))&lt;&gt;0,INDEX('Impact Indicators - Section B'!E$29:E$105,MATCH('Print View'!$A39&amp;'Print View'!$Y$36,'Impact Indicators - Section B'!$A$29:$A$105&amp;'Impact Indicators - Section B'!$C$29:$C$105,0)),""),"")</f>
        <v/>
      </c>
      <c r="AA39" s="256" t="str">
        <f t="array" ref="AA39">IFERROR(IF(INDEX('Impact Indicators - Section B'!F$29:F$105,MATCH('Print View'!$A39&amp;'Print View'!$Y$36,'Impact Indicators - Section B'!$A$29:$A$105&amp;'Impact Indicators - Section B'!$C$29:$C$105,0))&lt;&gt;0,INDEX('Impact Indicators - Section B'!F$29:F$105,MATCH('Print View'!$A39&amp;'Print View'!$Y$36,'Impact Indicators - Section B'!$A$29:$A$105&amp;'Impact Indicators - Section B'!$C$29:$C$105,0)),""),"")</f>
        <v/>
      </c>
      <c r="AB39" s="270" t="str">
        <f t="array" ref="AB39">IFERROR(IF(INDEX('Impact Indicators - Section B'!G$29:G$105,MATCH('Print View'!$A39&amp;'Print View'!$Y$36,'Impact Indicators - Section B'!$A$29:$A$105&amp;'Impact Indicators - Section B'!$C$29:$C$105,0))&lt;&gt;0,INDEX('Impact Indicators - Section B'!G$29:G$105,MATCH('Print View'!$A39&amp;'Print View'!$Y$36,'Impact Indicators - Section B'!$A$29:$A$105&amp;'Impact Indicators - Section B'!$C$29:$C$105,0)),""),"")</f>
        <v/>
      </c>
      <c r="AC39" s="181" t="str">
        <f t="array" ref="AC39">IFERROR(IF(INDEX('Impact Indicators - Section B'!H$29:H$105,MATCH('Print View'!$A39&amp;'Print View'!$Y$36,'Impact Indicators - Section B'!$A$29:$A$105&amp;'Impact Indicators - Section B'!$C$29:$C$105,0))&lt;&gt;0,INDEX('Impact Indicators - Section B'!H$29:H$105,MATCH('Print View'!$A39&amp;'Print View'!$Y$36,'Impact Indicators - Section B'!$A$29:$A$105&amp;'Impact Indicators - Section B'!$C$29:$C$105,0)),""),"")</f>
        <v/>
      </c>
      <c r="AD39" s="263" t="str">
        <f t="array" ref="AD39">IFERROR(IF(INDEX('Impact Indicators - Section B'!D$29:D$105,MATCH('Print View'!$A39&amp;'Print View'!$AD$36,'Impact Indicators - Section B'!$A$29:$A$105&amp;'Impact Indicators - Section B'!$C$29:$C$105,0))&lt;&gt;0,INDEX('Impact Indicators - Section B'!D$29:D$105,MATCH('Print View'!$A39&amp;'Print View'!$AD$36,'Impact Indicators - Section B'!$A$29:$A$105&amp;'Impact Indicators - Section B'!$C$29:$C$105,0)),""),"")</f>
        <v/>
      </c>
      <c r="AE39" s="248" t="str">
        <f t="array" ref="AE39">IFERROR(IF(INDEX('Impact Indicators - Section B'!E$29:E$105,MATCH('Print View'!$A39&amp;'Print View'!$AD$36,'Impact Indicators - Section B'!$A$29:$A$105&amp;'Impact Indicators - Section B'!$C$29:$C$105,0))&lt;&gt;0,INDEX('Impact Indicators - Section B'!E$29:E$105,MATCH('Print View'!$A39&amp;'Print View'!$AD$36,'Impact Indicators - Section B'!$A$29:$A$105&amp;'Impact Indicators - Section B'!$C$29:$C$105,0)),""),"")</f>
        <v/>
      </c>
      <c r="AF39" s="256" t="str">
        <f t="array" ref="AF39">IFERROR(IF(INDEX('Impact Indicators - Section B'!F$29:F$105,MATCH('Print View'!$A39&amp;'Print View'!$AD$36,'Impact Indicators - Section B'!$A$29:$A$105&amp;'Impact Indicators - Section B'!$C$29:$C$105,0))&lt;&gt;0,INDEX('Impact Indicators - Section B'!F$29:F$105,MATCH('Print View'!$A39&amp;'Print View'!$AD$36,'Impact Indicators - Section B'!$A$29:$A$105&amp;'Impact Indicators - Section B'!$C$29:$C$105,0)),""),"")</f>
        <v/>
      </c>
      <c r="AG39" s="270" t="str">
        <f t="array" ref="AG39">IFERROR(IF(INDEX('Impact Indicators - Section B'!G$29:G$105,MATCH('Print View'!$A39&amp;'Print View'!$AD$36,'Impact Indicators - Section B'!$A$29:$A$105&amp;'Impact Indicators - Section B'!$C$29:$C$105,0))&lt;&gt;0,INDEX('Impact Indicators - Section B'!G$29:G$105,MATCH('Print View'!$A39&amp;'Print View'!$AD$36,'Impact Indicators - Section B'!$A$29:$A$105&amp;'Impact Indicators - Section B'!$C$29:$C$105,0)),""),"")</f>
        <v/>
      </c>
      <c r="AH39" s="180" t="str">
        <f t="array" ref="AH39">IFERROR(IF(INDEX('Impact Indicators - Section B'!H$29:H$105,MATCH('Print View'!$A39&amp;'Print View'!$AD$36,'Impact Indicators - Section B'!$A$29:$A$105&amp;'Impact Indicators - Section B'!$C$29:$C$105,0))&lt;&gt;0,INDEX('Impact Indicators - Section B'!H$29:H$105,MATCH('Print View'!$A39&amp;'Print View'!$AD$36,'Impact Indicators - Section B'!$A$29:$A$105&amp;'Impact Indicators - Section B'!$C$29:$C$105,0)),""),"")</f>
        <v/>
      </c>
      <c r="AI39" s="221"/>
      <c r="AJ39" s="224" t="str">
        <f>IFERROR(IF(INDEX('Impact Indicators - Section B'!P$9:P$25,MATCH('Print View'!A39,'Impact Indicators - Section B'!$A$9:$A$25,0))&lt;&gt;0,INDEX('Impact Indicators - Section B'!P$9:P$25,MATCH('Print View'!$A39,'Impact Indicators - Section B'!$A$9:$A$25,0)),""),"")</f>
        <v>Indicator measures reduction in HIV-related mortlity.  Official Spectrum AIM Models submitted to UNAIDS Gevena aggregated and used in conjuntion with Spectrum v5.56 to produce baseline results. National Goals model used to generate targets for grant period. Annual reporting will be conducted using official AIM files to be finalized and submitted to UNAIDS Geneva in June of each year.</v>
      </c>
      <c r="AK39" s="284"/>
      <c r="AL39" s="284"/>
      <c r="AM39" s="284"/>
      <c r="AN39" s="284"/>
      <c r="AO39" s="284"/>
      <c r="AP39" s="284"/>
      <c r="AQ39" s="284"/>
      <c r="AR39" s="284"/>
    </row>
    <row r="40" spans="1:44" s="285" customFormat="1" ht="180" x14ac:dyDescent="0.25">
      <c r="A40" s="213">
        <v>3</v>
      </c>
      <c r="B40" s="283" t="str">
        <f>IFERROR(IF(INDEX('Impact Indicators - Section B'!B$9:B$25,MATCH('Print View'!$A40,'Impact Indicators - Section B'!$A$9:$A$25,0))&lt;&gt;0,INDEX('Impact Indicators - Section B'!B$9:B$25,MATCH('Print View'!$A40,'Impact Indicators - Section B'!$A$9:$A$25,0)),""),"")</f>
        <v>HIV I-6: Estimated percentage of child HIV infections from HIV-positive women delivering in the past 12 months</v>
      </c>
      <c r="C40" s="283" t="str">
        <f>IFERROR(IF(INDEX('Impact Indicators - Section B'!C$9:C$25,MATCH('Print View'!$A40,'Impact Indicators - Section B'!$A$9:$A$25,0))&lt;&gt;0,INDEX('Impact Indicators - Section B'!C$9:C$25,MATCH('Print View'!$A40,'Impact Indicators - Section B'!$A$9:$A$25,0)),""),"")</f>
        <v/>
      </c>
      <c r="D40" s="283" t="str">
        <f>IFERROR(IF(INDEX('Impact Indicators - Section B'!D$9:D$25,MATCH('Print View'!$A40,'Impact Indicators - Section B'!$A$9:$A$25,0))&lt;&gt;0,INDEX('Impact Indicators - Section B'!D$9:D$25,MATCH('Print View'!$A40,'Impact Indicators - Section B'!$A$9:$A$25,0)),""),"")</f>
        <v>11.10</v>
      </c>
      <c r="E40" s="283" t="str">
        <f>IFERROR(IF(INDEX('Impact Indicators - Section B'!E$9:E$25,MATCH('Print View'!$A40,'Impact Indicators - Section B'!$A$9:$A$25,0))&lt;&gt;0,INDEX('Impact Indicators - Section B'!E$9:E$25,MATCH('Print View'!$A40,'Impact Indicators - Section B'!$A$9:$A$25,0)),""),"")</f>
        <v>2016</v>
      </c>
      <c r="F40" s="283" t="str">
        <f>IFERROR(IF(INDEX('Impact Indicators - Section B'!F$9:F$25,MATCH('Print View'!$A40,'Impact Indicators - Section B'!$A$9:$A$25,0))&lt;&gt;0,INDEX('Impact Indicators - Section B'!F$9:F$25,MATCH('Print View'!$A40,'Impact Indicators - Section B'!$A$9:$A$25,0)),""),"")</f>
        <v>Modelled
(Spectrum AIM)</v>
      </c>
      <c r="G40" s="283" t="str">
        <f>IFERROR(IF(INDEX('Impact Indicators - Section B'!G$9:G$25,MATCH('Print View'!$A40,'Impact Indicators - Section B'!$A$9:$A$25,0))&lt;&gt;0,INDEX('Impact Indicators - Section B'!G$9:G$25,MATCH('Print View'!$A40,'Impact Indicators - Section B'!$A$9:$A$25,0)),""),"")</f>
        <v/>
      </c>
      <c r="H40" s="283" t="str">
        <f>IFERROR(IF(INDEX('Impact Indicators - Section B'!H$9:H$25,MATCH('Print View'!$A40,'Impact Indicators - Section B'!$A$9:$A$25,0))&lt;&gt;0,INDEX('Impact Indicators - Section B'!H$9:H$25,MATCH('Print View'!$A40,'Impact Indicators - Section B'!$A$9:$A$25,0)),""),"")</f>
        <v>Ministry of Health of the Government of Mozambique</v>
      </c>
      <c r="I40" s="283" t="str">
        <f>IFERROR(IF(INDEX('Impact Indicators - Section B'!O$9:O$25,MATCH('Print View'!$A40,'Impact Indicators - Section B'!$A$9:$A$25,0))&lt;&gt;0,INDEX('Impact Indicators - Section B'!O$9:O$25,MATCH('Print View'!$A40,'Impact Indicators - Section B'!$A$9:$A$25,0)),""),"")</f>
        <v>Mozambique</v>
      </c>
      <c r="J40" s="264">
        <f t="array" ref="J40">IFERROR(IF(INDEX('Impact Indicators - Section B'!D$29:D$105,MATCH('Print View'!$A40&amp;'Print View'!$J$36,'Impact Indicators - Section B'!$A$29:$A$105&amp;'Impact Indicators - Section B'!$C$29:$C$105,0))&lt;&gt;0,INDEX('Impact Indicators - Section B'!D$29:D$105,MATCH('Print View'!$A40&amp;'Print View'!$J$36,'Impact Indicators - Section B'!$A$29:$A$105&amp;'Impact Indicators - Section B'!$C$29:$C$105,0)),""),"")</f>
        <v>7.85</v>
      </c>
      <c r="K40" s="250" t="str">
        <f t="array" ref="K40">IFERROR(IF(INDEX('Impact Indicators - Section B'!E$29:E$105,MATCH('Print View'!$A40&amp;'Print View'!$J$36,'Impact Indicators - Section B'!$A$29:$A$105&amp;'Impact Indicators - Section B'!$C$29:$C$105,0))&lt;&gt;0,INDEX('Impact Indicators - Section B'!E$29:E$105,MATCH('Print View'!$A40&amp;'Print View'!$J$36,'Impact Indicators - Section B'!$A$29:$A$105&amp;'Impact Indicators - Section B'!$C$29:$C$105,0)),""),"")</f>
        <v/>
      </c>
      <c r="L40" s="257" t="str">
        <f t="array" ref="L40">IFERROR(IF(INDEX('Impact Indicators - Section B'!F$29:F$105,MATCH('Print View'!$A40&amp;'Print View'!$J$36,'Impact Indicators - Section B'!$A$29:$A$105&amp;'Impact Indicators - Section B'!$C$29:$C$105,0))&lt;&gt;0,INDEX('Impact Indicators - Section B'!F$29:F$105,MATCH('Print View'!$A40&amp;'Print View'!$J$36,'Impact Indicators - Section B'!$A$29:$A$105&amp;'Impact Indicators - Section B'!$C$29:$C$105,0)),""),"")</f>
        <v/>
      </c>
      <c r="M40" s="271">
        <f t="array" ref="M40">IFERROR(IF(INDEX('Impact Indicators - Section B'!G$29:G$105,MATCH('Print View'!$A40&amp;'Print View'!$J$36,'Impact Indicators - Section B'!$A$29:$A$105&amp;'Impact Indicators - Section B'!$C$29:$C$105,0))&lt;&gt;0,INDEX('Impact Indicators - Section B'!G$29:G$105,MATCH('Print View'!$A40&amp;'Print View'!$J$36,'Impact Indicators - Section B'!$A$29:$A$105&amp;'Impact Indicators - Section B'!$C$29:$C$105,0)),""),"")</f>
        <v>43617</v>
      </c>
      <c r="N40" s="184" t="str">
        <f t="array" ref="N40">IFERROR(IF(INDEX('Impact Indicators - Section B'!H$29:H$105,MATCH('Print View'!$A40&amp;'Print View'!$J$36,'Impact Indicators - Section B'!$A$29:$A$105&amp;'Impact Indicators - Section B'!$C$29:$C$105,0))&lt;&gt;0,INDEX('Impact Indicators - Section B'!H$29:H$105,MATCH('Print View'!$A40&amp;'Print View'!$J$36,'Impact Indicators - Section B'!$A$29:$A$105&amp;'Impact Indicators - Section B'!$C$29:$C$105,0)),""),"")</f>
        <v/>
      </c>
      <c r="O40" s="264">
        <f t="array" ref="O40">IFERROR(IF(INDEX('Impact Indicators - Section B'!D$29:D$105,MATCH('Print View'!$A40&amp;'Print View'!$O$36,'Impact Indicators - Section B'!$A$29:$A$105&amp;'Impact Indicators - Section B'!$C$29:$C$105,0))&lt;&gt;0,INDEX('Impact Indicators - Section B'!D$29:D$105,MATCH('Print View'!$A40&amp;'Print View'!$O$36,'Impact Indicators - Section B'!$A$29:$A$105&amp;'Impact Indicators - Section B'!$C$29:$C$105,0)),""),"")</f>
        <v>6.42</v>
      </c>
      <c r="P40" s="250" t="str">
        <f t="array" ref="P40">IFERROR(IF(INDEX('Impact Indicators - Section B'!E$29:E$105,MATCH('Print View'!$A40&amp;'Print View'!$O$36,'Impact Indicators - Section B'!$A$29:$A$105&amp;'Impact Indicators - Section B'!$C$29:$C$105,0))&lt;&gt;0,INDEX('Impact Indicators - Section B'!E$29:E$105,MATCH('Print View'!$A40&amp;'Print View'!$O$36,'Impact Indicators - Section B'!$A$29:$A$105&amp;'Impact Indicators - Section B'!$C$29:$C$105,0)),""),"")</f>
        <v/>
      </c>
      <c r="Q40" s="257" t="str">
        <f t="array" ref="Q40">IFERROR(IF(INDEX('Impact Indicators - Section B'!F$29:F$105,MATCH('Print View'!$A40&amp;'Print View'!$O$36,'Impact Indicators - Section B'!$A$29:$A$105&amp;'Impact Indicators - Section B'!$C$29:$C$105,0))&lt;&gt;0,INDEX('Impact Indicators - Section B'!F$29:F$105,MATCH('Print View'!$A40&amp;'Print View'!$O$36,'Impact Indicators - Section B'!$A$29:$A$105&amp;'Impact Indicators - Section B'!$C$29:$C$105,0)),""),"")</f>
        <v/>
      </c>
      <c r="R40" s="271">
        <f t="array" ref="R40">IFERROR(IF(INDEX('Impact Indicators - Section B'!G$29:G$105,MATCH('Print View'!$A40&amp;'Print View'!$O$36,'Impact Indicators - Section B'!$A$29:$A$105&amp;'Impact Indicators - Section B'!$C$29:$C$105,0))&lt;&gt;0,INDEX('Impact Indicators - Section B'!G$29:G$105,MATCH('Print View'!$A40&amp;'Print View'!$O$36,'Impact Indicators - Section B'!$A$29:$A$105&amp;'Impact Indicators - Section B'!$C$29:$C$105,0)),""),"")</f>
        <v>43983</v>
      </c>
      <c r="S40" s="184" t="str">
        <f t="array" ref="S40">IFERROR(IF(INDEX('Impact Indicators - Section B'!H$29:H$105,MATCH('Print View'!$A40&amp;'Print View'!$O$36,'Impact Indicators - Section B'!$A$29:$A$105&amp;'Impact Indicators - Section B'!$C$29:$C$105,0))&lt;&gt;0,INDEX('Impact Indicators - Section B'!H$29:H$105,MATCH('Print View'!$A40&amp;'Print View'!$O$36,'Impact Indicators - Section B'!$A$29:$A$105&amp;'Impact Indicators - Section B'!$C$29:$C$105,0)),""),"")</f>
        <v/>
      </c>
      <c r="T40" s="264">
        <f t="array" ref="T40">IFERROR(IF(INDEX('Impact Indicators - Section B'!D$29:D$105,MATCH('Print View'!$A40&amp;'Print View'!$T$36,'Impact Indicators - Section B'!$A$29:$A$105&amp;'Impact Indicators - Section B'!$C$29:$C$105,0))&lt;&gt;0,INDEX('Impact Indicators - Section B'!D$29:D$105,MATCH('Print View'!$A40&amp;'Print View'!$T$36,'Impact Indicators - Section B'!$A$29:$A$105&amp;'Impact Indicators - Section B'!$C$29:$C$105,0)),""),"")</f>
        <v>4.99</v>
      </c>
      <c r="U40" s="250" t="str">
        <f t="array" ref="U40">IFERROR(IF(INDEX('Impact Indicators - Section B'!E$29:E$105,MATCH('Print View'!$A40&amp;'Print View'!$T$36,'Impact Indicators - Section B'!$A$29:$A$105&amp;'Impact Indicators - Section B'!$C$29:$C$105,0))&lt;&gt;0,INDEX('Impact Indicators - Section B'!E$29:E$105,MATCH('Print View'!$A40&amp;'Print View'!$T$36,'Impact Indicators - Section B'!$A$29:$A$105&amp;'Impact Indicators - Section B'!$C$29:$C$105,0)),""),"")</f>
        <v/>
      </c>
      <c r="V40" s="257" t="str">
        <f t="array" ref="V40">IFERROR(IF(INDEX('Impact Indicators - Section B'!F$29:F$105,MATCH('Print View'!$A40&amp;'Print View'!$T$36,'Impact Indicators - Section B'!$A$29:$A$105&amp;'Impact Indicators - Section B'!$C$29:$C$105,0))&lt;&gt;0,INDEX('Impact Indicators - Section B'!F$29:F$105,MATCH('Print View'!$A40&amp;'Print View'!$T$36,'Impact Indicators - Section B'!$A$29:$A$105&amp;'Impact Indicators - Section B'!$C$29:$C$105,0)),""),"")</f>
        <v/>
      </c>
      <c r="W40" s="271">
        <f t="array" ref="W40">IFERROR(IF(INDEX('Impact Indicators - Section B'!G$29:G$105,MATCH('Print View'!$A40&amp;'Print View'!$T$36,'Impact Indicators - Section B'!$A$29:$A$105&amp;'Impact Indicators - Section B'!$C$29:$C$105,0))&lt;&gt;0,INDEX('Impact Indicators - Section B'!G$29:G$105,MATCH('Print View'!$A40&amp;'Print View'!$T$36,'Impact Indicators - Section B'!$A$29:$A$105&amp;'Impact Indicators - Section B'!$C$29:$C$105,0)),""),"")</f>
        <v>44348</v>
      </c>
      <c r="X40" s="185" t="str">
        <f t="array" ref="X40">IFERROR(IF(INDEX('Impact Indicators - Section B'!H$29:H$105,MATCH('Print View'!$A40&amp;'Print View'!$T$36,'Impact Indicators - Section B'!$A$29:$A$105&amp;'Impact Indicators - Section B'!$C$29:$C$105,0))&lt;&gt;0,INDEX('Impact Indicators - Section B'!H$29:H$105,MATCH('Print View'!$A40&amp;'Print View'!$T$36,'Impact Indicators - Section B'!$A$29:$A$105&amp;'Impact Indicators - Section B'!$C$29:$C$105,0)),""),"")</f>
        <v/>
      </c>
      <c r="Y40" s="264" t="str">
        <f t="array" ref="Y40">IFERROR(IF(INDEX('Impact Indicators - Section B'!D$29:D$105,MATCH('Print View'!$A40&amp;'Print View'!$Y$36,'Impact Indicators - Section B'!$A$29:$A$105&amp;'Impact Indicators - Section B'!$C$29:$C$105,0))&lt;&gt;0,INDEX('Impact Indicators - Section B'!D$29:D$105,MATCH('Print View'!$A40&amp;'Print View'!$Y$36,'Impact Indicators - Section B'!$A$29:$A$105&amp;'Impact Indicators - Section B'!$C$29:$C$105,0)),""),"")</f>
        <v/>
      </c>
      <c r="Z40" s="250" t="str">
        <f t="array" ref="Z40">IFERROR(IF(INDEX('Impact Indicators - Section B'!E$29:E$105,MATCH('Print View'!$A40&amp;'Print View'!$Y$36,'Impact Indicators - Section B'!$A$29:$A$105&amp;'Impact Indicators - Section B'!$C$29:$C$105,0))&lt;&gt;0,INDEX('Impact Indicators - Section B'!E$29:E$105,MATCH('Print View'!$A40&amp;'Print View'!$Y$36,'Impact Indicators - Section B'!$A$29:$A$105&amp;'Impact Indicators - Section B'!$C$29:$C$105,0)),""),"")</f>
        <v/>
      </c>
      <c r="AA40" s="257" t="str">
        <f t="array" ref="AA40">IFERROR(IF(INDEX('Impact Indicators - Section B'!F$29:F$105,MATCH('Print View'!$A40&amp;'Print View'!$Y$36,'Impact Indicators - Section B'!$A$29:$A$105&amp;'Impact Indicators - Section B'!$C$29:$C$105,0))&lt;&gt;0,INDEX('Impact Indicators - Section B'!F$29:F$105,MATCH('Print View'!$A40&amp;'Print View'!$Y$36,'Impact Indicators - Section B'!$A$29:$A$105&amp;'Impact Indicators - Section B'!$C$29:$C$105,0)),""),"")</f>
        <v/>
      </c>
      <c r="AB40" s="271" t="str">
        <f t="array" ref="AB40">IFERROR(IF(INDEX('Impact Indicators - Section B'!G$29:G$105,MATCH('Print View'!$A40&amp;'Print View'!$Y$36,'Impact Indicators - Section B'!$A$29:$A$105&amp;'Impact Indicators - Section B'!$C$29:$C$105,0))&lt;&gt;0,INDEX('Impact Indicators - Section B'!G$29:G$105,MATCH('Print View'!$A40&amp;'Print View'!$Y$36,'Impact Indicators - Section B'!$A$29:$A$105&amp;'Impact Indicators - Section B'!$C$29:$C$105,0)),""),"")</f>
        <v/>
      </c>
      <c r="AC40" s="186" t="str">
        <f t="array" ref="AC40">IFERROR(IF(INDEX('Impact Indicators - Section B'!H$29:H$105,MATCH('Print View'!$A40&amp;'Print View'!$Y$36,'Impact Indicators - Section B'!$A$29:$A$105&amp;'Impact Indicators - Section B'!$C$29:$C$105,0))&lt;&gt;0,INDEX('Impact Indicators - Section B'!H$29:H$105,MATCH('Print View'!$A40&amp;'Print View'!$Y$36,'Impact Indicators - Section B'!$A$29:$A$105&amp;'Impact Indicators - Section B'!$C$29:$C$105,0)),""),"")</f>
        <v/>
      </c>
      <c r="AD40" s="264" t="str">
        <f t="array" ref="AD40">IFERROR(IF(INDEX('Impact Indicators - Section B'!D$29:D$105,MATCH('Print View'!$A40&amp;'Print View'!$AD$36,'Impact Indicators - Section B'!$A$29:$A$105&amp;'Impact Indicators - Section B'!$C$29:$C$105,0))&lt;&gt;0,INDEX('Impact Indicators - Section B'!D$29:D$105,MATCH('Print View'!$A40&amp;'Print View'!$AD$36,'Impact Indicators - Section B'!$A$29:$A$105&amp;'Impact Indicators - Section B'!$C$29:$C$105,0)),""),"")</f>
        <v/>
      </c>
      <c r="AE40" s="250" t="str">
        <f t="array" ref="AE40">IFERROR(IF(INDEX('Impact Indicators - Section B'!E$29:E$105,MATCH('Print View'!$A40&amp;'Print View'!$AD$36,'Impact Indicators - Section B'!$A$29:$A$105&amp;'Impact Indicators - Section B'!$C$29:$C$105,0))&lt;&gt;0,INDEX('Impact Indicators - Section B'!E$29:E$105,MATCH('Print View'!$A40&amp;'Print View'!$AD$36,'Impact Indicators - Section B'!$A$29:$A$105&amp;'Impact Indicators - Section B'!$C$29:$C$105,0)),""),"")</f>
        <v/>
      </c>
      <c r="AF40" s="257" t="str">
        <f t="array" ref="AF40">IFERROR(IF(INDEX('Impact Indicators - Section B'!F$29:F$105,MATCH('Print View'!$A40&amp;'Print View'!$AD$36,'Impact Indicators - Section B'!$A$29:$A$105&amp;'Impact Indicators - Section B'!$C$29:$C$105,0))&lt;&gt;0,INDEX('Impact Indicators - Section B'!F$29:F$105,MATCH('Print View'!$A40&amp;'Print View'!$AD$36,'Impact Indicators - Section B'!$A$29:$A$105&amp;'Impact Indicators - Section B'!$C$29:$C$105,0)),""),"")</f>
        <v/>
      </c>
      <c r="AG40" s="271" t="str">
        <f t="array" ref="AG40">IFERROR(IF(INDEX('Impact Indicators - Section B'!G$29:G$105,MATCH('Print View'!$A40&amp;'Print View'!$AD$36,'Impact Indicators - Section B'!$A$29:$A$105&amp;'Impact Indicators - Section B'!$C$29:$C$105,0))&lt;&gt;0,INDEX('Impact Indicators - Section B'!G$29:G$105,MATCH('Print View'!$A40&amp;'Print View'!$AD$36,'Impact Indicators - Section B'!$A$29:$A$105&amp;'Impact Indicators - Section B'!$C$29:$C$105,0)),""),"")</f>
        <v/>
      </c>
      <c r="AH40" s="185" t="str">
        <f t="array" ref="AH40">IFERROR(IF(INDEX('Impact Indicators - Section B'!H$29:H$105,MATCH('Print View'!$A40&amp;'Print View'!$AD$36,'Impact Indicators - Section B'!$A$29:$A$105&amp;'Impact Indicators - Section B'!$C$29:$C$105,0))&lt;&gt;0,INDEX('Impact Indicators - Section B'!H$29:H$105,MATCH('Print View'!$A40&amp;'Print View'!$AD$36,'Impact Indicators - Section B'!$A$29:$A$105&amp;'Impact Indicators - Section B'!$C$29:$C$105,0)),""),"")</f>
        <v/>
      </c>
      <c r="AI40" s="221"/>
      <c r="AJ40" s="223" t="str">
        <f>IFERROR(IF(INDEX('Impact Indicators - Section B'!P$9:P$25,MATCH('Print View'!A40,'Impact Indicators - Section B'!$A$9:$A$25,0))&lt;&gt;0,INDEX('Impact Indicators - Section B'!P$9:P$25,MATCH('Print View'!$A40,'Impact Indicators - Section B'!$A$9:$A$25,0)),""),"")</f>
        <v>Indicator measures reduction in mother-to-child transmission of HIV as a result of increased coverage of antinatal care and PMTCT services.  Official Spectrum AIM Models submitted to UNAIDS Gevena aggregated and used in conjuntion with Spectrum v5.56 to produce baseline results. National Goals model used to generate targets for grant period. Annual reporting will be conducted using official AIM files to be finalized and submitted to UNAIDS Geneva in June of each year.</v>
      </c>
      <c r="AK40" s="284"/>
      <c r="AL40" s="284"/>
      <c r="AM40" s="284"/>
      <c r="AN40" s="284"/>
      <c r="AO40" s="284"/>
      <c r="AP40" s="284"/>
      <c r="AQ40" s="284"/>
      <c r="AR40" s="284"/>
    </row>
    <row r="41" spans="1:44" s="285" customFormat="1" ht="150" x14ac:dyDescent="0.25">
      <c r="A41" s="177">
        <v>4</v>
      </c>
      <c r="B41" s="286" t="str">
        <f>IFERROR(IF(INDEX('Impact Indicators - Section B'!B$9:B$25,MATCH('Print View'!$A41,'Impact Indicators - Section B'!$A$9:$A$25,0))&lt;&gt;0,INDEX('Impact Indicators - Section B'!B$9:B$25,MATCH('Print View'!$A41,'Impact Indicators - Section B'!$A$9:$A$25,0)),""),"")</f>
        <v>TB I-2: TB incidence rate per 100,000 population</v>
      </c>
      <c r="C41" s="286" t="str">
        <f>IFERROR(IF(INDEX('Impact Indicators - Section B'!C$9:C$25,MATCH('Print View'!$A41,'Impact Indicators - Section B'!$A$9:$A$25,0))&lt;&gt;0,INDEX('Impact Indicators - Section B'!C$9:C$25,MATCH('Print View'!$A41,'Impact Indicators - Section B'!$A$9:$A$25,0)),""),"")</f>
        <v/>
      </c>
      <c r="D41" s="286" t="str">
        <f>IFERROR(IF(INDEX('Impact Indicators - Section B'!D$9:D$25,MATCH('Print View'!$A41,'Impact Indicators - Section B'!$A$9:$A$25,0))&lt;&gt;0,INDEX('Impact Indicators - Section B'!D$9:D$25,MATCH('Print View'!$A41,'Impact Indicators - Section B'!$A$9:$A$25,0)),""),"")</f>
        <v>551</v>
      </c>
      <c r="E41" s="286" t="str">
        <f>IFERROR(IF(INDEX('Impact Indicators - Section B'!E$9:E$25,MATCH('Print View'!$A41,'Impact Indicators - Section B'!$A$9:$A$25,0))&lt;&gt;0,INDEX('Impact Indicators - Section B'!E$9:E$25,MATCH('Print View'!$A41,'Impact Indicators - Section B'!$A$9:$A$25,0)),""),"")</f>
        <v>2015</v>
      </c>
      <c r="F41" s="286" t="str">
        <f>IFERROR(IF(INDEX('Impact Indicators - Section B'!F$9:F$25,MATCH('Print View'!$A41,'Impact Indicators - Section B'!$A$9:$A$25,0))&lt;&gt;0,INDEX('Impact Indicators - Section B'!F$9:F$25,MATCH('Print View'!$A41,'Impact Indicators - Section B'!$A$9:$A$25,0)),""),"")</f>
        <v>Modelled
(WHO Estimates)</v>
      </c>
      <c r="G41" s="286" t="str">
        <f>IFERROR(IF(INDEX('Impact Indicators - Section B'!G$9:G$25,MATCH('Print View'!$A41,'Impact Indicators - Section B'!$A$9:$A$25,0))&lt;&gt;0,INDEX('Impact Indicators - Section B'!G$9:G$25,MATCH('Print View'!$A41,'Impact Indicators - Section B'!$A$9:$A$25,0)),""),"")</f>
        <v/>
      </c>
      <c r="H41" s="286" t="str">
        <f>IFERROR(IF(INDEX('Impact Indicators - Section B'!H$9:H$25,MATCH('Print View'!$A41,'Impact Indicators - Section B'!$A$9:$A$25,0))&lt;&gt;0,INDEX('Impact Indicators - Section B'!H$9:H$25,MATCH('Print View'!$A41,'Impact Indicators - Section B'!$A$9:$A$25,0)),""),"")</f>
        <v>Ministry of Health of the Government of Mozambique</v>
      </c>
      <c r="I41" s="286" t="str">
        <f>IFERROR(IF(INDEX('Impact Indicators - Section B'!O$9:O$25,MATCH('Print View'!$A41,'Impact Indicators - Section B'!$A$9:$A$25,0))&lt;&gt;0,INDEX('Impact Indicators - Section B'!O$9:O$25,MATCH('Print View'!$A41,'Impact Indicators - Section B'!$A$9:$A$25,0)),""),"")</f>
        <v>Mozambique</v>
      </c>
      <c r="J41" s="263" t="str">
        <f t="array" ref="J41">IFERROR(IF(INDEX('Impact Indicators - Section B'!D$29:D$105,MATCH('Print View'!$A41&amp;'Print View'!$J$36,'Impact Indicators - Section B'!$A$29:$A$105&amp;'Impact Indicators - Section B'!$C$29:$C$105,0))&lt;&gt;0,INDEX('Impact Indicators - Section B'!D$29:D$105,MATCH('Print View'!$A41&amp;'Print View'!$J$36,'Impact Indicators - Section B'!$A$29:$A$105&amp;'Impact Indicators - Section B'!$C$29:$C$105,0)),""),"")</f>
        <v/>
      </c>
      <c r="K41" s="248" t="str">
        <f t="array" ref="K41">IFERROR(IF(INDEX('Impact Indicators - Section B'!E$29:E$105,MATCH('Print View'!$A41&amp;'Print View'!$J$36,'Impact Indicators - Section B'!$A$29:$A$105&amp;'Impact Indicators - Section B'!$C$29:$C$105,0))&lt;&gt;0,INDEX('Impact Indicators - Section B'!E$29:E$105,MATCH('Print View'!$A41&amp;'Print View'!$J$36,'Impact Indicators - Section B'!$A$29:$A$105&amp;'Impact Indicators - Section B'!$C$29:$C$105,0)),""),"")</f>
        <v/>
      </c>
      <c r="L41" s="256" t="str">
        <f t="array" ref="L41">IFERROR(IF(INDEX('Impact Indicators - Section B'!F$29:F$105,MATCH('Print View'!$A41&amp;'Print View'!$J$36,'Impact Indicators - Section B'!$A$29:$A$105&amp;'Impact Indicators - Section B'!$C$29:$C$105,0))&lt;&gt;0,INDEX('Impact Indicators - Section B'!F$29:F$105,MATCH('Print View'!$A41&amp;'Print View'!$J$36,'Impact Indicators - Section B'!$A$29:$A$105&amp;'Impact Indicators - Section B'!$C$29:$C$105,0)),""),"")</f>
        <v/>
      </c>
      <c r="M41" s="270">
        <f t="array" ref="M41">IFERROR(IF(INDEX('Impact Indicators - Section B'!G$29:G$105,MATCH('Print View'!$A41&amp;'Print View'!$J$36,'Impact Indicators - Section B'!$A$29:$A$105&amp;'Impact Indicators - Section B'!$C$29:$C$105,0))&lt;&gt;0,INDEX('Impact Indicators - Section B'!G$29:G$105,MATCH('Print View'!$A41&amp;'Print View'!$J$36,'Impact Indicators - Section B'!$A$29:$A$105&amp;'Impact Indicators - Section B'!$C$29:$C$105,0)),""),"")</f>
        <v>43800</v>
      </c>
      <c r="N41" s="179" t="str">
        <f t="array" ref="N41">IFERROR(IF(INDEX('Impact Indicators - Section B'!H$29:H$105,MATCH('Print View'!$A41&amp;'Print View'!$J$36,'Impact Indicators - Section B'!$A$29:$A$105&amp;'Impact Indicators - Section B'!$C$29:$C$105,0))&lt;&gt;0,INDEX('Impact Indicators - Section B'!H$29:H$105,MATCH('Print View'!$A41&amp;'Print View'!$J$36,'Impact Indicators - Section B'!$A$29:$A$105&amp;'Impact Indicators - Section B'!$C$29:$C$105,0)),""),"")</f>
        <v>TBD</v>
      </c>
      <c r="O41" s="263" t="str">
        <f t="array" ref="O41">IFERROR(IF(INDEX('Impact Indicators - Section B'!D$29:D$105,MATCH('Print View'!$A41&amp;'Print View'!$O$36,'Impact Indicators - Section B'!$A$29:$A$105&amp;'Impact Indicators - Section B'!$C$29:$C$105,0))&lt;&gt;0,INDEX('Impact Indicators - Section B'!D$29:D$105,MATCH('Print View'!$A41&amp;'Print View'!$O$36,'Impact Indicators - Section B'!$A$29:$A$105&amp;'Impact Indicators - Section B'!$C$29:$C$105,0)),""),"")</f>
        <v/>
      </c>
      <c r="P41" s="248" t="str">
        <f t="array" ref="P41">IFERROR(IF(INDEX('Impact Indicators - Section B'!E$29:E$105,MATCH('Print View'!$A41&amp;'Print View'!$O$36,'Impact Indicators - Section B'!$A$29:$A$105&amp;'Impact Indicators - Section B'!$C$29:$C$105,0))&lt;&gt;0,INDEX('Impact Indicators - Section B'!E$29:E$105,MATCH('Print View'!$A41&amp;'Print View'!$O$36,'Impact Indicators - Section B'!$A$29:$A$105&amp;'Impact Indicators - Section B'!$C$29:$C$105,0)),""),"")</f>
        <v/>
      </c>
      <c r="Q41" s="256" t="str">
        <f t="array" ref="Q41">IFERROR(IF(INDEX('Impact Indicators - Section B'!F$29:F$105,MATCH('Print View'!$A41&amp;'Print View'!$O$36,'Impact Indicators - Section B'!$A$29:$A$105&amp;'Impact Indicators - Section B'!$C$29:$C$105,0))&lt;&gt;0,INDEX('Impact Indicators - Section B'!F$29:F$105,MATCH('Print View'!$A41&amp;'Print View'!$O$36,'Impact Indicators - Section B'!$A$29:$A$105&amp;'Impact Indicators - Section B'!$C$29:$C$105,0)),""),"")</f>
        <v/>
      </c>
      <c r="R41" s="270">
        <f t="array" ref="R41">IFERROR(IF(INDEX('Impact Indicators - Section B'!G$29:G$105,MATCH('Print View'!$A41&amp;'Print View'!$O$36,'Impact Indicators - Section B'!$A$29:$A$105&amp;'Impact Indicators - Section B'!$C$29:$C$105,0))&lt;&gt;0,INDEX('Impact Indicators - Section B'!G$29:G$105,MATCH('Print View'!$A41&amp;'Print View'!$O$36,'Impact Indicators - Section B'!$A$29:$A$105&amp;'Impact Indicators - Section B'!$C$29:$C$105,0)),""),"")</f>
        <v>44166</v>
      </c>
      <c r="S41" s="179" t="str">
        <f t="array" ref="S41">IFERROR(IF(INDEX('Impact Indicators - Section B'!H$29:H$105,MATCH('Print View'!$A41&amp;'Print View'!$O$36,'Impact Indicators - Section B'!$A$29:$A$105&amp;'Impact Indicators - Section B'!$C$29:$C$105,0))&lt;&gt;0,INDEX('Impact Indicators - Section B'!H$29:H$105,MATCH('Print View'!$A41&amp;'Print View'!$O$36,'Impact Indicators - Section B'!$A$29:$A$105&amp;'Impact Indicators - Section B'!$C$29:$C$105,0)),""),"")</f>
        <v>TBD</v>
      </c>
      <c r="T41" s="263" t="str">
        <f t="array" ref="T41">IFERROR(IF(INDEX('Impact Indicators - Section B'!D$29:D$105,MATCH('Print View'!$A41&amp;'Print View'!$T$36,'Impact Indicators - Section B'!$A$29:$A$105&amp;'Impact Indicators - Section B'!$C$29:$C$105,0))&lt;&gt;0,INDEX('Impact Indicators - Section B'!D$29:D$105,MATCH('Print View'!$A41&amp;'Print View'!$T$36,'Impact Indicators - Section B'!$A$29:$A$105&amp;'Impact Indicators - Section B'!$C$29:$C$105,0)),""),"")</f>
        <v/>
      </c>
      <c r="U41" s="248" t="str">
        <f t="array" ref="U41">IFERROR(IF(INDEX('Impact Indicators - Section B'!E$29:E$105,MATCH('Print View'!$A41&amp;'Print View'!$T$36,'Impact Indicators - Section B'!$A$29:$A$105&amp;'Impact Indicators - Section B'!$C$29:$C$105,0))&lt;&gt;0,INDEX('Impact Indicators - Section B'!E$29:E$105,MATCH('Print View'!$A41&amp;'Print View'!$T$36,'Impact Indicators - Section B'!$A$29:$A$105&amp;'Impact Indicators - Section B'!$C$29:$C$105,0)),""),"")</f>
        <v/>
      </c>
      <c r="V41" s="256" t="str">
        <f t="array" ref="V41">IFERROR(IF(INDEX('Impact Indicators - Section B'!F$29:F$105,MATCH('Print View'!$A41&amp;'Print View'!$T$36,'Impact Indicators - Section B'!$A$29:$A$105&amp;'Impact Indicators - Section B'!$C$29:$C$105,0))&lt;&gt;0,INDEX('Impact Indicators - Section B'!F$29:F$105,MATCH('Print View'!$A41&amp;'Print View'!$T$36,'Impact Indicators - Section B'!$A$29:$A$105&amp;'Impact Indicators - Section B'!$C$29:$C$105,0)),""),"")</f>
        <v/>
      </c>
      <c r="W41" s="270">
        <f t="array" ref="W41">IFERROR(IF(INDEX('Impact Indicators - Section B'!G$29:G$105,MATCH('Print View'!$A41&amp;'Print View'!$T$36,'Impact Indicators - Section B'!$A$29:$A$105&amp;'Impact Indicators - Section B'!$C$29:$C$105,0))&lt;&gt;0,INDEX('Impact Indicators - Section B'!G$29:G$105,MATCH('Print View'!$A41&amp;'Print View'!$T$36,'Impact Indicators - Section B'!$A$29:$A$105&amp;'Impact Indicators - Section B'!$C$29:$C$105,0)),""),"")</f>
        <v>44531</v>
      </c>
      <c r="X41" s="180" t="str">
        <f t="array" ref="X41">IFERROR(IF(INDEX('Impact Indicators - Section B'!H$29:H$105,MATCH('Print View'!$A41&amp;'Print View'!$T$36,'Impact Indicators - Section B'!$A$29:$A$105&amp;'Impact Indicators - Section B'!$C$29:$C$105,0))&lt;&gt;0,INDEX('Impact Indicators - Section B'!H$29:H$105,MATCH('Print View'!$A41&amp;'Print View'!$T$36,'Impact Indicators - Section B'!$A$29:$A$105&amp;'Impact Indicators - Section B'!$C$29:$C$105,0)),""),"")</f>
        <v>TBD</v>
      </c>
      <c r="Y41" s="263" t="str">
        <f t="array" ref="Y41">IFERROR(IF(INDEX('Impact Indicators - Section B'!D$29:D$105,MATCH('Print View'!$A41&amp;'Print View'!$Y$36,'Impact Indicators - Section B'!$A$29:$A$105&amp;'Impact Indicators - Section B'!$C$29:$C$105,0))&lt;&gt;0,INDEX('Impact Indicators - Section B'!D$29:D$105,MATCH('Print View'!$A41&amp;'Print View'!$Y$36,'Impact Indicators - Section B'!$A$29:$A$105&amp;'Impact Indicators - Section B'!$C$29:$C$105,0)),""),"")</f>
        <v/>
      </c>
      <c r="Z41" s="248" t="str">
        <f t="array" ref="Z41">IFERROR(IF(INDEX('Impact Indicators - Section B'!E$29:E$105,MATCH('Print View'!$A41&amp;'Print View'!$Y$36,'Impact Indicators - Section B'!$A$29:$A$105&amp;'Impact Indicators - Section B'!$C$29:$C$105,0))&lt;&gt;0,INDEX('Impact Indicators - Section B'!E$29:E$105,MATCH('Print View'!$A41&amp;'Print View'!$Y$36,'Impact Indicators - Section B'!$A$29:$A$105&amp;'Impact Indicators - Section B'!$C$29:$C$105,0)),""),"")</f>
        <v/>
      </c>
      <c r="AA41" s="256" t="str">
        <f t="array" ref="AA41">IFERROR(IF(INDEX('Impact Indicators - Section B'!F$29:F$105,MATCH('Print View'!$A41&amp;'Print View'!$Y$36,'Impact Indicators - Section B'!$A$29:$A$105&amp;'Impact Indicators - Section B'!$C$29:$C$105,0))&lt;&gt;0,INDEX('Impact Indicators - Section B'!F$29:F$105,MATCH('Print View'!$A41&amp;'Print View'!$Y$36,'Impact Indicators - Section B'!$A$29:$A$105&amp;'Impact Indicators - Section B'!$C$29:$C$105,0)),""),"")</f>
        <v/>
      </c>
      <c r="AB41" s="270" t="str">
        <f t="array" ref="AB41">IFERROR(IF(INDEX('Impact Indicators - Section B'!G$29:G$105,MATCH('Print View'!$A41&amp;'Print View'!$Y$36,'Impact Indicators - Section B'!$A$29:$A$105&amp;'Impact Indicators - Section B'!$C$29:$C$105,0))&lt;&gt;0,INDEX('Impact Indicators - Section B'!G$29:G$105,MATCH('Print View'!$A41&amp;'Print View'!$Y$36,'Impact Indicators - Section B'!$A$29:$A$105&amp;'Impact Indicators - Section B'!$C$29:$C$105,0)),""),"")</f>
        <v/>
      </c>
      <c r="AC41" s="181" t="str">
        <f t="array" ref="AC41">IFERROR(IF(INDEX('Impact Indicators - Section B'!H$29:H$105,MATCH('Print View'!$A41&amp;'Print View'!$Y$36,'Impact Indicators - Section B'!$A$29:$A$105&amp;'Impact Indicators - Section B'!$C$29:$C$105,0))&lt;&gt;0,INDEX('Impact Indicators - Section B'!H$29:H$105,MATCH('Print View'!$A41&amp;'Print View'!$Y$36,'Impact Indicators - Section B'!$A$29:$A$105&amp;'Impact Indicators - Section B'!$C$29:$C$105,0)),""),"")</f>
        <v/>
      </c>
      <c r="AD41" s="263" t="str">
        <f t="array" ref="AD41">IFERROR(IF(INDEX('Impact Indicators - Section B'!D$29:D$105,MATCH('Print View'!$A41&amp;'Print View'!$AD$36,'Impact Indicators - Section B'!$A$29:$A$105&amp;'Impact Indicators - Section B'!$C$29:$C$105,0))&lt;&gt;0,INDEX('Impact Indicators - Section B'!D$29:D$105,MATCH('Print View'!$A41&amp;'Print View'!$AD$36,'Impact Indicators - Section B'!$A$29:$A$105&amp;'Impact Indicators - Section B'!$C$29:$C$105,0)),""),"")</f>
        <v/>
      </c>
      <c r="AE41" s="248" t="str">
        <f t="array" ref="AE41">IFERROR(IF(INDEX('Impact Indicators - Section B'!E$29:E$105,MATCH('Print View'!$A41&amp;'Print View'!$AD$36,'Impact Indicators - Section B'!$A$29:$A$105&amp;'Impact Indicators - Section B'!$C$29:$C$105,0))&lt;&gt;0,INDEX('Impact Indicators - Section B'!E$29:E$105,MATCH('Print View'!$A41&amp;'Print View'!$AD$36,'Impact Indicators - Section B'!$A$29:$A$105&amp;'Impact Indicators - Section B'!$C$29:$C$105,0)),""),"")</f>
        <v/>
      </c>
      <c r="AF41" s="256" t="str">
        <f t="array" ref="AF41">IFERROR(IF(INDEX('Impact Indicators - Section B'!F$29:F$105,MATCH('Print View'!$A41&amp;'Print View'!$AD$36,'Impact Indicators - Section B'!$A$29:$A$105&amp;'Impact Indicators - Section B'!$C$29:$C$105,0))&lt;&gt;0,INDEX('Impact Indicators - Section B'!F$29:F$105,MATCH('Print View'!$A41&amp;'Print View'!$AD$36,'Impact Indicators - Section B'!$A$29:$A$105&amp;'Impact Indicators - Section B'!$C$29:$C$105,0)),""),"")</f>
        <v/>
      </c>
      <c r="AG41" s="270" t="str">
        <f t="array" ref="AG41">IFERROR(IF(INDEX('Impact Indicators - Section B'!G$29:G$105,MATCH('Print View'!$A41&amp;'Print View'!$AD$36,'Impact Indicators - Section B'!$A$29:$A$105&amp;'Impact Indicators - Section B'!$C$29:$C$105,0))&lt;&gt;0,INDEX('Impact Indicators - Section B'!G$29:G$105,MATCH('Print View'!$A41&amp;'Print View'!$AD$36,'Impact Indicators - Section B'!$A$29:$A$105&amp;'Impact Indicators - Section B'!$C$29:$C$105,0)),""),"")</f>
        <v/>
      </c>
      <c r="AH41" s="180" t="str">
        <f t="array" ref="AH41">IFERROR(IF(INDEX('Impact Indicators - Section B'!H$29:H$105,MATCH('Print View'!$A41&amp;'Print View'!$AD$36,'Impact Indicators - Section B'!$A$29:$A$105&amp;'Impact Indicators - Section B'!$C$29:$C$105,0))&lt;&gt;0,INDEX('Impact Indicators - Section B'!H$29:H$105,MATCH('Print View'!$A41&amp;'Print View'!$AD$36,'Impact Indicators - Section B'!$A$29:$A$105&amp;'Impact Indicators - Section B'!$C$29:$C$105,0)),""),"")</f>
        <v/>
      </c>
      <c r="AI41" s="221"/>
      <c r="AJ41" s="224" t="str">
        <f>IFERROR(IF(INDEX('Impact Indicators - Section B'!P$9:P$25,MATCH('Print View'!A41,'Impact Indicators - Section B'!$A$9:$A$25,0))&lt;&gt;0,INDEX('Impact Indicators - Section B'!P$9:P$25,MATCH('Print View'!$A41,'Impact Indicators - Section B'!$A$9:$A$25,0)),""),"")</f>
        <v>Indicator measures the reduction of TB incidence and is expressed in terms of the overall size of the population. Mozambique, with support of Global Fund, has contracted Avenir Health to generate a Spectrum TIME model that will allow for estimated future impact of planned TB response.  While work to collect inputs has begun, final TIME models are currently unavailable.  For this reason, Mozambique proposes delaying target setting for TB impact indicators until the grant making stage of the funding cycle.  By this time, the TIME model is likely to be finalized.  Althought TIME models will be used to modeling incidence reduction, baseline and performance results for PUDR reporting will be sourced from annual WHO estimates (WHO Global TB Report)</v>
      </c>
      <c r="AK41" s="284"/>
      <c r="AL41" s="284"/>
      <c r="AM41" s="284"/>
      <c r="AN41" s="284"/>
      <c r="AO41" s="284"/>
      <c r="AP41" s="284"/>
      <c r="AQ41" s="284"/>
      <c r="AR41" s="284"/>
    </row>
    <row r="42" spans="1:44" s="285" customFormat="1" ht="150" x14ac:dyDescent="0.25">
      <c r="A42" s="213">
        <v>5</v>
      </c>
      <c r="B42" s="283" t="str">
        <f>IFERROR(IF(INDEX('Impact Indicators - Section B'!B$9:B$25,MATCH('Print View'!$A42,'Impact Indicators - Section B'!$A$9:$A$25,0))&lt;&gt;0,INDEX('Impact Indicators - Section B'!B$9:B$25,MATCH('Print View'!$A42,'Impact Indicators - Section B'!$A$9:$A$25,0)),""),"")</f>
        <v>TB I-3(M): TB mortality rate per 100,000 population</v>
      </c>
      <c r="C42" s="283" t="str">
        <f>IFERROR(IF(INDEX('Impact Indicators - Section B'!C$9:C$25,MATCH('Print View'!$A42,'Impact Indicators - Section B'!$A$9:$A$25,0))&lt;&gt;0,INDEX('Impact Indicators - Section B'!C$9:C$25,MATCH('Print View'!$A42,'Impact Indicators - Section B'!$A$9:$A$25,0)),""),"")</f>
        <v/>
      </c>
      <c r="D42" s="283" t="str">
        <f>IFERROR(IF(INDEX('Impact Indicators - Section B'!D$9:D$25,MATCH('Print View'!$A42,'Impact Indicators - Section B'!$A$9:$A$25,0))&lt;&gt;0,INDEX('Impact Indicators - Section B'!D$9:D$25,MATCH('Print View'!$A42,'Impact Indicators - Section B'!$A$9:$A$25,0)),""),"")</f>
        <v>120</v>
      </c>
      <c r="E42" s="283" t="str">
        <f>IFERROR(IF(INDEX('Impact Indicators - Section B'!E$9:E$25,MATCH('Print View'!$A42,'Impact Indicators - Section B'!$A$9:$A$25,0))&lt;&gt;0,INDEX('Impact Indicators - Section B'!E$9:E$25,MATCH('Print View'!$A42,'Impact Indicators - Section B'!$A$9:$A$25,0)),""),"")</f>
        <v>2015</v>
      </c>
      <c r="F42" s="283" t="str">
        <f>IFERROR(IF(INDEX('Impact Indicators - Section B'!F$9:F$25,MATCH('Print View'!$A42,'Impact Indicators - Section B'!$A$9:$A$25,0))&lt;&gt;0,INDEX('Impact Indicators - Section B'!F$9:F$25,MATCH('Print View'!$A42,'Impact Indicators - Section B'!$A$9:$A$25,0)),""),"")</f>
        <v>Modelled
(WHO Estimates)</v>
      </c>
      <c r="G42" s="283" t="str">
        <f>IFERROR(IF(INDEX('Impact Indicators - Section B'!G$9:G$25,MATCH('Print View'!$A42,'Impact Indicators - Section B'!$A$9:$A$25,0))&lt;&gt;0,INDEX('Impact Indicators - Section B'!G$9:G$25,MATCH('Print View'!$A42,'Impact Indicators - Section B'!$A$9:$A$25,0)),""),"")</f>
        <v/>
      </c>
      <c r="H42" s="283" t="str">
        <f>IFERROR(IF(INDEX('Impact Indicators - Section B'!H$9:H$25,MATCH('Print View'!$A42,'Impact Indicators - Section B'!$A$9:$A$25,0))&lt;&gt;0,INDEX('Impact Indicators - Section B'!H$9:H$25,MATCH('Print View'!$A42,'Impact Indicators - Section B'!$A$9:$A$25,0)),""),"")</f>
        <v>Ministry of Health of the Government of Mozambique</v>
      </c>
      <c r="I42" s="283" t="str">
        <f>IFERROR(IF(INDEX('Impact Indicators - Section B'!O$9:O$25,MATCH('Print View'!$A42,'Impact Indicators - Section B'!$A$9:$A$25,0))&lt;&gt;0,INDEX('Impact Indicators - Section B'!O$9:O$25,MATCH('Print View'!$A42,'Impact Indicators - Section B'!$A$9:$A$25,0)),""),"")</f>
        <v>Mozambique</v>
      </c>
      <c r="J42" s="264" t="str">
        <f t="array" ref="J42">IFERROR(IF(INDEX('Impact Indicators - Section B'!D$29:D$105,MATCH('Print View'!$A42&amp;'Print View'!$J$36,'Impact Indicators - Section B'!$A$29:$A$105&amp;'Impact Indicators - Section B'!$C$29:$C$105,0))&lt;&gt;0,INDEX('Impact Indicators - Section B'!D$29:D$105,MATCH('Print View'!$A42&amp;'Print View'!$J$36,'Impact Indicators - Section B'!$A$29:$A$105&amp;'Impact Indicators - Section B'!$C$29:$C$105,0)),""),"")</f>
        <v/>
      </c>
      <c r="K42" s="250" t="str">
        <f t="array" ref="K42">IFERROR(IF(INDEX('Impact Indicators - Section B'!E$29:E$105,MATCH('Print View'!$A42&amp;'Print View'!$J$36,'Impact Indicators - Section B'!$A$29:$A$105&amp;'Impact Indicators - Section B'!$C$29:$C$105,0))&lt;&gt;0,INDEX('Impact Indicators - Section B'!E$29:E$105,MATCH('Print View'!$A42&amp;'Print View'!$J$36,'Impact Indicators - Section B'!$A$29:$A$105&amp;'Impact Indicators - Section B'!$C$29:$C$105,0)),""),"")</f>
        <v/>
      </c>
      <c r="L42" s="257" t="str">
        <f t="array" ref="L42">IFERROR(IF(INDEX('Impact Indicators - Section B'!F$29:F$105,MATCH('Print View'!$A42&amp;'Print View'!$J$36,'Impact Indicators - Section B'!$A$29:$A$105&amp;'Impact Indicators - Section B'!$C$29:$C$105,0))&lt;&gt;0,INDEX('Impact Indicators - Section B'!F$29:F$105,MATCH('Print View'!$A42&amp;'Print View'!$J$36,'Impact Indicators - Section B'!$A$29:$A$105&amp;'Impact Indicators - Section B'!$C$29:$C$105,0)),""),"")</f>
        <v/>
      </c>
      <c r="M42" s="271">
        <f t="array" ref="M42">IFERROR(IF(INDEX('Impact Indicators - Section B'!G$29:G$105,MATCH('Print View'!$A42&amp;'Print View'!$J$36,'Impact Indicators - Section B'!$A$29:$A$105&amp;'Impact Indicators - Section B'!$C$29:$C$105,0))&lt;&gt;0,INDEX('Impact Indicators - Section B'!G$29:G$105,MATCH('Print View'!$A42&amp;'Print View'!$J$36,'Impact Indicators - Section B'!$A$29:$A$105&amp;'Impact Indicators - Section B'!$C$29:$C$105,0)),""),"")</f>
        <v>43800</v>
      </c>
      <c r="N42" s="184" t="str">
        <f t="array" ref="N42">IFERROR(IF(INDEX('Impact Indicators - Section B'!H$29:H$105,MATCH('Print View'!$A42&amp;'Print View'!$J$36,'Impact Indicators - Section B'!$A$29:$A$105&amp;'Impact Indicators - Section B'!$C$29:$C$105,0))&lt;&gt;0,INDEX('Impact Indicators - Section B'!H$29:H$105,MATCH('Print View'!$A42&amp;'Print View'!$J$36,'Impact Indicators - Section B'!$A$29:$A$105&amp;'Impact Indicators - Section B'!$C$29:$C$105,0)),""),"")</f>
        <v>TBD</v>
      </c>
      <c r="O42" s="264" t="str">
        <f t="array" ref="O42">IFERROR(IF(INDEX('Impact Indicators - Section B'!D$29:D$105,MATCH('Print View'!$A42&amp;'Print View'!$O$36,'Impact Indicators - Section B'!$A$29:$A$105&amp;'Impact Indicators - Section B'!$C$29:$C$105,0))&lt;&gt;0,INDEX('Impact Indicators - Section B'!D$29:D$105,MATCH('Print View'!$A42&amp;'Print View'!$O$36,'Impact Indicators - Section B'!$A$29:$A$105&amp;'Impact Indicators - Section B'!$C$29:$C$105,0)),""),"")</f>
        <v/>
      </c>
      <c r="P42" s="250" t="str">
        <f t="array" ref="P42">IFERROR(IF(INDEX('Impact Indicators - Section B'!E$29:E$105,MATCH('Print View'!$A42&amp;'Print View'!$O$36,'Impact Indicators - Section B'!$A$29:$A$105&amp;'Impact Indicators - Section B'!$C$29:$C$105,0))&lt;&gt;0,INDEX('Impact Indicators - Section B'!E$29:E$105,MATCH('Print View'!$A42&amp;'Print View'!$O$36,'Impact Indicators - Section B'!$A$29:$A$105&amp;'Impact Indicators - Section B'!$C$29:$C$105,0)),""),"")</f>
        <v/>
      </c>
      <c r="Q42" s="257" t="str">
        <f t="array" ref="Q42">IFERROR(IF(INDEX('Impact Indicators - Section B'!F$29:F$105,MATCH('Print View'!$A42&amp;'Print View'!$O$36,'Impact Indicators - Section B'!$A$29:$A$105&amp;'Impact Indicators - Section B'!$C$29:$C$105,0))&lt;&gt;0,INDEX('Impact Indicators - Section B'!F$29:F$105,MATCH('Print View'!$A42&amp;'Print View'!$O$36,'Impact Indicators - Section B'!$A$29:$A$105&amp;'Impact Indicators - Section B'!$C$29:$C$105,0)),""),"")</f>
        <v/>
      </c>
      <c r="R42" s="271">
        <f t="array" ref="R42">IFERROR(IF(INDEX('Impact Indicators - Section B'!G$29:G$105,MATCH('Print View'!$A42&amp;'Print View'!$O$36,'Impact Indicators - Section B'!$A$29:$A$105&amp;'Impact Indicators - Section B'!$C$29:$C$105,0))&lt;&gt;0,INDEX('Impact Indicators - Section B'!G$29:G$105,MATCH('Print View'!$A42&amp;'Print View'!$O$36,'Impact Indicators - Section B'!$A$29:$A$105&amp;'Impact Indicators - Section B'!$C$29:$C$105,0)),""),"")</f>
        <v>44166</v>
      </c>
      <c r="S42" s="184" t="str">
        <f t="array" ref="S42">IFERROR(IF(INDEX('Impact Indicators - Section B'!H$29:H$105,MATCH('Print View'!$A42&amp;'Print View'!$O$36,'Impact Indicators - Section B'!$A$29:$A$105&amp;'Impact Indicators - Section B'!$C$29:$C$105,0))&lt;&gt;0,INDEX('Impact Indicators - Section B'!H$29:H$105,MATCH('Print View'!$A42&amp;'Print View'!$O$36,'Impact Indicators - Section B'!$A$29:$A$105&amp;'Impact Indicators - Section B'!$C$29:$C$105,0)),""),"")</f>
        <v>TBD</v>
      </c>
      <c r="T42" s="264" t="str">
        <f t="array" ref="T42">IFERROR(IF(INDEX('Impact Indicators - Section B'!D$29:D$105,MATCH('Print View'!$A42&amp;'Print View'!$T$36,'Impact Indicators - Section B'!$A$29:$A$105&amp;'Impact Indicators - Section B'!$C$29:$C$105,0))&lt;&gt;0,INDEX('Impact Indicators - Section B'!D$29:D$105,MATCH('Print View'!$A42&amp;'Print View'!$T$36,'Impact Indicators - Section B'!$A$29:$A$105&amp;'Impact Indicators - Section B'!$C$29:$C$105,0)),""),"")</f>
        <v/>
      </c>
      <c r="U42" s="250" t="str">
        <f t="array" ref="U42">IFERROR(IF(INDEX('Impact Indicators - Section B'!E$29:E$105,MATCH('Print View'!$A42&amp;'Print View'!$T$36,'Impact Indicators - Section B'!$A$29:$A$105&amp;'Impact Indicators - Section B'!$C$29:$C$105,0))&lt;&gt;0,INDEX('Impact Indicators - Section B'!E$29:E$105,MATCH('Print View'!$A42&amp;'Print View'!$T$36,'Impact Indicators - Section B'!$A$29:$A$105&amp;'Impact Indicators - Section B'!$C$29:$C$105,0)),""),"")</f>
        <v/>
      </c>
      <c r="V42" s="257" t="str">
        <f t="array" ref="V42">IFERROR(IF(INDEX('Impact Indicators - Section B'!F$29:F$105,MATCH('Print View'!$A42&amp;'Print View'!$T$36,'Impact Indicators - Section B'!$A$29:$A$105&amp;'Impact Indicators - Section B'!$C$29:$C$105,0))&lt;&gt;0,INDEX('Impact Indicators - Section B'!F$29:F$105,MATCH('Print View'!$A42&amp;'Print View'!$T$36,'Impact Indicators - Section B'!$A$29:$A$105&amp;'Impact Indicators - Section B'!$C$29:$C$105,0)),""),"")</f>
        <v/>
      </c>
      <c r="W42" s="271">
        <f t="array" ref="W42">IFERROR(IF(INDEX('Impact Indicators - Section B'!G$29:G$105,MATCH('Print View'!$A42&amp;'Print View'!$T$36,'Impact Indicators - Section B'!$A$29:$A$105&amp;'Impact Indicators - Section B'!$C$29:$C$105,0))&lt;&gt;0,INDEX('Impact Indicators - Section B'!G$29:G$105,MATCH('Print View'!$A42&amp;'Print View'!$T$36,'Impact Indicators - Section B'!$A$29:$A$105&amp;'Impact Indicators - Section B'!$C$29:$C$105,0)),""),"")</f>
        <v>44531</v>
      </c>
      <c r="X42" s="185" t="str">
        <f t="array" ref="X42">IFERROR(IF(INDEX('Impact Indicators - Section B'!H$29:H$105,MATCH('Print View'!$A42&amp;'Print View'!$T$36,'Impact Indicators - Section B'!$A$29:$A$105&amp;'Impact Indicators - Section B'!$C$29:$C$105,0))&lt;&gt;0,INDEX('Impact Indicators - Section B'!H$29:H$105,MATCH('Print View'!$A42&amp;'Print View'!$T$36,'Impact Indicators - Section B'!$A$29:$A$105&amp;'Impact Indicators - Section B'!$C$29:$C$105,0)),""),"")</f>
        <v>TBD</v>
      </c>
      <c r="Y42" s="264" t="str">
        <f t="array" ref="Y42">IFERROR(IF(INDEX('Impact Indicators - Section B'!D$29:D$105,MATCH('Print View'!$A42&amp;'Print View'!$Y$36,'Impact Indicators - Section B'!$A$29:$A$105&amp;'Impact Indicators - Section B'!$C$29:$C$105,0))&lt;&gt;0,INDEX('Impact Indicators - Section B'!D$29:D$105,MATCH('Print View'!$A42&amp;'Print View'!$Y$36,'Impact Indicators - Section B'!$A$29:$A$105&amp;'Impact Indicators - Section B'!$C$29:$C$105,0)),""),"")</f>
        <v/>
      </c>
      <c r="Z42" s="250" t="str">
        <f t="array" ref="Z42">IFERROR(IF(INDEX('Impact Indicators - Section B'!E$29:E$105,MATCH('Print View'!$A42&amp;'Print View'!$Y$36,'Impact Indicators - Section B'!$A$29:$A$105&amp;'Impact Indicators - Section B'!$C$29:$C$105,0))&lt;&gt;0,INDEX('Impact Indicators - Section B'!E$29:E$105,MATCH('Print View'!$A42&amp;'Print View'!$Y$36,'Impact Indicators - Section B'!$A$29:$A$105&amp;'Impact Indicators - Section B'!$C$29:$C$105,0)),""),"")</f>
        <v/>
      </c>
      <c r="AA42" s="257" t="str">
        <f t="array" ref="AA42">IFERROR(IF(INDEX('Impact Indicators - Section B'!F$29:F$105,MATCH('Print View'!$A42&amp;'Print View'!$Y$36,'Impact Indicators - Section B'!$A$29:$A$105&amp;'Impact Indicators - Section B'!$C$29:$C$105,0))&lt;&gt;0,INDEX('Impact Indicators - Section B'!F$29:F$105,MATCH('Print View'!$A42&amp;'Print View'!$Y$36,'Impact Indicators - Section B'!$A$29:$A$105&amp;'Impact Indicators - Section B'!$C$29:$C$105,0)),""),"")</f>
        <v/>
      </c>
      <c r="AB42" s="271" t="str">
        <f t="array" ref="AB42">IFERROR(IF(INDEX('Impact Indicators - Section B'!G$29:G$105,MATCH('Print View'!$A42&amp;'Print View'!$Y$36,'Impact Indicators - Section B'!$A$29:$A$105&amp;'Impact Indicators - Section B'!$C$29:$C$105,0))&lt;&gt;0,INDEX('Impact Indicators - Section B'!G$29:G$105,MATCH('Print View'!$A42&amp;'Print View'!$Y$36,'Impact Indicators - Section B'!$A$29:$A$105&amp;'Impact Indicators - Section B'!$C$29:$C$105,0)),""),"")</f>
        <v/>
      </c>
      <c r="AC42" s="186" t="str">
        <f t="array" ref="AC42">IFERROR(IF(INDEX('Impact Indicators - Section B'!H$29:H$105,MATCH('Print View'!$A42&amp;'Print View'!$Y$36,'Impact Indicators - Section B'!$A$29:$A$105&amp;'Impact Indicators - Section B'!$C$29:$C$105,0))&lt;&gt;0,INDEX('Impact Indicators - Section B'!H$29:H$105,MATCH('Print View'!$A42&amp;'Print View'!$Y$36,'Impact Indicators - Section B'!$A$29:$A$105&amp;'Impact Indicators - Section B'!$C$29:$C$105,0)),""),"")</f>
        <v/>
      </c>
      <c r="AD42" s="264" t="str">
        <f t="array" ref="AD42">IFERROR(IF(INDEX('Impact Indicators - Section B'!D$29:D$105,MATCH('Print View'!$A42&amp;'Print View'!$AD$36,'Impact Indicators - Section B'!$A$29:$A$105&amp;'Impact Indicators - Section B'!$C$29:$C$105,0))&lt;&gt;0,INDEX('Impact Indicators - Section B'!D$29:D$105,MATCH('Print View'!$A42&amp;'Print View'!$AD$36,'Impact Indicators - Section B'!$A$29:$A$105&amp;'Impact Indicators - Section B'!$C$29:$C$105,0)),""),"")</f>
        <v/>
      </c>
      <c r="AE42" s="250" t="str">
        <f t="array" ref="AE42">IFERROR(IF(INDEX('Impact Indicators - Section B'!E$29:E$105,MATCH('Print View'!$A42&amp;'Print View'!$AD$36,'Impact Indicators - Section B'!$A$29:$A$105&amp;'Impact Indicators - Section B'!$C$29:$C$105,0))&lt;&gt;0,INDEX('Impact Indicators - Section B'!E$29:E$105,MATCH('Print View'!$A42&amp;'Print View'!$AD$36,'Impact Indicators - Section B'!$A$29:$A$105&amp;'Impact Indicators - Section B'!$C$29:$C$105,0)),""),"")</f>
        <v/>
      </c>
      <c r="AF42" s="257" t="str">
        <f t="array" ref="AF42">IFERROR(IF(INDEX('Impact Indicators - Section B'!F$29:F$105,MATCH('Print View'!$A42&amp;'Print View'!$AD$36,'Impact Indicators - Section B'!$A$29:$A$105&amp;'Impact Indicators - Section B'!$C$29:$C$105,0))&lt;&gt;0,INDEX('Impact Indicators - Section B'!F$29:F$105,MATCH('Print View'!$A42&amp;'Print View'!$AD$36,'Impact Indicators - Section B'!$A$29:$A$105&amp;'Impact Indicators - Section B'!$C$29:$C$105,0)),""),"")</f>
        <v/>
      </c>
      <c r="AG42" s="271" t="str">
        <f t="array" ref="AG42">IFERROR(IF(INDEX('Impact Indicators - Section B'!G$29:G$105,MATCH('Print View'!$A42&amp;'Print View'!$AD$36,'Impact Indicators - Section B'!$A$29:$A$105&amp;'Impact Indicators - Section B'!$C$29:$C$105,0))&lt;&gt;0,INDEX('Impact Indicators - Section B'!G$29:G$105,MATCH('Print View'!$A42&amp;'Print View'!$AD$36,'Impact Indicators - Section B'!$A$29:$A$105&amp;'Impact Indicators - Section B'!$C$29:$C$105,0)),""),"")</f>
        <v/>
      </c>
      <c r="AH42" s="185" t="str">
        <f t="array" ref="AH42">IFERROR(IF(INDEX('Impact Indicators - Section B'!H$29:H$105,MATCH('Print View'!$A42&amp;'Print View'!$AD$36,'Impact Indicators - Section B'!$A$29:$A$105&amp;'Impact Indicators - Section B'!$C$29:$C$105,0))&lt;&gt;0,INDEX('Impact Indicators - Section B'!H$29:H$105,MATCH('Print View'!$A42&amp;'Print View'!$AD$36,'Impact Indicators - Section B'!$A$29:$A$105&amp;'Impact Indicators - Section B'!$C$29:$C$105,0)),""),"")</f>
        <v/>
      </c>
      <c r="AI42" s="221"/>
      <c r="AJ42" s="223" t="str">
        <f>IFERROR(IF(INDEX('Impact Indicators - Section B'!P$9:P$25,MATCH('Print View'!A42,'Impact Indicators - Section B'!$A$9:$A$25,0))&lt;&gt;0,INDEX('Impact Indicators - Section B'!P$9:P$25,MATCH('Print View'!$A42,'Impact Indicators - Section B'!$A$9:$A$25,0)),""),"")</f>
        <v>Indicator measures the reduction of TB mortality and is expressed in terms of the overall size of the population. Mozambique, with support of Global Fund, has contracted Avenir Health to generate a Spectrum TIME model that will allow for estimated future impact of planned TB response.  While work to collect inputs has begun, final TIME models are currently unavailable.  For this reason, Mozambique proposes delaying target setting for TB impact indicators until the grant making stage of the funding cycle.  By this time, the TIME model is likely to be finalized.  Althought TIME models will be used to modeling mortality reduction, baseline and performance results for PUDR reporting will be sourced from annual WHO estimates (WHO Global TB Report)</v>
      </c>
      <c r="AK42" s="284"/>
      <c r="AL42" s="284"/>
      <c r="AM42" s="284"/>
      <c r="AN42" s="284"/>
      <c r="AO42" s="284"/>
      <c r="AP42" s="284"/>
      <c r="AQ42" s="284"/>
      <c r="AR42" s="284"/>
    </row>
    <row r="43" spans="1:44" s="285" customFormat="1" ht="150" x14ac:dyDescent="0.25">
      <c r="A43" s="171">
        <v>6</v>
      </c>
      <c r="B43" s="286" t="str">
        <f>IFERROR(IF(INDEX('Impact Indicators - Section B'!B$9:B$25,MATCH('Print View'!$A43,'Impact Indicators - Section B'!$A$9:$A$25,0))&lt;&gt;0,INDEX('Impact Indicators - Section B'!B$9:B$25,MATCH('Print View'!$A43,'Impact Indicators - Section B'!$A$9:$A$25,0)),""),"")</f>
        <v>TB I-1: TB prevalence rate per 100,000 population</v>
      </c>
      <c r="C43" s="286" t="str">
        <f>IFERROR(IF(INDEX('Impact Indicators - Section B'!C$9:C$25,MATCH('Print View'!$A43,'Impact Indicators - Section B'!$A$9:$A$25,0))&lt;&gt;0,INDEX('Impact Indicators - Section B'!C$9:C$25,MATCH('Print View'!$A43,'Impact Indicators - Section B'!$A$9:$A$25,0)),""),"")</f>
        <v/>
      </c>
      <c r="D43" s="286" t="str">
        <f>IFERROR(IF(INDEX('Impact Indicators - Section B'!D$9:D$25,MATCH('Print View'!$A43,'Impact Indicators - Section B'!$A$9:$A$25,0))&lt;&gt;0,INDEX('Impact Indicators - Section B'!D$9:D$25,MATCH('Print View'!$A43,'Impact Indicators - Section B'!$A$9:$A$25,0)),""),"")</f>
        <v>TBD</v>
      </c>
      <c r="E43" s="286" t="str">
        <f>IFERROR(IF(INDEX('Impact Indicators - Section B'!E$9:E$25,MATCH('Print View'!$A43,'Impact Indicators - Section B'!$A$9:$A$25,0))&lt;&gt;0,INDEX('Impact Indicators - Section B'!E$9:E$25,MATCH('Print View'!$A43,'Impact Indicators - Section B'!$A$9:$A$25,0)),""),"")</f>
        <v>2016</v>
      </c>
      <c r="F43" s="286" t="str">
        <f>IFERROR(IF(INDEX('Impact Indicators - Section B'!F$9:F$25,MATCH('Print View'!$A43,'Impact Indicators - Section B'!$A$9:$A$25,0))&lt;&gt;0,INDEX('Impact Indicators - Section B'!F$9:F$25,MATCH('Print View'!$A43,'Impact Indicators - Section B'!$A$9:$A$25,0)),""),"")</f>
        <v>Modelled
(Spectrum TIME)</v>
      </c>
      <c r="G43" s="286" t="str">
        <f>IFERROR(IF(INDEX('Impact Indicators - Section B'!G$9:G$25,MATCH('Print View'!$A43,'Impact Indicators - Section B'!$A$9:$A$25,0))&lt;&gt;0,INDEX('Impact Indicators - Section B'!G$9:G$25,MATCH('Print View'!$A43,'Impact Indicators - Section B'!$A$9:$A$25,0)),""),"")</f>
        <v/>
      </c>
      <c r="H43" s="286" t="str">
        <f>IFERROR(IF(INDEX('Impact Indicators - Section B'!H$9:H$25,MATCH('Print View'!$A43,'Impact Indicators - Section B'!$A$9:$A$25,0))&lt;&gt;0,INDEX('Impact Indicators - Section B'!H$9:H$25,MATCH('Print View'!$A43,'Impact Indicators - Section B'!$A$9:$A$25,0)),""),"")</f>
        <v>Ministry of Health of the Government of Mozambique</v>
      </c>
      <c r="I43" s="286" t="str">
        <f>IFERROR(IF(INDEX('Impact Indicators - Section B'!O$9:O$25,MATCH('Print View'!$A43,'Impact Indicators - Section B'!$A$9:$A$25,0))&lt;&gt;0,INDEX('Impact Indicators - Section B'!O$9:O$25,MATCH('Print View'!$A43,'Impact Indicators - Section B'!$A$9:$A$25,0)),""),"")</f>
        <v>Mozambique</v>
      </c>
      <c r="J43" s="263" t="str">
        <f t="array" ref="J43">IFERROR(IF(INDEX('Impact Indicators - Section B'!D$29:D$105,MATCH('Print View'!$A43&amp;'Print View'!$J$36,'Impact Indicators - Section B'!$A$29:$A$105&amp;'Impact Indicators - Section B'!$C$29:$C$105,0))&lt;&gt;0,INDEX('Impact Indicators - Section B'!D$29:D$105,MATCH('Print View'!$A43&amp;'Print View'!$J$36,'Impact Indicators - Section B'!$A$29:$A$105&amp;'Impact Indicators - Section B'!$C$29:$C$105,0)),""),"")</f>
        <v/>
      </c>
      <c r="K43" s="248" t="str">
        <f t="array" ref="K43">IFERROR(IF(INDEX('Impact Indicators - Section B'!E$29:E$105,MATCH('Print View'!$A43&amp;'Print View'!$J$36,'Impact Indicators - Section B'!$A$29:$A$105&amp;'Impact Indicators - Section B'!$C$29:$C$105,0))&lt;&gt;0,INDEX('Impact Indicators - Section B'!E$29:E$105,MATCH('Print View'!$A43&amp;'Print View'!$J$36,'Impact Indicators - Section B'!$A$29:$A$105&amp;'Impact Indicators - Section B'!$C$29:$C$105,0)),""),"")</f>
        <v/>
      </c>
      <c r="L43" s="256" t="str">
        <f t="array" ref="L43">IFERROR(IF(INDEX('Impact Indicators - Section B'!F$29:F$105,MATCH('Print View'!$A43&amp;'Print View'!$J$36,'Impact Indicators - Section B'!$A$29:$A$105&amp;'Impact Indicators - Section B'!$C$29:$C$105,0))&lt;&gt;0,INDEX('Impact Indicators - Section B'!F$29:F$105,MATCH('Print View'!$A43&amp;'Print View'!$J$36,'Impact Indicators - Section B'!$A$29:$A$105&amp;'Impact Indicators - Section B'!$C$29:$C$105,0)),""),"")</f>
        <v/>
      </c>
      <c r="M43" s="270">
        <f t="array" ref="M43">IFERROR(IF(INDEX('Impact Indicators - Section B'!G$29:G$105,MATCH('Print View'!$A43&amp;'Print View'!$J$36,'Impact Indicators - Section B'!$A$29:$A$105&amp;'Impact Indicators - Section B'!$C$29:$C$105,0))&lt;&gt;0,INDEX('Impact Indicators - Section B'!G$29:G$105,MATCH('Print View'!$A43&amp;'Print View'!$J$36,'Impact Indicators - Section B'!$A$29:$A$105&amp;'Impact Indicators - Section B'!$C$29:$C$105,0)),""),"")</f>
        <v>43800</v>
      </c>
      <c r="N43" s="179" t="str">
        <f t="array" ref="N43">IFERROR(IF(INDEX('Impact Indicators - Section B'!H$29:H$105,MATCH('Print View'!$A43&amp;'Print View'!$J$36,'Impact Indicators - Section B'!$A$29:$A$105&amp;'Impact Indicators - Section B'!$C$29:$C$105,0))&lt;&gt;0,INDEX('Impact Indicators - Section B'!H$29:H$105,MATCH('Print View'!$A43&amp;'Print View'!$J$36,'Impact Indicators - Section B'!$A$29:$A$105&amp;'Impact Indicators - Section B'!$C$29:$C$105,0)),""),"")</f>
        <v>TBD</v>
      </c>
      <c r="O43" s="263" t="str">
        <f t="array" ref="O43">IFERROR(IF(INDEX('Impact Indicators - Section B'!D$29:D$105,MATCH('Print View'!$A43&amp;'Print View'!$O$36,'Impact Indicators - Section B'!$A$29:$A$105&amp;'Impact Indicators - Section B'!$C$29:$C$105,0))&lt;&gt;0,INDEX('Impact Indicators - Section B'!D$29:D$105,MATCH('Print View'!$A43&amp;'Print View'!$O$36,'Impact Indicators - Section B'!$A$29:$A$105&amp;'Impact Indicators - Section B'!$C$29:$C$105,0)),""),"")</f>
        <v/>
      </c>
      <c r="P43" s="248" t="str">
        <f t="array" ref="P43">IFERROR(IF(INDEX('Impact Indicators - Section B'!E$29:E$105,MATCH('Print View'!$A43&amp;'Print View'!$O$36,'Impact Indicators - Section B'!$A$29:$A$105&amp;'Impact Indicators - Section B'!$C$29:$C$105,0))&lt;&gt;0,INDEX('Impact Indicators - Section B'!E$29:E$105,MATCH('Print View'!$A43&amp;'Print View'!$O$36,'Impact Indicators - Section B'!$A$29:$A$105&amp;'Impact Indicators - Section B'!$C$29:$C$105,0)),""),"")</f>
        <v/>
      </c>
      <c r="Q43" s="256" t="str">
        <f t="array" ref="Q43">IFERROR(IF(INDEX('Impact Indicators - Section B'!F$29:F$105,MATCH('Print View'!$A43&amp;'Print View'!$O$36,'Impact Indicators - Section B'!$A$29:$A$105&amp;'Impact Indicators - Section B'!$C$29:$C$105,0))&lt;&gt;0,INDEX('Impact Indicators - Section B'!F$29:F$105,MATCH('Print View'!$A43&amp;'Print View'!$O$36,'Impact Indicators - Section B'!$A$29:$A$105&amp;'Impact Indicators - Section B'!$C$29:$C$105,0)),""),"")</f>
        <v/>
      </c>
      <c r="R43" s="270">
        <f t="array" ref="R43">IFERROR(IF(INDEX('Impact Indicators - Section B'!G$29:G$105,MATCH('Print View'!$A43&amp;'Print View'!$O$36,'Impact Indicators - Section B'!$A$29:$A$105&amp;'Impact Indicators - Section B'!$C$29:$C$105,0))&lt;&gt;0,INDEX('Impact Indicators - Section B'!G$29:G$105,MATCH('Print View'!$A43&amp;'Print View'!$O$36,'Impact Indicators - Section B'!$A$29:$A$105&amp;'Impact Indicators - Section B'!$C$29:$C$105,0)),""),"")</f>
        <v>44166</v>
      </c>
      <c r="S43" s="179" t="str">
        <f t="array" ref="S43">IFERROR(IF(INDEX('Impact Indicators - Section B'!H$29:H$105,MATCH('Print View'!$A43&amp;'Print View'!$O$36,'Impact Indicators - Section B'!$A$29:$A$105&amp;'Impact Indicators - Section B'!$C$29:$C$105,0))&lt;&gt;0,INDEX('Impact Indicators - Section B'!H$29:H$105,MATCH('Print View'!$A43&amp;'Print View'!$O$36,'Impact Indicators - Section B'!$A$29:$A$105&amp;'Impact Indicators - Section B'!$C$29:$C$105,0)),""),"")</f>
        <v>TBD</v>
      </c>
      <c r="T43" s="263" t="str">
        <f t="array" ref="T43">IFERROR(IF(INDEX('Impact Indicators - Section B'!D$29:D$105,MATCH('Print View'!$A43&amp;'Print View'!$T$36,'Impact Indicators - Section B'!$A$29:$A$105&amp;'Impact Indicators - Section B'!$C$29:$C$105,0))&lt;&gt;0,INDEX('Impact Indicators - Section B'!D$29:D$105,MATCH('Print View'!$A43&amp;'Print View'!$T$36,'Impact Indicators - Section B'!$A$29:$A$105&amp;'Impact Indicators - Section B'!$C$29:$C$105,0)),""),"")</f>
        <v/>
      </c>
      <c r="U43" s="248" t="str">
        <f t="array" ref="U43">IFERROR(IF(INDEX('Impact Indicators - Section B'!E$29:E$105,MATCH('Print View'!$A43&amp;'Print View'!$T$36,'Impact Indicators - Section B'!$A$29:$A$105&amp;'Impact Indicators - Section B'!$C$29:$C$105,0))&lt;&gt;0,INDEX('Impact Indicators - Section B'!E$29:E$105,MATCH('Print View'!$A43&amp;'Print View'!$T$36,'Impact Indicators - Section B'!$A$29:$A$105&amp;'Impact Indicators - Section B'!$C$29:$C$105,0)),""),"")</f>
        <v/>
      </c>
      <c r="V43" s="256" t="str">
        <f t="array" ref="V43">IFERROR(IF(INDEX('Impact Indicators - Section B'!F$29:F$105,MATCH('Print View'!$A43&amp;'Print View'!$T$36,'Impact Indicators - Section B'!$A$29:$A$105&amp;'Impact Indicators - Section B'!$C$29:$C$105,0))&lt;&gt;0,INDEX('Impact Indicators - Section B'!F$29:F$105,MATCH('Print View'!$A43&amp;'Print View'!$T$36,'Impact Indicators - Section B'!$A$29:$A$105&amp;'Impact Indicators - Section B'!$C$29:$C$105,0)),""),"")</f>
        <v/>
      </c>
      <c r="W43" s="270">
        <f t="array" ref="W43">IFERROR(IF(INDEX('Impact Indicators - Section B'!G$29:G$105,MATCH('Print View'!$A43&amp;'Print View'!$T$36,'Impact Indicators - Section B'!$A$29:$A$105&amp;'Impact Indicators - Section B'!$C$29:$C$105,0))&lt;&gt;0,INDEX('Impact Indicators - Section B'!G$29:G$105,MATCH('Print View'!$A43&amp;'Print View'!$T$36,'Impact Indicators - Section B'!$A$29:$A$105&amp;'Impact Indicators - Section B'!$C$29:$C$105,0)),""),"")</f>
        <v>44531</v>
      </c>
      <c r="X43" s="180" t="str">
        <f t="array" ref="X43">IFERROR(IF(INDEX('Impact Indicators - Section B'!H$29:H$105,MATCH('Print View'!$A43&amp;'Print View'!$T$36,'Impact Indicators - Section B'!$A$29:$A$105&amp;'Impact Indicators - Section B'!$C$29:$C$105,0))&lt;&gt;0,INDEX('Impact Indicators - Section B'!H$29:H$105,MATCH('Print View'!$A43&amp;'Print View'!$T$36,'Impact Indicators - Section B'!$A$29:$A$105&amp;'Impact Indicators - Section B'!$C$29:$C$105,0)),""),"")</f>
        <v>TBD</v>
      </c>
      <c r="Y43" s="263" t="str">
        <f t="array" ref="Y43">IFERROR(IF(INDEX('Impact Indicators - Section B'!D$29:D$105,MATCH('Print View'!$A43&amp;'Print View'!$Y$36,'Impact Indicators - Section B'!$A$29:$A$105&amp;'Impact Indicators - Section B'!$C$29:$C$105,0))&lt;&gt;0,INDEX('Impact Indicators - Section B'!D$29:D$105,MATCH('Print View'!$A43&amp;'Print View'!$Y$36,'Impact Indicators - Section B'!$A$29:$A$105&amp;'Impact Indicators - Section B'!$C$29:$C$105,0)),""),"")</f>
        <v/>
      </c>
      <c r="Z43" s="248" t="str">
        <f t="array" ref="Z43">IFERROR(IF(INDEX('Impact Indicators - Section B'!E$29:E$105,MATCH('Print View'!$A43&amp;'Print View'!$Y$36,'Impact Indicators - Section B'!$A$29:$A$105&amp;'Impact Indicators - Section B'!$C$29:$C$105,0))&lt;&gt;0,INDEX('Impact Indicators - Section B'!E$29:E$105,MATCH('Print View'!$A43&amp;'Print View'!$Y$36,'Impact Indicators - Section B'!$A$29:$A$105&amp;'Impact Indicators - Section B'!$C$29:$C$105,0)),""),"")</f>
        <v/>
      </c>
      <c r="AA43" s="256" t="str">
        <f t="array" ref="AA43">IFERROR(IF(INDEX('Impact Indicators - Section B'!F$29:F$105,MATCH('Print View'!$A43&amp;'Print View'!$Y$36,'Impact Indicators - Section B'!$A$29:$A$105&amp;'Impact Indicators - Section B'!$C$29:$C$105,0))&lt;&gt;0,INDEX('Impact Indicators - Section B'!F$29:F$105,MATCH('Print View'!$A43&amp;'Print View'!$Y$36,'Impact Indicators - Section B'!$A$29:$A$105&amp;'Impact Indicators - Section B'!$C$29:$C$105,0)),""),"")</f>
        <v/>
      </c>
      <c r="AB43" s="270" t="str">
        <f t="array" ref="AB43">IFERROR(IF(INDEX('Impact Indicators - Section B'!G$29:G$105,MATCH('Print View'!$A43&amp;'Print View'!$Y$36,'Impact Indicators - Section B'!$A$29:$A$105&amp;'Impact Indicators - Section B'!$C$29:$C$105,0))&lt;&gt;0,INDEX('Impact Indicators - Section B'!G$29:G$105,MATCH('Print View'!$A43&amp;'Print View'!$Y$36,'Impact Indicators - Section B'!$A$29:$A$105&amp;'Impact Indicators - Section B'!$C$29:$C$105,0)),""),"")</f>
        <v/>
      </c>
      <c r="AC43" s="181" t="str">
        <f t="array" ref="AC43">IFERROR(IF(INDEX('Impact Indicators - Section B'!H$29:H$105,MATCH('Print View'!$A43&amp;'Print View'!$Y$36,'Impact Indicators - Section B'!$A$29:$A$105&amp;'Impact Indicators - Section B'!$C$29:$C$105,0))&lt;&gt;0,INDEX('Impact Indicators - Section B'!H$29:H$105,MATCH('Print View'!$A43&amp;'Print View'!$Y$36,'Impact Indicators - Section B'!$A$29:$A$105&amp;'Impact Indicators - Section B'!$C$29:$C$105,0)),""),"")</f>
        <v/>
      </c>
      <c r="AD43" s="263" t="str">
        <f t="array" ref="AD43">IFERROR(IF(INDEX('Impact Indicators - Section B'!D$29:D$105,MATCH('Print View'!$A43&amp;'Print View'!$AD$36,'Impact Indicators - Section B'!$A$29:$A$105&amp;'Impact Indicators - Section B'!$C$29:$C$105,0))&lt;&gt;0,INDEX('Impact Indicators - Section B'!D$29:D$105,MATCH('Print View'!$A43&amp;'Print View'!$AD$36,'Impact Indicators - Section B'!$A$29:$A$105&amp;'Impact Indicators - Section B'!$C$29:$C$105,0)),""),"")</f>
        <v/>
      </c>
      <c r="AE43" s="248" t="str">
        <f t="array" ref="AE43">IFERROR(IF(INDEX('Impact Indicators - Section B'!E$29:E$105,MATCH('Print View'!$A43&amp;'Print View'!$AD$36,'Impact Indicators - Section B'!$A$29:$A$105&amp;'Impact Indicators - Section B'!$C$29:$C$105,0))&lt;&gt;0,INDEX('Impact Indicators - Section B'!E$29:E$105,MATCH('Print View'!$A43&amp;'Print View'!$AD$36,'Impact Indicators - Section B'!$A$29:$A$105&amp;'Impact Indicators - Section B'!$C$29:$C$105,0)),""),"")</f>
        <v/>
      </c>
      <c r="AF43" s="256" t="str">
        <f t="array" ref="AF43">IFERROR(IF(INDEX('Impact Indicators - Section B'!F$29:F$105,MATCH('Print View'!$A43&amp;'Print View'!$AD$36,'Impact Indicators - Section B'!$A$29:$A$105&amp;'Impact Indicators - Section B'!$C$29:$C$105,0))&lt;&gt;0,INDEX('Impact Indicators - Section B'!F$29:F$105,MATCH('Print View'!$A43&amp;'Print View'!$AD$36,'Impact Indicators - Section B'!$A$29:$A$105&amp;'Impact Indicators - Section B'!$C$29:$C$105,0)),""),"")</f>
        <v/>
      </c>
      <c r="AG43" s="270" t="str">
        <f t="array" ref="AG43">IFERROR(IF(INDEX('Impact Indicators - Section B'!G$29:G$105,MATCH('Print View'!$A43&amp;'Print View'!$AD$36,'Impact Indicators - Section B'!$A$29:$A$105&amp;'Impact Indicators - Section B'!$C$29:$C$105,0))&lt;&gt;0,INDEX('Impact Indicators - Section B'!G$29:G$105,MATCH('Print View'!$A43&amp;'Print View'!$AD$36,'Impact Indicators - Section B'!$A$29:$A$105&amp;'Impact Indicators - Section B'!$C$29:$C$105,0)),""),"")</f>
        <v/>
      </c>
      <c r="AH43" s="180" t="str">
        <f t="array" ref="AH43">IFERROR(IF(INDEX('Impact Indicators - Section B'!H$29:H$105,MATCH('Print View'!$A43&amp;'Print View'!$AD$36,'Impact Indicators - Section B'!$A$29:$A$105&amp;'Impact Indicators - Section B'!$C$29:$C$105,0))&lt;&gt;0,INDEX('Impact Indicators - Section B'!H$29:H$105,MATCH('Print View'!$A43&amp;'Print View'!$AD$36,'Impact Indicators - Section B'!$A$29:$A$105&amp;'Impact Indicators - Section B'!$C$29:$C$105,0)),""),"")</f>
        <v/>
      </c>
      <c r="AI43" s="221"/>
      <c r="AJ43" s="224" t="str">
        <f>IFERROR(IF(INDEX('Impact Indicators - Section B'!P$9:P$25,MATCH('Print View'!A43,'Impact Indicators - Section B'!$A$9:$A$25,0))&lt;&gt;0,INDEX('Impact Indicators - Section B'!P$9:P$25,MATCH('Print View'!$A43,'Impact Indicators - Section B'!$A$9:$A$25,0)),""),"")</f>
        <v>Indicator measures population-based TB prevalence. Mozambique is currently conducting a TB prevalence survey and is expecting final results to be available in early 2018.  This will allow a baseline measure to be included in performance framework and will allow for calibration of Spectrum TIME models that are used for understanding epidemic trends.  Mozambique proposes setting targets for this indicator when prevalence study results are available and subsequently using TIME models (updated annually with newly available inputs) to report against targets</v>
      </c>
      <c r="AK43" s="284"/>
      <c r="AL43" s="284"/>
      <c r="AM43" s="284"/>
      <c r="AN43" s="284"/>
      <c r="AO43" s="284"/>
      <c r="AP43" s="284"/>
      <c r="AQ43" s="284"/>
      <c r="AR43" s="284"/>
    </row>
    <row r="44" spans="1:44" s="285" customFormat="1" ht="31.5" x14ac:dyDescent="0.25">
      <c r="A44" s="213">
        <v>7</v>
      </c>
      <c r="B44" s="283" t="str">
        <f>IFERROR(IF(INDEX('Impact Indicators - Section B'!B$9:B$25,MATCH('Print View'!$A44,'Impact Indicators - Section B'!$A$9:$A$25,0))&lt;&gt;0,INDEX('Impact Indicators - Section B'!B$9:B$25,MATCH('Print View'!$A44,'Impact Indicators - Section B'!$A$9:$A$25,0)),""),"")</f>
        <v/>
      </c>
      <c r="C44" s="283" t="str">
        <f>IFERROR(IF(INDEX('Impact Indicators - Section B'!C$9:C$25,MATCH('Print View'!$A44,'Impact Indicators - Section B'!$A$9:$A$25,0))&lt;&gt;0,INDEX('Impact Indicators - Section B'!C$9:C$25,MATCH('Print View'!$A44,'Impact Indicators - Section B'!$A$9:$A$25,0)),""),"")</f>
        <v/>
      </c>
      <c r="D44" s="283" t="str">
        <f>IFERROR(IF(INDEX('Impact Indicators - Section B'!D$9:D$25,MATCH('Print View'!$A44,'Impact Indicators - Section B'!$A$9:$A$25,0))&lt;&gt;0,INDEX('Impact Indicators - Section B'!D$9:D$25,MATCH('Print View'!$A44,'Impact Indicators - Section B'!$A$9:$A$25,0)),""),"")</f>
        <v/>
      </c>
      <c r="E44" s="283" t="str">
        <f>IFERROR(IF(INDEX('Impact Indicators - Section B'!E$9:E$25,MATCH('Print View'!$A44,'Impact Indicators - Section B'!$A$9:$A$25,0))&lt;&gt;0,INDEX('Impact Indicators - Section B'!E$9:E$25,MATCH('Print View'!$A44,'Impact Indicators - Section B'!$A$9:$A$25,0)),""),"")</f>
        <v/>
      </c>
      <c r="F44" s="283" t="str">
        <f>IFERROR(IF(INDEX('Impact Indicators - Section B'!F$9:F$25,MATCH('Print View'!$A44,'Impact Indicators - Section B'!$A$9:$A$25,0))&lt;&gt;0,INDEX('Impact Indicators - Section B'!F$9:F$25,MATCH('Print View'!$A44,'Impact Indicators - Section B'!$A$9:$A$25,0)),""),"")</f>
        <v/>
      </c>
      <c r="G44" s="283" t="str">
        <f>IFERROR(IF(INDEX('Impact Indicators - Section B'!G$9:G$25,MATCH('Print View'!$A44,'Impact Indicators - Section B'!$A$9:$A$25,0))&lt;&gt;0,INDEX('Impact Indicators - Section B'!G$9:G$25,MATCH('Print View'!$A44,'Impact Indicators - Section B'!$A$9:$A$25,0)),""),"")</f>
        <v/>
      </c>
      <c r="H44" s="283" t="str">
        <f>IFERROR(IF(INDEX('Impact Indicators - Section B'!H$9:H$25,MATCH('Print View'!$A44,'Impact Indicators - Section B'!$A$9:$A$25,0))&lt;&gt;0,INDEX('Impact Indicators - Section B'!H$9:H$25,MATCH('Print View'!$A44,'Impact Indicators - Section B'!$A$9:$A$25,0)),""),"")</f>
        <v/>
      </c>
      <c r="I44" s="283" t="str">
        <f>IFERROR(IF(INDEX('Impact Indicators - Section B'!O$9:O$25,MATCH('Print View'!$A44,'Impact Indicators - Section B'!$A$9:$A$25,0))&lt;&gt;0,INDEX('Impact Indicators - Section B'!O$9:O$25,MATCH('Print View'!$A44,'Impact Indicators - Section B'!$A$9:$A$25,0)),""),"")</f>
        <v/>
      </c>
      <c r="J44" s="264" t="str">
        <f t="array" ref="J44">IFERROR(IF(INDEX('Impact Indicators - Section B'!D$29:D$105,MATCH('Print View'!$A44&amp;'Print View'!$J$36,'Impact Indicators - Section B'!$A$29:$A$105&amp;'Impact Indicators - Section B'!$C$29:$C$105,0))&lt;&gt;0,INDEX('Impact Indicators - Section B'!D$29:D$105,MATCH('Print View'!$A44&amp;'Print View'!$J$36,'Impact Indicators - Section B'!$A$29:$A$105&amp;'Impact Indicators - Section B'!$C$29:$C$105,0)),""),"")</f>
        <v/>
      </c>
      <c r="K44" s="250" t="str">
        <f t="array" ref="K44">IFERROR(IF(INDEX('Impact Indicators - Section B'!E$29:E$105,MATCH('Print View'!$A44&amp;'Print View'!$J$36,'Impact Indicators - Section B'!$A$29:$A$105&amp;'Impact Indicators - Section B'!$C$29:$C$105,0))&lt;&gt;0,INDEX('Impact Indicators - Section B'!E$29:E$105,MATCH('Print View'!$A44&amp;'Print View'!$J$36,'Impact Indicators - Section B'!$A$29:$A$105&amp;'Impact Indicators - Section B'!$C$29:$C$105,0)),""),"")</f>
        <v/>
      </c>
      <c r="L44" s="257" t="str">
        <f t="array" ref="L44">IFERROR(IF(INDEX('Impact Indicators - Section B'!F$29:F$105,MATCH('Print View'!$A44&amp;'Print View'!$J$36,'Impact Indicators - Section B'!$A$29:$A$105&amp;'Impact Indicators - Section B'!$C$29:$C$105,0))&lt;&gt;0,INDEX('Impact Indicators - Section B'!F$29:F$105,MATCH('Print View'!$A44&amp;'Print View'!$J$36,'Impact Indicators - Section B'!$A$29:$A$105&amp;'Impact Indicators - Section B'!$C$29:$C$105,0)),""),"")</f>
        <v/>
      </c>
      <c r="M44" s="271">
        <f t="array" ref="M44">IFERROR(IF(INDEX('Impact Indicators - Section B'!G$29:G$105,MATCH('Print View'!$A44&amp;'Print View'!$J$36,'Impact Indicators - Section B'!$A$29:$A$105&amp;'Impact Indicators - Section B'!$C$29:$C$105,0))&lt;&gt;0,INDEX('Impact Indicators - Section B'!G$29:G$105,MATCH('Print View'!$A44&amp;'Print View'!$J$36,'Impact Indicators - Section B'!$A$29:$A$105&amp;'Impact Indicators - Section B'!$C$29:$C$105,0)),""),"")</f>
        <v>43617</v>
      </c>
      <c r="N44" s="184" t="str">
        <f t="array" ref="N44">IFERROR(IF(INDEX('Impact Indicators - Section B'!H$29:H$105,MATCH('Print View'!$A44&amp;'Print View'!$J$36,'Impact Indicators - Section B'!$A$29:$A$105&amp;'Impact Indicators - Section B'!$C$29:$C$105,0))&lt;&gt;0,INDEX('Impact Indicators - Section B'!H$29:H$105,MATCH('Print View'!$A44&amp;'Print View'!$J$36,'Impact Indicators - Section B'!$A$29:$A$105&amp;'Impact Indicators - Section B'!$C$29:$C$105,0)),""),"")</f>
        <v/>
      </c>
      <c r="O44" s="264" t="str">
        <f t="array" ref="O44">IFERROR(IF(INDEX('Impact Indicators - Section B'!D$29:D$105,MATCH('Print View'!$A44&amp;'Print View'!$O$36,'Impact Indicators - Section B'!$A$29:$A$105&amp;'Impact Indicators - Section B'!$C$29:$C$105,0))&lt;&gt;0,INDEX('Impact Indicators - Section B'!D$29:D$105,MATCH('Print View'!$A44&amp;'Print View'!$O$36,'Impact Indicators - Section B'!$A$29:$A$105&amp;'Impact Indicators - Section B'!$C$29:$C$105,0)),""),"")</f>
        <v/>
      </c>
      <c r="P44" s="250" t="str">
        <f t="array" ref="P44">IFERROR(IF(INDEX('Impact Indicators - Section B'!E$29:E$105,MATCH('Print View'!$A44&amp;'Print View'!$O$36,'Impact Indicators - Section B'!$A$29:$A$105&amp;'Impact Indicators - Section B'!$C$29:$C$105,0))&lt;&gt;0,INDEX('Impact Indicators - Section B'!E$29:E$105,MATCH('Print View'!$A44&amp;'Print View'!$O$36,'Impact Indicators - Section B'!$A$29:$A$105&amp;'Impact Indicators - Section B'!$C$29:$C$105,0)),""),"")</f>
        <v/>
      </c>
      <c r="Q44" s="257" t="str">
        <f t="array" ref="Q44">IFERROR(IF(INDEX('Impact Indicators - Section B'!F$29:F$105,MATCH('Print View'!$A44&amp;'Print View'!$O$36,'Impact Indicators - Section B'!$A$29:$A$105&amp;'Impact Indicators - Section B'!$C$29:$C$105,0))&lt;&gt;0,INDEX('Impact Indicators - Section B'!F$29:F$105,MATCH('Print View'!$A44&amp;'Print View'!$O$36,'Impact Indicators - Section B'!$A$29:$A$105&amp;'Impact Indicators - Section B'!$C$29:$C$105,0)),""),"")</f>
        <v/>
      </c>
      <c r="R44" s="271">
        <f t="array" ref="R44">IFERROR(IF(INDEX('Impact Indicators - Section B'!G$29:G$105,MATCH('Print View'!$A44&amp;'Print View'!$O$36,'Impact Indicators - Section B'!$A$29:$A$105&amp;'Impact Indicators - Section B'!$C$29:$C$105,0))&lt;&gt;0,INDEX('Impact Indicators - Section B'!G$29:G$105,MATCH('Print View'!$A44&amp;'Print View'!$O$36,'Impact Indicators - Section B'!$A$29:$A$105&amp;'Impact Indicators - Section B'!$C$29:$C$105,0)),""),"")</f>
        <v>43983</v>
      </c>
      <c r="S44" s="184" t="str">
        <f t="array" ref="S44">IFERROR(IF(INDEX('Impact Indicators - Section B'!H$29:H$105,MATCH('Print View'!$A44&amp;'Print View'!$O$36,'Impact Indicators - Section B'!$A$29:$A$105&amp;'Impact Indicators - Section B'!$C$29:$C$105,0))&lt;&gt;0,INDEX('Impact Indicators - Section B'!H$29:H$105,MATCH('Print View'!$A44&amp;'Print View'!$O$36,'Impact Indicators - Section B'!$A$29:$A$105&amp;'Impact Indicators - Section B'!$C$29:$C$105,0)),""),"")</f>
        <v/>
      </c>
      <c r="T44" s="264" t="str">
        <f t="array" ref="T44">IFERROR(IF(INDEX('Impact Indicators - Section B'!D$29:D$105,MATCH('Print View'!$A44&amp;'Print View'!$T$36,'Impact Indicators - Section B'!$A$29:$A$105&amp;'Impact Indicators - Section B'!$C$29:$C$105,0))&lt;&gt;0,INDEX('Impact Indicators - Section B'!D$29:D$105,MATCH('Print View'!$A44&amp;'Print View'!$T$36,'Impact Indicators - Section B'!$A$29:$A$105&amp;'Impact Indicators - Section B'!$C$29:$C$105,0)),""),"")</f>
        <v/>
      </c>
      <c r="U44" s="250" t="str">
        <f t="array" ref="U44">IFERROR(IF(INDEX('Impact Indicators - Section B'!E$29:E$105,MATCH('Print View'!$A44&amp;'Print View'!$T$36,'Impact Indicators - Section B'!$A$29:$A$105&amp;'Impact Indicators - Section B'!$C$29:$C$105,0))&lt;&gt;0,INDEX('Impact Indicators - Section B'!E$29:E$105,MATCH('Print View'!$A44&amp;'Print View'!$T$36,'Impact Indicators - Section B'!$A$29:$A$105&amp;'Impact Indicators - Section B'!$C$29:$C$105,0)),""),"")</f>
        <v/>
      </c>
      <c r="V44" s="257" t="str">
        <f t="array" ref="V44">IFERROR(IF(INDEX('Impact Indicators - Section B'!F$29:F$105,MATCH('Print View'!$A44&amp;'Print View'!$T$36,'Impact Indicators - Section B'!$A$29:$A$105&amp;'Impact Indicators - Section B'!$C$29:$C$105,0))&lt;&gt;0,INDEX('Impact Indicators - Section B'!F$29:F$105,MATCH('Print View'!$A44&amp;'Print View'!$T$36,'Impact Indicators - Section B'!$A$29:$A$105&amp;'Impact Indicators - Section B'!$C$29:$C$105,0)),""),"")</f>
        <v/>
      </c>
      <c r="W44" s="271">
        <f t="array" ref="W44">IFERROR(IF(INDEX('Impact Indicators - Section B'!G$29:G$105,MATCH('Print View'!$A44&amp;'Print View'!$T$36,'Impact Indicators - Section B'!$A$29:$A$105&amp;'Impact Indicators - Section B'!$C$29:$C$105,0))&lt;&gt;0,INDEX('Impact Indicators - Section B'!G$29:G$105,MATCH('Print View'!$A44&amp;'Print View'!$T$36,'Impact Indicators - Section B'!$A$29:$A$105&amp;'Impact Indicators - Section B'!$C$29:$C$105,0)),""),"")</f>
        <v>44348</v>
      </c>
      <c r="X44" s="185" t="str">
        <f t="array" ref="X44">IFERROR(IF(INDEX('Impact Indicators - Section B'!H$29:H$105,MATCH('Print View'!$A44&amp;'Print View'!$T$36,'Impact Indicators - Section B'!$A$29:$A$105&amp;'Impact Indicators - Section B'!$C$29:$C$105,0))&lt;&gt;0,INDEX('Impact Indicators - Section B'!H$29:H$105,MATCH('Print View'!$A44&amp;'Print View'!$T$36,'Impact Indicators - Section B'!$A$29:$A$105&amp;'Impact Indicators - Section B'!$C$29:$C$105,0)),""),"")</f>
        <v/>
      </c>
      <c r="Y44" s="264" t="str">
        <f t="array" ref="Y44">IFERROR(IF(INDEX('Impact Indicators - Section B'!D$29:D$105,MATCH('Print View'!$A44&amp;'Print View'!$Y$36,'Impact Indicators - Section B'!$A$29:$A$105&amp;'Impact Indicators - Section B'!$C$29:$C$105,0))&lt;&gt;0,INDEX('Impact Indicators - Section B'!D$29:D$105,MATCH('Print View'!$A44&amp;'Print View'!$Y$36,'Impact Indicators - Section B'!$A$29:$A$105&amp;'Impact Indicators - Section B'!$C$29:$C$105,0)),""),"")</f>
        <v/>
      </c>
      <c r="Z44" s="250" t="str">
        <f t="array" ref="Z44">IFERROR(IF(INDEX('Impact Indicators - Section B'!E$29:E$105,MATCH('Print View'!$A44&amp;'Print View'!$Y$36,'Impact Indicators - Section B'!$A$29:$A$105&amp;'Impact Indicators - Section B'!$C$29:$C$105,0))&lt;&gt;0,INDEX('Impact Indicators - Section B'!E$29:E$105,MATCH('Print View'!$A44&amp;'Print View'!$Y$36,'Impact Indicators - Section B'!$A$29:$A$105&amp;'Impact Indicators - Section B'!$C$29:$C$105,0)),""),"")</f>
        <v/>
      </c>
      <c r="AA44" s="257" t="str">
        <f t="array" ref="AA44">IFERROR(IF(INDEX('Impact Indicators - Section B'!F$29:F$105,MATCH('Print View'!$A44&amp;'Print View'!$Y$36,'Impact Indicators - Section B'!$A$29:$A$105&amp;'Impact Indicators - Section B'!$C$29:$C$105,0))&lt;&gt;0,INDEX('Impact Indicators - Section B'!F$29:F$105,MATCH('Print View'!$A44&amp;'Print View'!$Y$36,'Impact Indicators - Section B'!$A$29:$A$105&amp;'Impact Indicators - Section B'!$C$29:$C$105,0)),""),"")</f>
        <v/>
      </c>
      <c r="AB44" s="271" t="str">
        <f t="array" ref="AB44">IFERROR(IF(INDEX('Impact Indicators - Section B'!G$29:G$105,MATCH('Print View'!$A44&amp;'Print View'!$Y$36,'Impact Indicators - Section B'!$A$29:$A$105&amp;'Impact Indicators - Section B'!$C$29:$C$105,0))&lt;&gt;0,INDEX('Impact Indicators - Section B'!G$29:G$105,MATCH('Print View'!$A44&amp;'Print View'!$Y$36,'Impact Indicators - Section B'!$A$29:$A$105&amp;'Impact Indicators - Section B'!$C$29:$C$105,0)),""),"")</f>
        <v/>
      </c>
      <c r="AC44" s="186" t="str">
        <f t="array" ref="AC44">IFERROR(IF(INDEX('Impact Indicators - Section B'!H$29:H$105,MATCH('Print View'!$A44&amp;'Print View'!$Y$36,'Impact Indicators - Section B'!$A$29:$A$105&amp;'Impact Indicators - Section B'!$C$29:$C$105,0))&lt;&gt;0,INDEX('Impact Indicators - Section B'!H$29:H$105,MATCH('Print View'!$A44&amp;'Print View'!$Y$36,'Impact Indicators - Section B'!$A$29:$A$105&amp;'Impact Indicators - Section B'!$C$29:$C$105,0)),""),"")</f>
        <v/>
      </c>
      <c r="AD44" s="264" t="str">
        <f t="array" ref="AD44">IFERROR(IF(INDEX('Impact Indicators - Section B'!D$29:D$105,MATCH('Print View'!$A44&amp;'Print View'!$AD$36,'Impact Indicators - Section B'!$A$29:$A$105&amp;'Impact Indicators - Section B'!$C$29:$C$105,0))&lt;&gt;0,INDEX('Impact Indicators - Section B'!D$29:D$105,MATCH('Print View'!$A44&amp;'Print View'!$AD$36,'Impact Indicators - Section B'!$A$29:$A$105&amp;'Impact Indicators - Section B'!$C$29:$C$105,0)),""),"")</f>
        <v/>
      </c>
      <c r="AE44" s="250" t="str">
        <f t="array" ref="AE44">IFERROR(IF(INDEX('Impact Indicators - Section B'!E$29:E$105,MATCH('Print View'!$A44&amp;'Print View'!$AD$36,'Impact Indicators - Section B'!$A$29:$A$105&amp;'Impact Indicators - Section B'!$C$29:$C$105,0))&lt;&gt;0,INDEX('Impact Indicators - Section B'!E$29:E$105,MATCH('Print View'!$A44&amp;'Print View'!$AD$36,'Impact Indicators - Section B'!$A$29:$A$105&amp;'Impact Indicators - Section B'!$C$29:$C$105,0)),""),"")</f>
        <v/>
      </c>
      <c r="AF44" s="257" t="str">
        <f t="array" ref="AF44">IFERROR(IF(INDEX('Impact Indicators - Section B'!F$29:F$105,MATCH('Print View'!$A44&amp;'Print View'!$AD$36,'Impact Indicators - Section B'!$A$29:$A$105&amp;'Impact Indicators - Section B'!$C$29:$C$105,0))&lt;&gt;0,INDEX('Impact Indicators - Section B'!F$29:F$105,MATCH('Print View'!$A44&amp;'Print View'!$AD$36,'Impact Indicators - Section B'!$A$29:$A$105&amp;'Impact Indicators - Section B'!$C$29:$C$105,0)),""),"")</f>
        <v/>
      </c>
      <c r="AG44" s="271" t="str">
        <f t="array" ref="AG44">IFERROR(IF(INDEX('Impact Indicators - Section B'!G$29:G$105,MATCH('Print View'!$A44&amp;'Print View'!$AD$36,'Impact Indicators - Section B'!$A$29:$A$105&amp;'Impact Indicators - Section B'!$C$29:$C$105,0))&lt;&gt;0,INDEX('Impact Indicators - Section B'!G$29:G$105,MATCH('Print View'!$A44&amp;'Print View'!$AD$36,'Impact Indicators - Section B'!$A$29:$A$105&amp;'Impact Indicators - Section B'!$C$29:$C$105,0)),""),"")</f>
        <v/>
      </c>
      <c r="AH44" s="185" t="str">
        <f t="array" ref="AH44">IFERROR(IF(INDEX('Impact Indicators - Section B'!H$29:H$105,MATCH('Print View'!$A44&amp;'Print View'!$AD$36,'Impact Indicators - Section B'!$A$29:$A$105&amp;'Impact Indicators - Section B'!$C$29:$C$105,0))&lt;&gt;0,INDEX('Impact Indicators - Section B'!H$29:H$105,MATCH('Print View'!$A44&amp;'Print View'!$AD$36,'Impact Indicators - Section B'!$A$29:$A$105&amp;'Impact Indicators - Section B'!$C$29:$C$105,0)),""),"")</f>
        <v/>
      </c>
      <c r="AI44" s="221"/>
      <c r="AJ44" s="223" t="str">
        <f>IFERROR(IF(INDEX('Impact Indicators - Section B'!P$9:P$25,MATCH('Print View'!A44,'Impact Indicators - Section B'!$A$9:$A$25,0))&lt;&gt;0,INDEX('Impact Indicators - Section B'!P$9:P$25,MATCH('Print View'!$A44,'Impact Indicators - Section B'!$A$9:$A$25,0)),""),"")</f>
        <v/>
      </c>
      <c r="AK44" s="284"/>
      <c r="AL44" s="284"/>
      <c r="AM44" s="284"/>
      <c r="AN44" s="284"/>
      <c r="AO44" s="284"/>
      <c r="AP44" s="284"/>
      <c r="AQ44" s="284"/>
      <c r="AR44" s="284"/>
    </row>
    <row r="45" spans="1:44" s="285" customFormat="1" ht="31.5" x14ac:dyDescent="0.25">
      <c r="A45" s="177">
        <v>8</v>
      </c>
      <c r="B45" s="286" t="str">
        <f>IFERROR(IF(INDEX('Impact Indicators - Section B'!B$9:B$25,MATCH('Print View'!$A45,'Impact Indicators - Section B'!$A$9:$A$25,0))&lt;&gt;0,INDEX('Impact Indicators - Section B'!B$9:B$25,MATCH('Print View'!$A45,'Impact Indicators - Section B'!$A$9:$A$25,0)),""),"")</f>
        <v/>
      </c>
      <c r="C45" s="286" t="str">
        <f>IFERROR(IF(INDEX('Impact Indicators - Section B'!C$9:C$25,MATCH('Print View'!$A45,'Impact Indicators - Section B'!$A$9:$A$25,0))&lt;&gt;0,INDEX('Impact Indicators - Section B'!C$9:C$25,MATCH('Print View'!$A45,'Impact Indicators - Section B'!$A$9:$A$25,0)),""),"")</f>
        <v/>
      </c>
      <c r="D45" s="286" t="str">
        <f>IFERROR(IF(INDEX('Impact Indicators - Section B'!D$9:D$25,MATCH('Print View'!$A45,'Impact Indicators - Section B'!$A$9:$A$25,0))&lt;&gt;0,INDEX('Impact Indicators - Section B'!D$9:D$25,MATCH('Print View'!$A45,'Impact Indicators - Section B'!$A$9:$A$25,0)),""),"")</f>
        <v/>
      </c>
      <c r="E45" s="286" t="str">
        <f>IFERROR(IF(INDEX('Impact Indicators - Section B'!E$9:E$25,MATCH('Print View'!$A45,'Impact Indicators - Section B'!$A$9:$A$25,0))&lt;&gt;0,INDEX('Impact Indicators - Section B'!E$9:E$25,MATCH('Print View'!$A45,'Impact Indicators - Section B'!$A$9:$A$25,0)),""),"")</f>
        <v/>
      </c>
      <c r="F45" s="286" t="str">
        <f>IFERROR(IF(INDEX('Impact Indicators - Section B'!F$9:F$25,MATCH('Print View'!$A45,'Impact Indicators - Section B'!$A$9:$A$25,0))&lt;&gt;0,INDEX('Impact Indicators - Section B'!F$9:F$25,MATCH('Print View'!$A45,'Impact Indicators - Section B'!$A$9:$A$25,0)),""),"")</f>
        <v/>
      </c>
      <c r="G45" s="286" t="str">
        <f>IFERROR(IF(INDEX('Impact Indicators - Section B'!G$9:G$25,MATCH('Print View'!$A45,'Impact Indicators - Section B'!$A$9:$A$25,0))&lt;&gt;0,INDEX('Impact Indicators - Section B'!G$9:G$25,MATCH('Print View'!$A45,'Impact Indicators - Section B'!$A$9:$A$25,0)),""),"")</f>
        <v/>
      </c>
      <c r="H45" s="286" t="str">
        <f>IFERROR(IF(INDEX('Impact Indicators - Section B'!H$9:H$25,MATCH('Print View'!$A45,'Impact Indicators - Section B'!$A$9:$A$25,0))&lt;&gt;0,INDEX('Impact Indicators - Section B'!H$9:H$25,MATCH('Print View'!$A45,'Impact Indicators - Section B'!$A$9:$A$25,0)),""),"")</f>
        <v/>
      </c>
      <c r="I45" s="286" t="str">
        <f>IFERROR(IF(INDEX('Impact Indicators - Section B'!O$9:O$25,MATCH('Print View'!$A45,'Impact Indicators - Section B'!$A$9:$A$25,0))&lt;&gt;0,INDEX('Impact Indicators - Section B'!O$9:O$25,MATCH('Print View'!$A45,'Impact Indicators - Section B'!$A$9:$A$25,0)),""),"")</f>
        <v/>
      </c>
      <c r="J45" s="263" t="str">
        <f t="array" ref="J45">IFERROR(IF(INDEX('Impact Indicators - Section B'!D$29:D$105,MATCH('Print View'!$A45&amp;'Print View'!$J$36,'Impact Indicators - Section B'!$A$29:$A$105&amp;'Impact Indicators - Section B'!$C$29:$C$105,0))&lt;&gt;0,INDEX('Impact Indicators - Section B'!D$29:D$105,MATCH('Print View'!$A45&amp;'Print View'!$J$36,'Impact Indicators - Section B'!$A$29:$A$105&amp;'Impact Indicators - Section B'!$C$29:$C$105,0)),""),"")</f>
        <v/>
      </c>
      <c r="K45" s="248" t="str">
        <f t="array" ref="K45">IFERROR(IF(INDEX('Impact Indicators - Section B'!E$29:E$105,MATCH('Print View'!$A45&amp;'Print View'!$J$36,'Impact Indicators - Section B'!$A$29:$A$105&amp;'Impact Indicators - Section B'!$C$29:$C$105,0))&lt;&gt;0,INDEX('Impact Indicators - Section B'!E$29:E$105,MATCH('Print View'!$A45&amp;'Print View'!$J$36,'Impact Indicators - Section B'!$A$29:$A$105&amp;'Impact Indicators - Section B'!$C$29:$C$105,0)),""),"")</f>
        <v/>
      </c>
      <c r="L45" s="256" t="str">
        <f t="array" ref="L45">IFERROR(IF(INDEX('Impact Indicators - Section B'!F$29:F$105,MATCH('Print View'!$A45&amp;'Print View'!$J$36,'Impact Indicators - Section B'!$A$29:$A$105&amp;'Impact Indicators - Section B'!$C$29:$C$105,0))&lt;&gt;0,INDEX('Impact Indicators - Section B'!F$29:F$105,MATCH('Print View'!$A45&amp;'Print View'!$J$36,'Impact Indicators - Section B'!$A$29:$A$105&amp;'Impact Indicators - Section B'!$C$29:$C$105,0)),""),"")</f>
        <v/>
      </c>
      <c r="M45" s="270" t="str">
        <f t="array" ref="M45">IFERROR(IF(INDEX('Impact Indicators - Section B'!G$29:G$105,MATCH('Print View'!$A45&amp;'Print View'!$J$36,'Impact Indicators - Section B'!$A$29:$A$105&amp;'Impact Indicators - Section B'!$C$29:$C$105,0))&lt;&gt;0,INDEX('Impact Indicators - Section B'!G$29:G$105,MATCH('Print View'!$A45&amp;'Print View'!$J$36,'Impact Indicators - Section B'!$A$29:$A$105&amp;'Impact Indicators - Section B'!$C$29:$C$105,0)),""),"")</f>
        <v/>
      </c>
      <c r="N45" s="179" t="str">
        <f t="array" ref="N45">IFERROR(IF(INDEX('Impact Indicators - Section B'!H$29:H$105,MATCH('Print View'!$A45&amp;'Print View'!$J$36,'Impact Indicators - Section B'!$A$29:$A$105&amp;'Impact Indicators - Section B'!$C$29:$C$105,0))&lt;&gt;0,INDEX('Impact Indicators - Section B'!H$29:H$105,MATCH('Print View'!$A45&amp;'Print View'!$J$36,'Impact Indicators - Section B'!$A$29:$A$105&amp;'Impact Indicators - Section B'!$C$29:$C$105,0)),""),"")</f>
        <v/>
      </c>
      <c r="O45" s="263" t="str">
        <f t="array" ref="O45">IFERROR(IF(INDEX('Impact Indicators - Section B'!D$29:D$105,MATCH('Print View'!$A45&amp;'Print View'!$O$36,'Impact Indicators - Section B'!$A$29:$A$105&amp;'Impact Indicators - Section B'!$C$29:$C$105,0))&lt;&gt;0,INDEX('Impact Indicators - Section B'!D$29:D$105,MATCH('Print View'!$A45&amp;'Print View'!$O$36,'Impact Indicators - Section B'!$A$29:$A$105&amp;'Impact Indicators - Section B'!$C$29:$C$105,0)),""),"")</f>
        <v/>
      </c>
      <c r="P45" s="248" t="str">
        <f t="array" ref="P45">IFERROR(IF(INDEX('Impact Indicators - Section B'!E$29:E$105,MATCH('Print View'!$A45&amp;'Print View'!$O$36,'Impact Indicators - Section B'!$A$29:$A$105&amp;'Impact Indicators - Section B'!$C$29:$C$105,0))&lt;&gt;0,INDEX('Impact Indicators - Section B'!E$29:E$105,MATCH('Print View'!$A45&amp;'Print View'!$O$36,'Impact Indicators - Section B'!$A$29:$A$105&amp;'Impact Indicators - Section B'!$C$29:$C$105,0)),""),"")</f>
        <v/>
      </c>
      <c r="Q45" s="256" t="str">
        <f t="array" ref="Q45">IFERROR(IF(INDEX('Impact Indicators - Section B'!F$29:F$105,MATCH('Print View'!$A45&amp;'Print View'!$O$36,'Impact Indicators - Section B'!$A$29:$A$105&amp;'Impact Indicators - Section B'!$C$29:$C$105,0))&lt;&gt;0,INDEX('Impact Indicators - Section B'!F$29:F$105,MATCH('Print View'!$A45&amp;'Print View'!$O$36,'Impact Indicators - Section B'!$A$29:$A$105&amp;'Impact Indicators - Section B'!$C$29:$C$105,0)),""),"")</f>
        <v/>
      </c>
      <c r="R45" s="270" t="str">
        <f t="array" ref="R45">IFERROR(IF(INDEX('Impact Indicators - Section B'!G$29:G$105,MATCH('Print View'!$A45&amp;'Print View'!$O$36,'Impact Indicators - Section B'!$A$29:$A$105&amp;'Impact Indicators - Section B'!$C$29:$C$105,0))&lt;&gt;0,INDEX('Impact Indicators - Section B'!G$29:G$105,MATCH('Print View'!$A45&amp;'Print View'!$O$36,'Impact Indicators - Section B'!$A$29:$A$105&amp;'Impact Indicators - Section B'!$C$29:$C$105,0)),""),"")</f>
        <v/>
      </c>
      <c r="S45" s="179" t="str">
        <f t="array" ref="S45">IFERROR(IF(INDEX('Impact Indicators - Section B'!H$29:H$105,MATCH('Print View'!$A45&amp;'Print View'!$O$36,'Impact Indicators - Section B'!$A$29:$A$105&amp;'Impact Indicators - Section B'!$C$29:$C$105,0))&lt;&gt;0,INDEX('Impact Indicators - Section B'!H$29:H$105,MATCH('Print View'!$A45&amp;'Print View'!$O$36,'Impact Indicators - Section B'!$A$29:$A$105&amp;'Impact Indicators - Section B'!$C$29:$C$105,0)),""),"")</f>
        <v/>
      </c>
      <c r="T45" s="263" t="str">
        <f t="array" ref="T45">IFERROR(IF(INDEX('Impact Indicators - Section B'!D$29:D$105,MATCH('Print View'!$A45&amp;'Print View'!$T$36,'Impact Indicators - Section B'!$A$29:$A$105&amp;'Impact Indicators - Section B'!$C$29:$C$105,0))&lt;&gt;0,INDEX('Impact Indicators - Section B'!D$29:D$105,MATCH('Print View'!$A45&amp;'Print View'!$T$36,'Impact Indicators - Section B'!$A$29:$A$105&amp;'Impact Indicators - Section B'!$C$29:$C$105,0)),""),"")</f>
        <v/>
      </c>
      <c r="U45" s="248" t="str">
        <f t="array" ref="U45">IFERROR(IF(INDEX('Impact Indicators - Section B'!E$29:E$105,MATCH('Print View'!$A45&amp;'Print View'!$T$36,'Impact Indicators - Section B'!$A$29:$A$105&amp;'Impact Indicators - Section B'!$C$29:$C$105,0))&lt;&gt;0,INDEX('Impact Indicators - Section B'!E$29:E$105,MATCH('Print View'!$A45&amp;'Print View'!$T$36,'Impact Indicators - Section B'!$A$29:$A$105&amp;'Impact Indicators - Section B'!$C$29:$C$105,0)),""),"")</f>
        <v/>
      </c>
      <c r="V45" s="256" t="str">
        <f t="array" ref="V45">IFERROR(IF(INDEX('Impact Indicators - Section B'!F$29:F$105,MATCH('Print View'!$A45&amp;'Print View'!$T$36,'Impact Indicators - Section B'!$A$29:$A$105&amp;'Impact Indicators - Section B'!$C$29:$C$105,0))&lt;&gt;0,INDEX('Impact Indicators - Section B'!F$29:F$105,MATCH('Print View'!$A45&amp;'Print View'!$T$36,'Impact Indicators - Section B'!$A$29:$A$105&amp;'Impact Indicators - Section B'!$C$29:$C$105,0)),""),"")</f>
        <v/>
      </c>
      <c r="W45" s="270" t="str">
        <f t="array" ref="W45">IFERROR(IF(INDEX('Impact Indicators - Section B'!G$29:G$105,MATCH('Print View'!$A45&amp;'Print View'!$T$36,'Impact Indicators - Section B'!$A$29:$A$105&amp;'Impact Indicators - Section B'!$C$29:$C$105,0))&lt;&gt;0,INDEX('Impact Indicators - Section B'!G$29:G$105,MATCH('Print View'!$A45&amp;'Print View'!$T$36,'Impact Indicators - Section B'!$A$29:$A$105&amp;'Impact Indicators - Section B'!$C$29:$C$105,0)),""),"")</f>
        <v/>
      </c>
      <c r="X45" s="180" t="str">
        <f t="array" ref="X45">IFERROR(IF(INDEX('Impact Indicators - Section B'!H$29:H$105,MATCH('Print View'!$A45&amp;'Print View'!$T$36,'Impact Indicators - Section B'!$A$29:$A$105&amp;'Impact Indicators - Section B'!$C$29:$C$105,0))&lt;&gt;0,INDEX('Impact Indicators - Section B'!H$29:H$105,MATCH('Print View'!$A45&amp;'Print View'!$T$36,'Impact Indicators - Section B'!$A$29:$A$105&amp;'Impact Indicators - Section B'!$C$29:$C$105,0)),""),"")</f>
        <v/>
      </c>
      <c r="Y45" s="263" t="str">
        <f t="array" ref="Y45">IFERROR(IF(INDEX('Impact Indicators - Section B'!D$29:D$105,MATCH('Print View'!$A45&amp;'Print View'!$Y$36,'Impact Indicators - Section B'!$A$29:$A$105&amp;'Impact Indicators - Section B'!$C$29:$C$105,0))&lt;&gt;0,INDEX('Impact Indicators - Section B'!D$29:D$105,MATCH('Print View'!$A45&amp;'Print View'!$Y$36,'Impact Indicators - Section B'!$A$29:$A$105&amp;'Impact Indicators - Section B'!$C$29:$C$105,0)),""),"")</f>
        <v/>
      </c>
      <c r="Z45" s="248" t="str">
        <f t="array" ref="Z45">IFERROR(IF(INDEX('Impact Indicators - Section B'!E$29:E$105,MATCH('Print View'!$A45&amp;'Print View'!$Y$36,'Impact Indicators - Section B'!$A$29:$A$105&amp;'Impact Indicators - Section B'!$C$29:$C$105,0))&lt;&gt;0,INDEX('Impact Indicators - Section B'!E$29:E$105,MATCH('Print View'!$A45&amp;'Print View'!$Y$36,'Impact Indicators - Section B'!$A$29:$A$105&amp;'Impact Indicators - Section B'!$C$29:$C$105,0)),""),"")</f>
        <v/>
      </c>
      <c r="AA45" s="256" t="str">
        <f t="array" ref="AA45">IFERROR(IF(INDEX('Impact Indicators - Section B'!F$29:F$105,MATCH('Print View'!$A45&amp;'Print View'!$Y$36,'Impact Indicators - Section B'!$A$29:$A$105&amp;'Impact Indicators - Section B'!$C$29:$C$105,0))&lt;&gt;0,INDEX('Impact Indicators - Section B'!F$29:F$105,MATCH('Print View'!$A45&amp;'Print View'!$Y$36,'Impact Indicators - Section B'!$A$29:$A$105&amp;'Impact Indicators - Section B'!$C$29:$C$105,0)),""),"")</f>
        <v/>
      </c>
      <c r="AB45" s="270" t="str">
        <f t="array" ref="AB45">IFERROR(IF(INDEX('Impact Indicators - Section B'!G$29:G$105,MATCH('Print View'!$A45&amp;'Print View'!$Y$36,'Impact Indicators - Section B'!$A$29:$A$105&amp;'Impact Indicators - Section B'!$C$29:$C$105,0))&lt;&gt;0,INDEX('Impact Indicators - Section B'!G$29:G$105,MATCH('Print View'!$A45&amp;'Print View'!$Y$36,'Impact Indicators - Section B'!$A$29:$A$105&amp;'Impact Indicators - Section B'!$C$29:$C$105,0)),""),"")</f>
        <v/>
      </c>
      <c r="AC45" s="181" t="str">
        <f t="array" ref="AC45">IFERROR(IF(INDEX('Impact Indicators - Section B'!H$29:H$105,MATCH('Print View'!$A45&amp;'Print View'!$Y$36,'Impact Indicators - Section B'!$A$29:$A$105&amp;'Impact Indicators - Section B'!$C$29:$C$105,0))&lt;&gt;0,INDEX('Impact Indicators - Section B'!H$29:H$105,MATCH('Print View'!$A45&amp;'Print View'!$Y$36,'Impact Indicators - Section B'!$A$29:$A$105&amp;'Impact Indicators - Section B'!$C$29:$C$105,0)),""),"")</f>
        <v/>
      </c>
      <c r="AD45" s="263" t="str">
        <f t="array" ref="AD45">IFERROR(IF(INDEX('Impact Indicators - Section B'!D$29:D$105,MATCH('Print View'!$A45&amp;'Print View'!$AD$36,'Impact Indicators - Section B'!$A$29:$A$105&amp;'Impact Indicators - Section B'!$C$29:$C$105,0))&lt;&gt;0,INDEX('Impact Indicators - Section B'!D$29:D$105,MATCH('Print View'!$A45&amp;'Print View'!$AD$36,'Impact Indicators - Section B'!$A$29:$A$105&amp;'Impact Indicators - Section B'!$C$29:$C$105,0)),""),"")</f>
        <v/>
      </c>
      <c r="AE45" s="248" t="str">
        <f t="array" ref="AE45">IFERROR(IF(INDEX('Impact Indicators - Section B'!E$29:E$105,MATCH('Print View'!$A45&amp;'Print View'!$AD$36,'Impact Indicators - Section B'!$A$29:$A$105&amp;'Impact Indicators - Section B'!$C$29:$C$105,0))&lt;&gt;0,INDEX('Impact Indicators - Section B'!E$29:E$105,MATCH('Print View'!$A45&amp;'Print View'!$AD$36,'Impact Indicators - Section B'!$A$29:$A$105&amp;'Impact Indicators - Section B'!$C$29:$C$105,0)),""),"")</f>
        <v/>
      </c>
      <c r="AF45" s="256" t="str">
        <f t="array" ref="AF45">IFERROR(IF(INDEX('Impact Indicators - Section B'!F$29:F$105,MATCH('Print View'!$A45&amp;'Print View'!$AD$36,'Impact Indicators - Section B'!$A$29:$A$105&amp;'Impact Indicators - Section B'!$C$29:$C$105,0))&lt;&gt;0,INDEX('Impact Indicators - Section B'!F$29:F$105,MATCH('Print View'!$A45&amp;'Print View'!$AD$36,'Impact Indicators - Section B'!$A$29:$A$105&amp;'Impact Indicators - Section B'!$C$29:$C$105,0)),""),"")</f>
        <v/>
      </c>
      <c r="AG45" s="270" t="str">
        <f t="array" ref="AG45">IFERROR(IF(INDEX('Impact Indicators - Section B'!G$29:G$105,MATCH('Print View'!$A45&amp;'Print View'!$AD$36,'Impact Indicators - Section B'!$A$29:$A$105&amp;'Impact Indicators - Section B'!$C$29:$C$105,0))&lt;&gt;0,INDEX('Impact Indicators - Section B'!G$29:G$105,MATCH('Print View'!$A45&amp;'Print View'!$AD$36,'Impact Indicators - Section B'!$A$29:$A$105&amp;'Impact Indicators - Section B'!$C$29:$C$105,0)),""),"")</f>
        <v/>
      </c>
      <c r="AH45" s="180" t="str">
        <f t="array" ref="AH45">IFERROR(IF(INDEX('Impact Indicators - Section B'!H$29:H$105,MATCH('Print View'!$A45&amp;'Print View'!$AD$36,'Impact Indicators - Section B'!$A$29:$A$105&amp;'Impact Indicators - Section B'!$C$29:$C$105,0))&lt;&gt;0,INDEX('Impact Indicators - Section B'!H$29:H$105,MATCH('Print View'!$A45&amp;'Print View'!$AD$36,'Impact Indicators - Section B'!$A$29:$A$105&amp;'Impact Indicators - Section B'!$C$29:$C$105,0)),""),"")</f>
        <v/>
      </c>
      <c r="AI45" s="221"/>
      <c r="AJ45" s="224" t="str">
        <f>IFERROR(IF(INDEX('Impact Indicators - Section B'!P$9:P$25,MATCH('Print View'!A45,'Impact Indicators - Section B'!$A$9:$A$25,0))&lt;&gt;0,INDEX('Impact Indicators - Section B'!P$9:P$25,MATCH('Print View'!$A45,'Impact Indicators - Section B'!$A$9:$A$25,0)),""),"")</f>
        <v/>
      </c>
      <c r="AK45" s="284"/>
      <c r="AL45" s="284"/>
      <c r="AM45" s="284"/>
      <c r="AN45" s="284"/>
      <c r="AO45" s="284"/>
      <c r="AP45" s="284"/>
      <c r="AQ45" s="284"/>
      <c r="AR45" s="284"/>
    </row>
    <row r="46" spans="1:44" s="285" customFormat="1" ht="31.5" x14ac:dyDescent="0.25">
      <c r="A46" s="213">
        <v>9</v>
      </c>
      <c r="B46" s="283" t="str">
        <f>IFERROR(IF(INDEX('Impact Indicators - Section B'!B$9:B$25,MATCH('Print View'!$A46,'Impact Indicators - Section B'!$A$9:$A$25,0))&lt;&gt;0,INDEX('Impact Indicators - Section B'!B$9:B$25,MATCH('Print View'!$A46,'Impact Indicators - Section B'!$A$9:$A$25,0)),""),"")</f>
        <v/>
      </c>
      <c r="C46" s="283" t="str">
        <f>IFERROR(IF(INDEX('Impact Indicators - Section B'!C$9:C$25,MATCH('Print View'!$A46,'Impact Indicators - Section B'!$A$9:$A$25,0))&lt;&gt;0,INDEX('Impact Indicators - Section B'!C$9:C$25,MATCH('Print View'!$A46,'Impact Indicators - Section B'!$A$9:$A$25,0)),""),"")</f>
        <v/>
      </c>
      <c r="D46" s="283" t="str">
        <f>IFERROR(IF(INDEX('Impact Indicators - Section B'!D$9:D$25,MATCH('Print View'!$A46,'Impact Indicators - Section B'!$A$9:$A$25,0))&lt;&gt;0,INDEX('Impact Indicators - Section B'!D$9:D$25,MATCH('Print View'!$A46,'Impact Indicators - Section B'!$A$9:$A$25,0)),""),"")</f>
        <v/>
      </c>
      <c r="E46" s="283" t="str">
        <f>IFERROR(IF(INDEX('Impact Indicators - Section B'!E$9:E$25,MATCH('Print View'!$A46,'Impact Indicators - Section B'!$A$9:$A$25,0))&lt;&gt;0,INDEX('Impact Indicators - Section B'!E$9:E$25,MATCH('Print View'!$A46,'Impact Indicators - Section B'!$A$9:$A$25,0)),""),"")</f>
        <v/>
      </c>
      <c r="F46" s="283" t="str">
        <f>IFERROR(IF(INDEX('Impact Indicators - Section B'!F$9:F$25,MATCH('Print View'!$A46,'Impact Indicators - Section B'!$A$9:$A$25,0))&lt;&gt;0,INDEX('Impact Indicators - Section B'!F$9:F$25,MATCH('Print View'!$A46,'Impact Indicators - Section B'!$A$9:$A$25,0)),""),"")</f>
        <v/>
      </c>
      <c r="G46" s="283" t="str">
        <f>IFERROR(IF(INDEX('Impact Indicators - Section B'!G$9:G$25,MATCH('Print View'!$A46,'Impact Indicators - Section B'!$A$9:$A$25,0))&lt;&gt;0,INDEX('Impact Indicators - Section B'!G$9:G$25,MATCH('Print View'!$A46,'Impact Indicators - Section B'!$A$9:$A$25,0)),""),"")</f>
        <v/>
      </c>
      <c r="H46" s="283" t="str">
        <f>IFERROR(IF(INDEX('Impact Indicators - Section B'!H$9:H$25,MATCH('Print View'!$A46,'Impact Indicators - Section B'!$A$9:$A$25,0))&lt;&gt;0,INDEX('Impact Indicators - Section B'!H$9:H$25,MATCH('Print View'!$A46,'Impact Indicators - Section B'!$A$9:$A$25,0)),""),"")</f>
        <v/>
      </c>
      <c r="I46" s="283" t="str">
        <f>IFERROR(IF(INDEX('Impact Indicators - Section B'!O$9:O$25,MATCH('Print View'!$A46,'Impact Indicators - Section B'!$A$9:$A$25,0))&lt;&gt;0,INDEX('Impact Indicators - Section B'!O$9:O$25,MATCH('Print View'!$A46,'Impact Indicators - Section B'!$A$9:$A$25,0)),""),"")</f>
        <v/>
      </c>
      <c r="J46" s="264" t="str">
        <f t="array" ref="J46">IFERROR(IF(INDEX('Impact Indicators - Section B'!D$29:D$105,MATCH('Print View'!$A46&amp;'Print View'!$J$36,'Impact Indicators - Section B'!$A$29:$A$105&amp;'Impact Indicators - Section B'!$C$29:$C$105,0))&lt;&gt;0,INDEX('Impact Indicators - Section B'!D$29:D$105,MATCH('Print View'!$A46&amp;'Print View'!$J$36,'Impact Indicators - Section B'!$A$29:$A$105&amp;'Impact Indicators - Section B'!$C$29:$C$105,0)),""),"")</f>
        <v/>
      </c>
      <c r="K46" s="250" t="str">
        <f t="array" ref="K46">IFERROR(IF(INDEX('Impact Indicators - Section B'!E$29:E$105,MATCH('Print View'!$A46&amp;'Print View'!$J$36,'Impact Indicators - Section B'!$A$29:$A$105&amp;'Impact Indicators - Section B'!$C$29:$C$105,0))&lt;&gt;0,INDEX('Impact Indicators - Section B'!E$29:E$105,MATCH('Print View'!$A46&amp;'Print View'!$J$36,'Impact Indicators - Section B'!$A$29:$A$105&amp;'Impact Indicators - Section B'!$C$29:$C$105,0)),""),"")</f>
        <v/>
      </c>
      <c r="L46" s="257" t="str">
        <f t="array" ref="L46">IFERROR(IF(INDEX('Impact Indicators - Section B'!F$29:F$105,MATCH('Print View'!$A46&amp;'Print View'!$J$36,'Impact Indicators - Section B'!$A$29:$A$105&amp;'Impact Indicators - Section B'!$C$29:$C$105,0))&lt;&gt;0,INDEX('Impact Indicators - Section B'!F$29:F$105,MATCH('Print View'!$A46&amp;'Print View'!$J$36,'Impact Indicators - Section B'!$A$29:$A$105&amp;'Impact Indicators - Section B'!$C$29:$C$105,0)),""),"")</f>
        <v/>
      </c>
      <c r="M46" s="271" t="str">
        <f t="array" ref="M46">IFERROR(IF(INDEX('Impact Indicators - Section B'!G$29:G$105,MATCH('Print View'!$A46&amp;'Print View'!$J$36,'Impact Indicators - Section B'!$A$29:$A$105&amp;'Impact Indicators - Section B'!$C$29:$C$105,0))&lt;&gt;0,INDEX('Impact Indicators - Section B'!G$29:G$105,MATCH('Print View'!$A46&amp;'Print View'!$J$36,'Impact Indicators - Section B'!$A$29:$A$105&amp;'Impact Indicators - Section B'!$C$29:$C$105,0)),""),"")</f>
        <v/>
      </c>
      <c r="N46" s="184" t="str">
        <f t="array" ref="N46">IFERROR(IF(INDEX('Impact Indicators - Section B'!H$29:H$105,MATCH('Print View'!$A46&amp;'Print View'!$J$36,'Impact Indicators - Section B'!$A$29:$A$105&amp;'Impact Indicators - Section B'!$C$29:$C$105,0))&lt;&gt;0,INDEX('Impact Indicators - Section B'!H$29:H$105,MATCH('Print View'!$A46&amp;'Print View'!$J$36,'Impact Indicators - Section B'!$A$29:$A$105&amp;'Impact Indicators - Section B'!$C$29:$C$105,0)),""),"")</f>
        <v/>
      </c>
      <c r="O46" s="264" t="str">
        <f t="array" ref="O46">IFERROR(IF(INDEX('Impact Indicators - Section B'!D$29:D$105,MATCH('Print View'!$A46&amp;'Print View'!$O$36,'Impact Indicators - Section B'!$A$29:$A$105&amp;'Impact Indicators - Section B'!$C$29:$C$105,0))&lt;&gt;0,INDEX('Impact Indicators - Section B'!D$29:D$105,MATCH('Print View'!$A46&amp;'Print View'!$O$36,'Impact Indicators - Section B'!$A$29:$A$105&amp;'Impact Indicators - Section B'!$C$29:$C$105,0)),""),"")</f>
        <v/>
      </c>
      <c r="P46" s="250" t="str">
        <f t="array" ref="P46">IFERROR(IF(INDEX('Impact Indicators - Section B'!E$29:E$105,MATCH('Print View'!$A46&amp;'Print View'!$O$36,'Impact Indicators - Section B'!$A$29:$A$105&amp;'Impact Indicators - Section B'!$C$29:$C$105,0))&lt;&gt;0,INDEX('Impact Indicators - Section B'!E$29:E$105,MATCH('Print View'!$A46&amp;'Print View'!$O$36,'Impact Indicators - Section B'!$A$29:$A$105&amp;'Impact Indicators - Section B'!$C$29:$C$105,0)),""),"")</f>
        <v/>
      </c>
      <c r="Q46" s="257" t="str">
        <f t="array" ref="Q46">IFERROR(IF(INDEX('Impact Indicators - Section B'!F$29:F$105,MATCH('Print View'!$A46&amp;'Print View'!$O$36,'Impact Indicators - Section B'!$A$29:$A$105&amp;'Impact Indicators - Section B'!$C$29:$C$105,0))&lt;&gt;0,INDEX('Impact Indicators - Section B'!F$29:F$105,MATCH('Print View'!$A46&amp;'Print View'!$O$36,'Impact Indicators - Section B'!$A$29:$A$105&amp;'Impact Indicators - Section B'!$C$29:$C$105,0)),""),"")</f>
        <v/>
      </c>
      <c r="R46" s="271" t="str">
        <f t="array" ref="R46">IFERROR(IF(INDEX('Impact Indicators - Section B'!G$29:G$105,MATCH('Print View'!$A46&amp;'Print View'!$O$36,'Impact Indicators - Section B'!$A$29:$A$105&amp;'Impact Indicators - Section B'!$C$29:$C$105,0))&lt;&gt;0,INDEX('Impact Indicators - Section B'!G$29:G$105,MATCH('Print View'!$A46&amp;'Print View'!$O$36,'Impact Indicators - Section B'!$A$29:$A$105&amp;'Impact Indicators - Section B'!$C$29:$C$105,0)),""),"")</f>
        <v/>
      </c>
      <c r="S46" s="184" t="str">
        <f t="array" ref="S46">IFERROR(IF(INDEX('Impact Indicators - Section B'!H$29:H$105,MATCH('Print View'!$A46&amp;'Print View'!$O$36,'Impact Indicators - Section B'!$A$29:$A$105&amp;'Impact Indicators - Section B'!$C$29:$C$105,0))&lt;&gt;0,INDEX('Impact Indicators - Section B'!H$29:H$105,MATCH('Print View'!$A46&amp;'Print View'!$O$36,'Impact Indicators - Section B'!$A$29:$A$105&amp;'Impact Indicators - Section B'!$C$29:$C$105,0)),""),"")</f>
        <v/>
      </c>
      <c r="T46" s="264" t="str">
        <f t="array" ref="T46">IFERROR(IF(INDEX('Impact Indicators - Section B'!D$29:D$105,MATCH('Print View'!$A46&amp;'Print View'!$T$36,'Impact Indicators - Section B'!$A$29:$A$105&amp;'Impact Indicators - Section B'!$C$29:$C$105,0))&lt;&gt;0,INDEX('Impact Indicators - Section B'!D$29:D$105,MATCH('Print View'!$A46&amp;'Print View'!$T$36,'Impact Indicators - Section B'!$A$29:$A$105&amp;'Impact Indicators - Section B'!$C$29:$C$105,0)),""),"")</f>
        <v/>
      </c>
      <c r="U46" s="250" t="str">
        <f t="array" ref="U46">IFERROR(IF(INDEX('Impact Indicators - Section B'!E$29:E$105,MATCH('Print View'!$A46&amp;'Print View'!$T$36,'Impact Indicators - Section B'!$A$29:$A$105&amp;'Impact Indicators - Section B'!$C$29:$C$105,0))&lt;&gt;0,INDEX('Impact Indicators - Section B'!E$29:E$105,MATCH('Print View'!$A46&amp;'Print View'!$T$36,'Impact Indicators - Section B'!$A$29:$A$105&amp;'Impact Indicators - Section B'!$C$29:$C$105,0)),""),"")</f>
        <v/>
      </c>
      <c r="V46" s="257" t="str">
        <f t="array" ref="V46">IFERROR(IF(INDEX('Impact Indicators - Section B'!F$29:F$105,MATCH('Print View'!$A46&amp;'Print View'!$T$36,'Impact Indicators - Section B'!$A$29:$A$105&amp;'Impact Indicators - Section B'!$C$29:$C$105,0))&lt;&gt;0,INDEX('Impact Indicators - Section B'!F$29:F$105,MATCH('Print View'!$A46&amp;'Print View'!$T$36,'Impact Indicators - Section B'!$A$29:$A$105&amp;'Impact Indicators - Section B'!$C$29:$C$105,0)),""),"")</f>
        <v/>
      </c>
      <c r="W46" s="271" t="str">
        <f t="array" ref="W46">IFERROR(IF(INDEX('Impact Indicators - Section B'!G$29:G$105,MATCH('Print View'!$A46&amp;'Print View'!$T$36,'Impact Indicators - Section B'!$A$29:$A$105&amp;'Impact Indicators - Section B'!$C$29:$C$105,0))&lt;&gt;0,INDEX('Impact Indicators - Section B'!G$29:G$105,MATCH('Print View'!$A46&amp;'Print View'!$T$36,'Impact Indicators - Section B'!$A$29:$A$105&amp;'Impact Indicators - Section B'!$C$29:$C$105,0)),""),"")</f>
        <v/>
      </c>
      <c r="X46" s="185" t="str">
        <f t="array" ref="X46">IFERROR(IF(INDEX('Impact Indicators - Section B'!H$29:H$105,MATCH('Print View'!$A46&amp;'Print View'!$T$36,'Impact Indicators - Section B'!$A$29:$A$105&amp;'Impact Indicators - Section B'!$C$29:$C$105,0))&lt;&gt;0,INDEX('Impact Indicators - Section B'!H$29:H$105,MATCH('Print View'!$A46&amp;'Print View'!$T$36,'Impact Indicators - Section B'!$A$29:$A$105&amp;'Impact Indicators - Section B'!$C$29:$C$105,0)),""),"")</f>
        <v/>
      </c>
      <c r="Y46" s="264" t="str">
        <f t="array" ref="Y46">IFERROR(IF(INDEX('Impact Indicators - Section B'!D$29:D$105,MATCH('Print View'!$A46&amp;'Print View'!$Y$36,'Impact Indicators - Section B'!$A$29:$A$105&amp;'Impact Indicators - Section B'!$C$29:$C$105,0))&lt;&gt;0,INDEX('Impact Indicators - Section B'!D$29:D$105,MATCH('Print View'!$A46&amp;'Print View'!$Y$36,'Impact Indicators - Section B'!$A$29:$A$105&amp;'Impact Indicators - Section B'!$C$29:$C$105,0)),""),"")</f>
        <v/>
      </c>
      <c r="Z46" s="250" t="str">
        <f t="array" ref="Z46">IFERROR(IF(INDEX('Impact Indicators - Section B'!E$29:E$105,MATCH('Print View'!$A46&amp;'Print View'!$Y$36,'Impact Indicators - Section B'!$A$29:$A$105&amp;'Impact Indicators - Section B'!$C$29:$C$105,0))&lt;&gt;0,INDEX('Impact Indicators - Section B'!E$29:E$105,MATCH('Print View'!$A46&amp;'Print View'!$Y$36,'Impact Indicators - Section B'!$A$29:$A$105&amp;'Impact Indicators - Section B'!$C$29:$C$105,0)),""),"")</f>
        <v/>
      </c>
      <c r="AA46" s="257" t="str">
        <f t="array" ref="AA46">IFERROR(IF(INDEX('Impact Indicators - Section B'!F$29:F$105,MATCH('Print View'!$A46&amp;'Print View'!$Y$36,'Impact Indicators - Section B'!$A$29:$A$105&amp;'Impact Indicators - Section B'!$C$29:$C$105,0))&lt;&gt;0,INDEX('Impact Indicators - Section B'!F$29:F$105,MATCH('Print View'!$A46&amp;'Print View'!$Y$36,'Impact Indicators - Section B'!$A$29:$A$105&amp;'Impact Indicators - Section B'!$C$29:$C$105,0)),""),"")</f>
        <v/>
      </c>
      <c r="AB46" s="271" t="str">
        <f t="array" ref="AB46">IFERROR(IF(INDEX('Impact Indicators - Section B'!G$29:G$105,MATCH('Print View'!$A46&amp;'Print View'!$Y$36,'Impact Indicators - Section B'!$A$29:$A$105&amp;'Impact Indicators - Section B'!$C$29:$C$105,0))&lt;&gt;0,INDEX('Impact Indicators - Section B'!G$29:G$105,MATCH('Print View'!$A46&amp;'Print View'!$Y$36,'Impact Indicators - Section B'!$A$29:$A$105&amp;'Impact Indicators - Section B'!$C$29:$C$105,0)),""),"")</f>
        <v/>
      </c>
      <c r="AC46" s="186" t="str">
        <f t="array" ref="AC46">IFERROR(IF(INDEX('Impact Indicators - Section B'!H$29:H$105,MATCH('Print View'!$A46&amp;'Print View'!$Y$36,'Impact Indicators - Section B'!$A$29:$A$105&amp;'Impact Indicators - Section B'!$C$29:$C$105,0))&lt;&gt;0,INDEX('Impact Indicators - Section B'!H$29:H$105,MATCH('Print View'!$A46&amp;'Print View'!$Y$36,'Impact Indicators - Section B'!$A$29:$A$105&amp;'Impact Indicators - Section B'!$C$29:$C$105,0)),""),"")</f>
        <v/>
      </c>
      <c r="AD46" s="264" t="str">
        <f t="array" ref="AD46">IFERROR(IF(INDEX('Impact Indicators - Section B'!D$29:D$105,MATCH('Print View'!$A46&amp;'Print View'!$AD$36,'Impact Indicators - Section B'!$A$29:$A$105&amp;'Impact Indicators - Section B'!$C$29:$C$105,0))&lt;&gt;0,INDEX('Impact Indicators - Section B'!D$29:D$105,MATCH('Print View'!$A46&amp;'Print View'!$AD$36,'Impact Indicators - Section B'!$A$29:$A$105&amp;'Impact Indicators - Section B'!$C$29:$C$105,0)),""),"")</f>
        <v/>
      </c>
      <c r="AE46" s="250" t="str">
        <f t="array" ref="AE46">IFERROR(IF(INDEX('Impact Indicators - Section B'!E$29:E$105,MATCH('Print View'!$A46&amp;'Print View'!$AD$36,'Impact Indicators - Section B'!$A$29:$A$105&amp;'Impact Indicators - Section B'!$C$29:$C$105,0))&lt;&gt;0,INDEX('Impact Indicators - Section B'!E$29:E$105,MATCH('Print View'!$A46&amp;'Print View'!$AD$36,'Impact Indicators - Section B'!$A$29:$A$105&amp;'Impact Indicators - Section B'!$C$29:$C$105,0)),""),"")</f>
        <v/>
      </c>
      <c r="AF46" s="257" t="str">
        <f t="array" ref="AF46">IFERROR(IF(INDEX('Impact Indicators - Section B'!F$29:F$105,MATCH('Print View'!$A46&amp;'Print View'!$AD$36,'Impact Indicators - Section B'!$A$29:$A$105&amp;'Impact Indicators - Section B'!$C$29:$C$105,0))&lt;&gt;0,INDEX('Impact Indicators - Section B'!F$29:F$105,MATCH('Print View'!$A46&amp;'Print View'!$AD$36,'Impact Indicators - Section B'!$A$29:$A$105&amp;'Impact Indicators - Section B'!$C$29:$C$105,0)),""),"")</f>
        <v/>
      </c>
      <c r="AG46" s="271" t="str">
        <f t="array" ref="AG46">IFERROR(IF(INDEX('Impact Indicators - Section B'!G$29:G$105,MATCH('Print View'!$A46&amp;'Print View'!$AD$36,'Impact Indicators - Section B'!$A$29:$A$105&amp;'Impact Indicators - Section B'!$C$29:$C$105,0))&lt;&gt;0,INDEX('Impact Indicators - Section B'!G$29:G$105,MATCH('Print View'!$A46&amp;'Print View'!$AD$36,'Impact Indicators - Section B'!$A$29:$A$105&amp;'Impact Indicators - Section B'!$C$29:$C$105,0)),""),"")</f>
        <v/>
      </c>
      <c r="AH46" s="185" t="str">
        <f t="array" ref="AH46">IFERROR(IF(INDEX('Impact Indicators - Section B'!H$29:H$105,MATCH('Print View'!$A46&amp;'Print View'!$AD$36,'Impact Indicators - Section B'!$A$29:$A$105&amp;'Impact Indicators - Section B'!$C$29:$C$105,0))&lt;&gt;0,INDEX('Impact Indicators - Section B'!H$29:H$105,MATCH('Print View'!$A46&amp;'Print View'!$AD$36,'Impact Indicators - Section B'!$A$29:$A$105&amp;'Impact Indicators - Section B'!$C$29:$C$105,0)),""),"")</f>
        <v/>
      </c>
      <c r="AI46" s="221"/>
      <c r="AJ46" s="223" t="str">
        <f>IFERROR(IF(INDEX('Impact Indicators - Section B'!P$9:P$25,MATCH('Print View'!A46,'Impact Indicators - Section B'!$A$9:$A$25,0))&lt;&gt;0,INDEX('Impact Indicators - Section B'!P$9:P$25,MATCH('Print View'!$A46,'Impact Indicators - Section B'!$A$9:$A$25,0)),""),"")</f>
        <v/>
      </c>
      <c r="AK46" s="284"/>
      <c r="AL46" s="284"/>
      <c r="AM46" s="284"/>
      <c r="AN46" s="284"/>
      <c r="AO46" s="284"/>
      <c r="AP46" s="284"/>
      <c r="AQ46" s="284"/>
      <c r="AR46" s="284"/>
    </row>
    <row r="47" spans="1:44" s="285" customFormat="1" ht="31.5" x14ac:dyDescent="0.25">
      <c r="A47" s="177">
        <v>10</v>
      </c>
      <c r="B47" s="286" t="str">
        <f>IFERROR(IF(INDEX('Impact Indicators - Section B'!B$9:B$25,MATCH('Print View'!$A47,'Impact Indicators - Section B'!$A$9:$A$25,0))&lt;&gt;0,INDEX('Impact Indicators - Section B'!B$9:B$25,MATCH('Print View'!$A47,'Impact Indicators - Section B'!$A$9:$A$25,0)),""),"")</f>
        <v/>
      </c>
      <c r="C47" s="286" t="str">
        <f>IFERROR(IF(INDEX('Impact Indicators - Section B'!C$9:C$25,MATCH('Print View'!$A47,'Impact Indicators - Section B'!$A$9:$A$25,0))&lt;&gt;0,INDEX('Impact Indicators - Section B'!C$9:C$25,MATCH('Print View'!$A47,'Impact Indicators - Section B'!$A$9:$A$25,0)),""),"")</f>
        <v/>
      </c>
      <c r="D47" s="286" t="str">
        <f>IFERROR(IF(INDEX('Impact Indicators - Section B'!D$9:D$25,MATCH('Print View'!$A47,'Impact Indicators - Section B'!$A$9:$A$25,0))&lt;&gt;0,INDEX('Impact Indicators - Section B'!D$9:D$25,MATCH('Print View'!$A47,'Impact Indicators - Section B'!$A$9:$A$25,0)),""),"")</f>
        <v/>
      </c>
      <c r="E47" s="286" t="str">
        <f>IFERROR(IF(INDEX('Impact Indicators - Section B'!E$9:E$25,MATCH('Print View'!$A47,'Impact Indicators - Section B'!$A$9:$A$25,0))&lt;&gt;0,INDEX('Impact Indicators - Section B'!E$9:E$25,MATCH('Print View'!$A47,'Impact Indicators - Section B'!$A$9:$A$25,0)),""),"")</f>
        <v/>
      </c>
      <c r="F47" s="286" t="str">
        <f>IFERROR(IF(INDEX('Impact Indicators - Section B'!F$9:F$25,MATCH('Print View'!$A47,'Impact Indicators - Section B'!$A$9:$A$25,0))&lt;&gt;0,INDEX('Impact Indicators - Section B'!F$9:F$25,MATCH('Print View'!$A47,'Impact Indicators - Section B'!$A$9:$A$25,0)),""),"")</f>
        <v/>
      </c>
      <c r="G47" s="286" t="str">
        <f>IFERROR(IF(INDEX('Impact Indicators - Section B'!G$9:G$25,MATCH('Print View'!$A47,'Impact Indicators - Section B'!$A$9:$A$25,0))&lt;&gt;0,INDEX('Impact Indicators - Section B'!G$9:G$25,MATCH('Print View'!$A47,'Impact Indicators - Section B'!$A$9:$A$25,0)),""),"")</f>
        <v/>
      </c>
      <c r="H47" s="286" t="str">
        <f>IFERROR(IF(INDEX('Impact Indicators - Section B'!H$9:H$25,MATCH('Print View'!$A47,'Impact Indicators - Section B'!$A$9:$A$25,0))&lt;&gt;0,INDEX('Impact Indicators - Section B'!H$9:H$25,MATCH('Print View'!$A47,'Impact Indicators - Section B'!$A$9:$A$25,0)),""),"")</f>
        <v/>
      </c>
      <c r="I47" s="286" t="str">
        <f>IFERROR(IF(INDEX('Impact Indicators - Section B'!O$9:O$25,MATCH('Print View'!$A47,'Impact Indicators - Section B'!$A$9:$A$25,0))&lt;&gt;0,INDEX('Impact Indicators - Section B'!O$9:O$25,MATCH('Print View'!$A47,'Impact Indicators - Section B'!$A$9:$A$25,0)),""),"")</f>
        <v/>
      </c>
      <c r="J47" s="263" t="str">
        <f t="array" ref="J47">IFERROR(IF(INDEX('Impact Indicators - Section B'!D$29:D$105,MATCH('Print View'!$A47&amp;'Print View'!$J$36,'Impact Indicators - Section B'!$A$29:$A$105&amp;'Impact Indicators - Section B'!$C$29:$C$105,0))&lt;&gt;0,INDEX('Impact Indicators - Section B'!D$29:D$105,MATCH('Print View'!$A47&amp;'Print View'!$J$36,'Impact Indicators - Section B'!$A$29:$A$105&amp;'Impact Indicators - Section B'!$C$29:$C$105,0)),""),"")</f>
        <v/>
      </c>
      <c r="K47" s="248" t="str">
        <f t="array" ref="K47">IFERROR(IF(INDEX('Impact Indicators - Section B'!E$29:E$105,MATCH('Print View'!$A47&amp;'Print View'!$J$36,'Impact Indicators - Section B'!$A$29:$A$105&amp;'Impact Indicators - Section B'!$C$29:$C$105,0))&lt;&gt;0,INDEX('Impact Indicators - Section B'!E$29:E$105,MATCH('Print View'!$A47&amp;'Print View'!$J$36,'Impact Indicators - Section B'!$A$29:$A$105&amp;'Impact Indicators - Section B'!$C$29:$C$105,0)),""),"")</f>
        <v/>
      </c>
      <c r="L47" s="256" t="str">
        <f t="array" ref="L47">IFERROR(IF(INDEX('Impact Indicators - Section B'!F$29:F$105,MATCH('Print View'!$A47&amp;'Print View'!$J$36,'Impact Indicators - Section B'!$A$29:$A$105&amp;'Impact Indicators - Section B'!$C$29:$C$105,0))&lt;&gt;0,INDEX('Impact Indicators - Section B'!F$29:F$105,MATCH('Print View'!$A47&amp;'Print View'!$J$36,'Impact Indicators - Section B'!$A$29:$A$105&amp;'Impact Indicators - Section B'!$C$29:$C$105,0)),""),"")</f>
        <v/>
      </c>
      <c r="M47" s="270" t="str">
        <f t="array" ref="M47">IFERROR(IF(INDEX('Impact Indicators - Section B'!G$29:G$105,MATCH('Print View'!$A47&amp;'Print View'!$J$36,'Impact Indicators - Section B'!$A$29:$A$105&amp;'Impact Indicators - Section B'!$C$29:$C$105,0))&lt;&gt;0,INDEX('Impact Indicators - Section B'!G$29:G$105,MATCH('Print View'!$A47&amp;'Print View'!$J$36,'Impact Indicators - Section B'!$A$29:$A$105&amp;'Impact Indicators - Section B'!$C$29:$C$105,0)),""),"")</f>
        <v/>
      </c>
      <c r="N47" s="179" t="str">
        <f t="array" ref="N47">IFERROR(IF(INDEX('Impact Indicators - Section B'!H$29:H$105,MATCH('Print View'!$A47&amp;'Print View'!$J$36,'Impact Indicators - Section B'!$A$29:$A$105&amp;'Impact Indicators - Section B'!$C$29:$C$105,0))&lt;&gt;0,INDEX('Impact Indicators - Section B'!H$29:H$105,MATCH('Print View'!$A47&amp;'Print View'!$J$36,'Impact Indicators - Section B'!$A$29:$A$105&amp;'Impact Indicators - Section B'!$C$29:$C$105,0)),""),"")</f>
        <v/>
      </c>
      <c r="O47" s="263" t="str">
        <f t="array" ref="O47">IFERROR(IF(INDEX('Impact Indicators - Section B'!D$29:D$105,MATCH('Print View'!$A47&amp;'Print View'!$O$36,'Impact Indicators - Section B'!$A$29:$A$105&amp;'Impact Indicators - Section B'!$C$29:$C$105,0))&lt;&gt;0,INDEX('Impact Indicators - Section B'!D$29:D$105,MATCH('Print View'!$A47&amp;'Print View'!$O$36,'Impact Indicators - Section B'!$A$29:$A$105&amp;'Impact Indicators - Section B'!$C$29:$C$105,0)),""),"")</f>
        <v/>
      </c>
      <c r="P47" s="248" t="str">
        <f t="array" ref="P47">IFERROR(IF(INDEX('Impact Indicators - Section B'!E$29:E$105,MATCH('Print View'!$A47&amp;'Print View'!$O$36,'Impact Indicators - Section B'!$A$29:$A$105&amp;'Impact Indicators - Section B'!$C$29:$C$105,0))&lt;&gt;0,INDEX('Impact Indicators - Section B'!E$29:E$105,MATCH('Print View'!$A47&amp;'Print View'!$O$36,'Impact Indicators - Section B'!$A$29:$A$105&amp;'Impact Indicators - Section B'!$C$29:$C$105,0)),""),"")</f>
        <v/>
      </c>
      <c r="Q47" s="256" t="str">
        <f t="array" ref="Q47">IFERROR(IF(INDEX('Impact Indicators - Section B'!F$29:F$105,MATCH('Print View'!$A47&amp;'Print View'!$O$36,'Impact Indicators - Section B'!$A$29:$A$105&amp;'Impact Indicators - Section B'!$C$29:$C$105,0))&lt;&gt;0,INDEX('Impact Indicators - Section B'!F$29:F$105,MATCH('Print View'!$A47&amp;'Print View'!$O$36,'Impact Indicators - Section B'!$A$29:$A$105&amp;'Impact Indicators - Section B'!$C$29:$C$105,0)),""),"")</f>
        <v/>
      </c>
      <c r="R47" s="270" t="str">
        <f t="array" ref="R47">IFERROR(IF(INDEX('Impact Indicators - Section B'!G$29:G$105,MATCH('Print View'!$A47&amp;'Print View'!$O$36,'Impact Indicators - Section B'!$A$29:$A$105&amp;'Impact Indicators - Section B'!$C$29:$C$105,0))&lt;&gt;0,INDEX('Impact Indicators - Section B'!G$29:G$105,MATCH('Print View'!$A47&amp;'Print View'!$O$36,'Impact Indicators - Section B'!$A$29:$A$105&amp;'Impact Indicators - Section B'!$C$29:$C$105,0)),""),"")</f>
        <v/>
      </c>
      <c r="S47" s="179" t="str">
        <f t="array" ref="S47">IFERROR(IF(INDEX('Impact Indicators - Section B'!H$29:H$105,MATCH('Print View'!$A47&amp;'Print View'!$O$36,'Impact Indicators - Section B'!$A$29:$A$105&amp;'Impact Indicators - Section B'!$C$29:$C$105,0))&lt;&gt;0,INDEX('Impact Indicators - Section B'!H$29:H$105,MATCH('Print View'!$A47&amp;'Print View'!$O$36,'Impact Indicators - Section B'!$A$29:$A$105&amp;'Impact Indicators - Section B'!$C$29:$C$105,0)),""),"")</f>
        <v/>
      </c>
      <c r="T47" s="263" t="str">
        <f t="array" ref="T47">IFERROR(IF(INDEX('Impact Indicators - Section B'!D$29:D$105,MATCH('Print View'!$A47&amp;'Print View'!$T$36,'Impact Indicators - Section B'!$A$29:$A$105&amp;'Impact Indicators - Section B'!$C$29:$C$105,0))&lt;&gt;0,INDEX('Impact Indicators - Section B'!D$29:D$105,MATCH('Print View'!$A47&amp;'Print View'!$T$36,'Impact Indicators - Section B'!$A$29:$A$105&amp;'Impact Indicators - Section B'!$C$29:$C$105,0)),""),"")</f>
        <v/>
      </c>
      <c r="U47" s="248" t="str">
        <f t="array" ref="U47">IFERROR(IF(INDEX('Impact Indicators - Section B'!E$29:E$105,MATCH('Print View'!$A47&amp;'Print View'!$T$36,'Impact Indicators - Section B'!$A$29:$A$105&amp;'Impact Indicators - Section B'!$C$29:$C$105,0))&lt;&gt;0,INDEX('Impact Indicators - Section B'!E$29:E$105,MATCH('Print View'!$A47&amp;'Print View'!$T$36,'Impact Indicators - Section B'!$A$29:$A$105&amp;'Impact Indicators - Section B'!$C$29:$C$105,0)),""),"")</f>
        <v/>
      </c>
      <c r="V47" s="256" t="str">
        <f t="array" ref="V47">IFERROR(IF(INDEX('Impact Indicators - Section B'!F$29:F$105,MATCH('Print View'!$A47&amp;'Print View'!$T$36,'Impact Indicators - Section B'!$A$29:$A$105&amp;'Impact Indicators - Section B'!$C$29:$C$105,0))&lt;&gt;0,INDEX('Impact Indicators - Section B'!F$29:F$105,MATCH('Print View'!$A47&amp;'Print View'!$T$36,'Impact Indicators - Section B'!$A$29:$A$105&amp;'Impact Indicators - Section B'!$C$29:$C$105,0)),""),"")</f>
        <v/>
      </c>
      <c r="W47" s="270" t="str">
        <f t="array" ref="W47">IFERROR(IF(INDEX('Impact Indicators - Section B'!G$29:G$105,MATCH('Print View'!$A47&amp;'Print View'!$T$36,'Impact Indicators - Section B'!$A$29:$A$105&amp;'Impact Indicators - Section B'!$C$29:$C$105,0))&lt;&gt;0,INDEX('Impact Indicators - Section B'!G$29:G$105,MATCH('Print View'!$A47&amp;'Print View'!$T$36,'Impact Indicators - Section B'!$A$29:$A$105&amp;'Impact Indicators - Section B'!$C$29:$C$105,0)),""),"")</f>
        <v/>
      </c>
      <c r="X47" s="180" t="str">
        <f t="array" ref="X47">IFERROR(IF(INDEX('Impact Indicators - Section B'!H$29:H$105,MATCH('Print View'!$A47&amp;'Print View'!$T$36,'Impact Indicators - Section B'!$A$29:$A$105&amp;'Impact Indicators - Section B'!$C$29:$C$105,0))&lt;&gt;0,INDEX('Impact Indicators - Section B'!H$29:H$105,MATCH('Print View'!$A47&amp;'Print View'!$T$36,'Impact Indicators - Section B'!$A$29:$A$105&amp;'Impact Indicators - Section B'!$C$29:$C$105,0)),""),"")</f>
        <v/>
      </c>
      <c r="Y47" s="263" t="str">
        <f t="array" ref="Y47">IFERROR(IF(INDEX('Impact Indicators - Section B'!D$29:D$105,MATCH('Print View'!$A47&amp;'Print View'!$Y$36,'Impact Indicators - Section B'!$A$29:$A$105&amp;'Impact Indicators - Section B'!$C$29:$C$105,0))&lt;&gt;0,INDEX('Impact Indicators - Section B'!D$29:D$105,MATCH('Print View'!$A47&amp;'Print View'!$Y$36,'Impact Indicators - Section B'!$A$29:$A$105&amp;'Impact Indicators - Section B'!$C$29:$C$105,0)),""),"")</f>
        <v/>
      </c>
      <c r="Z47" s="248" t="str">
        <f t="array" ref="Z47">IFERROR(IF(INDEX('Impact Indicators - Section B'!E$29:E$105,MATCH('Print View'!$A47&amp;'Print View'!$Y$36,'Impact Indicators - Section B'!$A$29:$A$105&amp;'Impact Indicators - Section B'!$C$29:$C$105,0))&lt;&gt;0,INDEX('Impact Indicators - Section B'!E$29:E$105,MATCH('Print View'!$A47&amp;'Print View'!$Y$36,'Impact Indicators - Section B'!$A$29:$A$105&amp;'Impact Indicators - Section B'!$C$29:$C$105,0)),""),"")</f>
        <v/>
      </c>
      <c r="AA47" s="256" t="str">
        <f t="array" ref="AA47">IFERROR(IF(INDEX('Impact Indicators - Section B'!F$29:F$105,MATCH('Print View'!$A47&amp;'Print View'!$Y$36,'Impact Indicators - Section B'!$A$29:$A$105&amp;'Impact Indicators - Section B'!$C$29:$C$105,0))&lt;&gt;0,INDEX('Impact Indicators - Section B'!F$29:F$105,MATCH('Print View'!$A47&amp;'Print View'!$Y$36,'Impact Indicators - Section B'!$A$29:$A$105&amp;'Impact Indicators - Section B'!$C$29:$C$105,0)),""),"")</f>
        <v/>
      </c>
      <c r="AB47" s="270" t="str">
        <f t="array" ref="AB47">IFERROR(IF(INDEX('Impact Indicators - Section B'!G$29:G$105,MATCH('Print View'!$A47&amp;'Print View'!$Y$36,'Impact Indicators - Section B'!$A$29:$A$105&amp;'Impact Indicators - Section B'!$C$29:$C$105,0))&lt;&gt;0,INDEX('Impact Indicators - Section B'!G$29:G$105,MATCH('Print View'!$A47&amp;'Print View'!$Y$36,'Impact Indicators - Section B'!$A$29:$A$105&amp;'Impact Indicators - Section B'!$C$29:$C$105,0)),""),"")</f>
        <v/>
      </c>
      <c r="AC47" s="181" t="str">
        <f t="array" ref="AC47">IFERROR(IF(INDEX('Impact Indicators - Section B'!H$29:H$105,MATCH('Print View'!$A47&amp;'Print View'!$Y$36,'Impact Indicators - Section B'!$A$29:$A$105&amp;'Impact Indicators - Section B'!$C$29:$C$105,0))&lt;&gt;0,INDEX('Impact Indicators - Section B'!H$29:H$105,MATCH('Print View'!$A47&amp;'Print View'!$Y$36,'Impact Indicators - Section B'!$A$29:$A$105&amp;'Impact Indicators - Section B'!$C$29:$C$105,0)),""),"")</f>
        <v/>
      </c>
      <c r="AD47" s="263" t="str">
        <f t="array" ref="AD47">IFERROR(IF(INDEX('Impact Indicators - Section B'!D$29:D$105,MATCH('Print View'!$A47&amp;'Print View'!$AD$36,'Impact Indicators - Section B'!$A$29:$A$105&amp;'Impact Indicators - Section B'!$C$29:$C$105,0))&lt;&gt;0,INDEX('Impact Indicators - Section B'!D$29:D$105,MATCH('Print View'!$A47&amp;'Print View'!$AD$36,'Impact Indicators - Section B'!$A$29:$A$105&amp;'Impact Indicators - Section B'!$C$29:$C$105,0)),""),"")</f>
        <v/>
      </c>
      <c r="AE47" s="248" t="str">
        <f t="array" ref="AE47">IFERROR(IF(INDEX('Impact Indicators - Section B'!E$29:E$105,MATCH('Print View'!$A47&amp;'Print View'!$AD$36,'Impact Indicators - Section B'!$A$29:$A$105&amp;'Impact Indicators - Section B'!$C$29:$C$105,0))&lt;&gt;0,INDEX('Impact Indicators - Section B'!E$29:E$105,MATCH('Print View'!$A47&amp;'Print View'!$AD$36,'Impact Indicators - Section B'!$A$29:$A$105&amp;'Impact Indicators - Section B'!$C$29:$C$105,0)),""),"")</f>
        <v/>
      </c>
      <c r="AF47" s="256" t="str">
        <f t="array" ref="AF47">IFERROR(IF(INDEX('Impact Indicators - Section B'!F$29:F$105,MATCH('Print View'!$A47&amp;'Print View'!$AD$36,'Impact Indicators - Section B'!$A$29:$A$105&amp;'Impact Indicators - Section B'!$C$29:$C$105,0))&lt;&gt;0,INDEX('Impact Indicators - Section B'!F$29:F$105,MATCH('Print View'!$A47&amp;'Print View'!$AD$36,'Impact Indicators - Section B'!$A$29:$A$105&amp;'Impact Indicators - Section B'!$C$29:$C$105,0)),""),"")</f>
        <v/>
      </c>
      <c r="AG47" s="270" t="str">
        <f t="array" ref="AG47">IFERROR(IF(INDEX('Impact Indicators - Section B'!G$29:G$105,MATCH('Print View'!$A47&amp;'Print View'!$AD$36,'Impact Indicators - Section B'!$A$29:$A$105&amp;'Impact Indicators - Section B'!$C$29:$C$105,0))&lt;&gt;0,INDEX('Impact Indicators - Section B'!G$29:G$105,MATCH('Print View'!$A47&amp;'Print View'!$AD$36,'Impact Indicators - Section B'!$A$29:$A$105&amp;'Impact Indicators - Section B'!$C$29:$C$105,0)),""),"")</f>
        <v/>
      </c>
      <c r="AH47" s="180" t="str">
        <f t="array" ref="AH47">IFERROR(IF(INDEX('Impact Indicators - Section B'!H$29:H$105,MATCH('Print View'!$A47&amp;'Print View'!$AD$36,'Impact Indicators - Section B'!$A$29:$A$105&amp;'Impact Indicators - Section B'!$C$29:$C$105,0))&lt;&gt;0,INDEX('Impact Indicators - Section B'!H$29:H$105,MATCH('Print View'!$A47&amp;'Print View'!$AD$36,'Impact Indicators - Section B'!$A$29:$A$105&amp;'Impact Indicators - Section B'!$C$29:$C$105,0)),""),"")</f>
        <v/>
      </c>
      <c r="AI47" s="221"/>
      <c r="AJ47" s="224" t="str">
        <f>IFERROR(IF(INDEX('Impact Indicators - Section B'!P$9:P$25,MATCH('Print View'!A47,'Impact Indicators - Section B'!$A$9:$A$25,0))&lt;&gt;0,INDEX('Impact Indicators - Section B'!P$9:P$25,MATCH('Print View'!$A47,'Impact Indicators - Section B'!$A$9:$A$25,0)),""),"")</f>
        <v/>
      </c>
      <c r="AK47" s="284"/>
      <c r="AL47" s="284"/>
      <c r="AM47" s="284"/>
      <c r="AN47" s="284"/>
      <c r="AO47" s="284"/>
      <c r="AP47" s="284"/>
      <c r="AQ47" s="284"/>
      <c r="AR47" s="284"/>
    </row>
    <row r="48" spans="1:44" s="285" customFormat="1" ht="31.5" x14ac:dyDescent="0.25">
      <c r="A48" s="212">
        <v>11</v>
      </c>
      <c r="B48" s="283" t="str">
        <f>IFERROR(IF(INDEX('Impact Indicators - Section B'!B$9:B$25,MATCH('Print View'!$A48,'Impact Indicators - Section B'!$A$9:$A$25,0))&lt;&gt;0,INDEX('Impact Indicators - Section B'!B$9:B$25,MATCH('Print View'!$A48,'Impact Indicators - Section B'!$A$9:$A$25,0)),""),"")</f>
        <v/>
      </c>
      <c r="C48" s="283" t="str">
        <f>IFERROR(IF(INDEX('Impact Indicators - Section B'!C$9:C$25,MATCH('Print View'!$A48,'Impact Indicators - Section B'!$A$9:$A$25,0))&lt;&gt;0,INDEX('Impact Indicators - Section B'!C$9:C$25,MATCH('Print View'!$A48,'Impact Indicators - Section B'!$A$9:$A$25,0)),""),"")</f>
        <v/>
      </c>
      <c r="D48" s="283" t="str">
        <f>IFERROR(IF(INDEX('Impact Indicators - Section B'!D$9:D$25,MATCH('Print View'!$A48,'Impact Indicators - Section B'!$A$9:$A$25,0))&lt;&gt;0,INDEX('Impact Indicators - Section B'!D$9:D$25,MATCH('Print View'!$A48,'Impact Indicators - Section B'!$A$9:$A$25,0)),""),"")</f>
        <v/>
      </c>
      <c r="E48" s="283" t="str">
        <f>IFERROR(IF(INDEX('Impact Indicators - Section B'!E$9:E$25,MATCH('Print View'!$A48,'Impact Indicators - Section B'!$A$9:$A$25,0))&lt;&gt;0,INDEX('Impact Indicators - Section B'!E$9:E$25,MATCH('Print View'!$A48,'Impact Indicators - Section B'!$A$9:$A$25,0)),""),"")</f>
        <v/>
      </c>
      <c r="F48" s="283" t="str">
        <f>IFERROR(IF(INDEX('Impact Indicators - Section B'!F$9:F$25,MATCH('Print View'!$A48,'Impact Indicators - Section B'!$A$9:$A$25,0))&lt;&gt;0,INDEX('Impact Indicators - Section B'!F$9:F$25,MATCH('Print View'!$A48,'Impact Indicators - Section B'!$A$9:$A$25,0)),""),"")</f>
        <v/>
      </c>
      <c r="G48" s="283" t="str">
        <f>IFERROR(IF(INDEX('Impact Indicators - Section B'!G$9:G$25,MATCH('Print View'!$A48,'Impact Indicators - Section B'!$A$9:$A$25,0))&lt;&gt;0,INDEX('Impact Indicators - Section B'!G$9:G$25,MATCH('Print View'!$A48,'Impact Indicators - Section B'!$A$9:$A$25,0)),""),"")</f>
        <v/>
      </c>
      <c r="H48" s="283" t="str">
        <f>IFERROR(IF(INDEX('Impact Indicators - Section B'!H$9:H$25,MATCH('Print View'!$A48,'Impact Indicators - Section B'!$A$9:$A$25,0))&lt;&gt;0,INDEX('Impact Indicators - Section B'!H$9:H$25,MATCH('Print View'!$A48,'Impact Indicators - Section B'!$A$9:$A$25,0)),""),"")</f>
        <v/>
      </c>
      <c r="I48" s="283" t="str">
        <f>IFERROR(IF(INDEX('Impact Indicators - Section B'!O$9:O$25,MATCH('Print View'!$A48,'Impact Indicators - Section B'!$A$9:$A$25,0))&lt;&gt;0,INDEX('Impact Indicators - Section B'!O$9:O$25,MATCH('Print View'!$A48,'Impact Indicators - Section B'!$A$9:$A$25,0)),""),"")</f>
        <v/>
      </c>
      <c r="J48" s="264" t="str">
        <f t="array" ref="J48">IFERROR(IF(INDEX('Impact Indicators - Section B'!D$29:D$105,MATCH('Print View'!$A48&amp;'Print View'!$J$36,'Impact Indicators - Section B'!$A$29:$A$105&amp;'Impact Indicators - Section B'!$C$29:$C$105,0))&lt;&gt;0,INDEX('Impact Indicators - Section B'!D$29:D$105,MATCH('Print View'!$A48&amp;'Print View'!$J$36,'Impact Indicators - Section B'!$A$29:$A$105&amp;'Impact Indicators - Section B'!$C$29:$C$105,0)),""),"")</f>
        <v/>
      </c>
      <c r="K48" s="250" t="str">
        <f t="array" ref="K48">IFERROR(IF(INDEX('Impact Indicators - Section B'!E$29:E$105,MATCH('Print View'!$A48&amp;'Print View'!$J$36,'Impact Indicators - Section B'!$A$29:$A$105&amp;'Impact Indicators - Section B'!$C$29:$C$105,0))&lt;&gt;0,INDEX('Impact Indicators - Section B'!E$29:E$105,MATCH('Print View'!$A48&amp;'Print View'!$J$36,'Impact Indicators - Section B'!$A$29:$A$105&amp;'Impact Indicators - Section B'!$C$29:$C$105,0)),""),"")</f>
        <v/>
      </c>
      <c r="L48" s="257" t="str">
        <f t="array" ref="L48">IFERROR(IF(INDEX('Impact Indicators - Section B'!F$29:F$105,MATCH('Print View'!$A48&amp;'Print View'!$J$36,'Impact Indicators - Section B'!$A$29:$A$105&amp;'Impact Indicators - Section B'!$C$29:$C$105,0))&lt;&gt;0,INDEX('Impact Indicators - Section B'!F$29:F$105,MATCH('Print View'!$A48&amp;'Print View'!$J$36,'Impact Indicators - Section B'!$A$29:$A$105&amp;'Impact Indicators - Section B'!$C$29:$C$105,0)),""),"")</f>
        <v/>
      </c>
      <c r="M48" s="271" t="str">
        <f t="array" ref="M48">IFERROR(IF(INDEX('Impact Indicators - Section B'!G$29:G$105,MATCH('Print View'!$A48&amp;'Print View'!$J$36,'Impact Indicators - Section B'!$A$29:$A$105&amp;'Impact Indicators - Section B'!$C$29:$C$105,0))&lt;&gt;0,INDEX('Impact Indicators - Section B'!G$29:G$105,MATCH('Print View'!$A48&amp;'Print View'!$J$36,'Impact Indicators - Section B'!$A$29:$A$105&amp;'Impact Indicators - Section B'!$C$29:$C$105,0)),""),"")</f>
        <v/>
      </c>
      <c r="N48" s="184" t="str">
        <f t="array" ref="N48">IFERROR(IF(INDEX('Impact Indicators - Section B'!H$29:H$105,MATCH('Print View'!$A48&amp;'Print View'!$J$36,'Impact Indicators - Section B'!$A$29:$A$105&amp;'Impact Indicators - Section B'!$C$29:$C$105,0))&lt;&gt;0,INDEX('Impact Indicators - Section B'!H$29:H$105,MATCH('Print View'!$A48&amp;'Print View'!$J$36,'Impact Indicators - Section B'!$A$29:$A$105&amp;'Impact Indicators - Section B'!$C$29:$C$105,0)),""),"")</f>
        <v/>
      </c>
      <c r="O48" s="264" t="str">
        <f t="array" ref="O48">IFERROR(IF(INDEX('Impact Indicators - Section B'!D$29:D$105,MATCH('Print View'!$A48&amp;'Print View'!$O$36,'Impact Indicators - Section B'!$A$29:$A$105&amp;'Impact Indicators - Section B'!$C$29:$C$105,0))&lt;&gt;0,INDEX('Impact Indicators - Section B'!D$29:D$105,MATCH('Print View'!$A48&amp;'Print View'!$O$36,'Impact Indicators - Section B'!$A$29:$A$105&amp;'Impact Indicators - Section B'!$C$29:$C$105,0)),""),"")</f>
        <v/>
      </c>
      <c r="P48" s="250" t="str">
        <f t="array" ref="P48">IFERROR(IF(INDEX('Impact Indicators - Section B'!E$29:E$105,MATCH('Print View'!$A48&amp;'Print View'!$O$36,'Impact Indicators - Section B'!$A$29:$A$105&amp;'Impact Indicators - Section B'!$C$29:$C$105,0))&lt;&gt;0,INDEX('Impact Indicators - Section B'!E$29:E$105,MATCH('Print View'!$A48&amp;'Print View'!$O$36,'Impact Indicators - Section B'!$A$29:$A$105&amp;'Impact Indicators - Section B'!$C$29:$C$105,0)),""),"")</f>
        <v/>
      </c>
      <c r="Q48" s="257" t="str">
        <f t="array" ref="Q48">IFERROR(IF(INDEX('Impact Indicators - Section B'!F$29:F$105,MATCH('Print View'!$A48&amp;'Print View'!$O$36,'Impact Indicators - Section B'!$A$29:$A$105&amp;'Impact Indicators - Section B'!$C$29:$C$105,0))&lt;&gt;0,INDEX('Impact Indicators - Section B'!F$29:F$105,MATCH('Print View'!$A48&amp;'Print View'!$O$36,'Impact Indicators - Section B'!$A$29:$A$105&amp;'Impact Indicators - Section B'!$C$29:$C$105,0)),""),"")</f>
        <v/>
      </c>
      <c r="R48" s="271" t="str">
        <f t="array" ref="R48">IFERROR(IF(INDEX('Impact Indicators - Section B'!G$29:G$105,MATCH('Print View'!$A48&amp;'Print View'!$O$36,'Impact Indicators - Section B'!$A$29:$A$105&amp;'Impact Indicators - Section B'!$C$29:$C$105,0))&lt;&gt;0,INDEX('Impact Indicators - Section B'!G$29:G$105,MATCH('Print View'!$A48&amp;'Print View'!$O$36,'Impact Indicators - Section B'!$A$29:$A$105&amp;'Impact Indicators - Section B'!$C$29:$C$105,0)),""),"")</f>
        <v/>
      </c>
      <c r="S48" s="184" t="str">
        <f t="array" ref="S48">IFERROR(IF(INDEX('Impact Indicators - Section B'!H$29:H$105,MATCH('Print View'!$A48&amp;'Print View'!$O$36,'Impact Indicators - Section B'!$A$29:$A$105&amp;'Impact Indicators - Section B'!$C$29:$C$105,0))&lt;&gt;0,INDEX('Impact Indicators - Section B'!H$29:H$105,MATCH('Print View'!$A48&amp;'Print View'!$O$36,'Impact Indicators - Section B'!$A$29:$A$105&amp;'Impact Indicators - Section B'!$C$29:$C$105,0)),""),"")</f>
        <v/>
      </c>
      <c r="T48" s="264" t="str">
        <f t="array" ref="T48">IFERROR(IF(INDEX('Impact Indicators - Section B'!D$29:D$105,MATCH('Print View'!$A48&amp;'Print View'!$T$36,'Impact Indicators - Section B'!$A$29:$A$105&amp;'Impact Indicators - Section B'!$C$29:$C$105,0))&lt;&gt;0,INDEX('Impact Indicators - Section B'!D$29:D$105,MATCH('Print View'!$A48&amp;'Print View'!$T$36,'Impact Indicators - Section B'!$A$29:$A$105&amp;'Impact Indicators - Section B'!$C$29:$C$105,0)),""),"")</f>
        <v/>
      </c>
      <c r="U48" s="250" t="str">
        <f t="array" ref="U48">IFERROR(IF(INDEX('Impact Indicators - Section B'!E$29:E$105,MATCH('Print View'!$A48&amp;'Print View'!$T$36,'Impact Indicators - Section B'!$A$29:$A$105&amp;'Impact Indicators - Section B'!$C$29:$C$105,0))&lt;&gt;0,INDEX('Impact Indicators - Section B'!E$29:E$105,MATCH('Print View'!$A48&amp;'Print View'!$T$36,'Impact Indicators - Section B'!$A$29:$A$105&amp;'Impact Indicators - Section B'!$C$29:$C$105,0)),""),"")</f>
        <v/>
      </c>
      <c r="V48" s="257" t="str">
        <f t="array" ref="V48">IFERROR(IF(INDEX('Impact Indicators - Section B'!F$29:F$105,MATCH('Print View'!$A48&amp;'Print View'!$T$36,'Impact Indicators - Section B'!$A$29:$A$105&amp;'Impact Indicators - Section B'!$C$29:$C$105,0))&lt;&gt;0,INDEX('Impact Indicators - Section B'!F$29:F$105,MATCH('Print View'!$A48&amp;'Print View'!$T$36,'Impact Indicators - Section B'!$A$29:$A$105&amp;'Impact Indicators - Section B'!$C$29:$C$105,0)),""),"")</f>
        <v/>
      </c>
      <c r="W48" s="271" t="str">
        <f t="array" ref="W48">IFERROR(IF(INDEX('Impact Indicators - Section B'!G$29:G$105,MATCH('Print View'!$A48&amp;'Print View'!$T$36,'Impact Indicators - Section B'!$A$29:$A$105&amp;'Impact Indicators - Section B'!$C$29:$C$105,0))&lt;&gt;0,INDEX('Impact Indicators - Section B'!G$29:G$105,MATCH('Print View'!$A48&amp;'Print View'!$T$36,'Impact Indicators - Section B'!$A$29:$A$105&amp;'Impact Indicators - Section B'!$C$29:$C$105,0)),""),"")</f>
        <v/>
      </c>
      <c r="X48" s="185" t="str">
        <f t="array" ref="X48">IFERROR(IF(INDEX('Impact Indicators - Section B'!H$29:H$105,MATCH('Print View'!$A48&amp;'Print View'!$T$36,'Impact Indicators - Section B'!$A$29:$A$105&amp;'Impact Indicators - Section B'!$C$29:$C$105,0))&lt;&gt;0,INDEX('Impact Indicators - Section B'!H$29:H$105,MATCH('Print View'!$A48&amp;'Print View'!$T$36,'Impact Indicators - Section B'!$A$29:$A$105&amp;'Impact Indicators - Section B'!$C$29:$C$105,0)),""),"")</f>
        <v/>
      </c>
      <c r="Y48" s="264" t="str">
        <f t="array" ref="Y48">IFERROR(IF(INDEX('Impact Indicators - Section B'!D$29:D$105,MATCH('Print View'!$A48&amp;'Print View'!$Y$36,'Impact Indicators - Section B'!$A$29:$A$105&amp;'Impact Indicators - Section B'!$C$29:$C$105,0))&lt;&gt;0,INDEX('Impact Indicators - Section B'!D$29:D$105,MATCH('Print View'!$A48&amp;'Print View'!$Y$36,'Impact Indicators - Section B'!$A$29:$A$105&amp;'Impact Indicators - Section B'!$C$29:$C$105,0)),""),"")</f>
        <v/>
      </c>
      <c r="Z48" s="250" t="str">
        <f t="array" ref="Z48">IFERROR(IF(INDEX('Impact Indicators - Section B'!E$29:E$105,MATCH('Print View'!$A48&amp;'Print View'!$Y$36,'Impact Indicators - Section B'!$A$29:$A$105&amp;'Impact Indicators - Section B'!$C$29:$C$105,0))&lt;&gt;0,INDEX('Impact Indicators - Section B'!E$29:E$105,MATCH('Print View'!$A48&amp;'Print View'!$Y$36,'Impact Indicators - Section B'!$A$29:$A$105&amp;'Impact Indicators - Section B'!$C$29:$C$105,0)),""),"")</f>
        <v/>
      </c>
      <c r="AA48" s="257" t="str">
        <f t="array" ref="AA48">IFERROR(IF(INDEX('Impact Indicators - Section B'!F$29:F$105,MATCH('Print View'!$A48&amp;'Print View'!$Y$36,'Impact Indicators - Section B'!$A$29:$A$105&amp;'Impact Indicators - Section B'!$C$29:$C$105,0))&lt;&gt;0,INDEX('Impact Indicators - Section B'!F$29:F$105,MATCH('Print View'!$A48&amp;'Print View'!$Y$36,'Impact Indicators - Section B'!$A$29:$A$105&amp;'Impact Indicators - Section B'!$C$29:$C$105,0)),""),"")</f>
        <v/>
      </c>
      <c r="AB48" s="271" t="str">
        <f t="array" ref="AB48">IFERROR(IF(INDEX('Impact Indicators - Section B'!G$29:G$105,MATCH('Print View'!$A48&amp;'Print View'!$Y$36,'Impact Indicators - Section B'!$A$29:$A$105&amp;'Impact Indicators - Section B'!$C$29:$C$105,0))&lt;&gt;0,INDEX('Impact Indicators - Section B'!G$29:G$105,MATCH('Print View'!$A48&amp;'Print View'!$Y$36,'Impact Indicators - Section B'!$A$29:$A$105&amp;'Impact Indicators - Section B'!$C$29:$C$105,0)),""),"")</f>
        <v/>
      </c>
      <c r="AC48" s="186" t="str">
        <f t="array" ref="AC48">IFERROR(IF(INDEX('Impact Indicators - Section B'!H$29:H$105,MATCH('Print View'!$A48&amp;'Print View'!$Y$36,'Impact Indicators - Section B'!$A$29:$A$105&amp;'Impact Indicators - Section B'!$C$29:$C$105,0))&lt;&gt;0,INDEX('Impact Indicators - Section B'!H$29:H$105,MATCH('Print View'!$A48&amp;'Print View'!$Y$36,'Impact Indicators - Section B'!$A$29:$A$105&amp;'Impact Indicators - Section B'!$C$29:$C$105,0)),""),"")</f>
        <v/>
      </c>
      <c r="AD48" s="264" t="str">
        <f t="array" ref="AD48">IFERROR(IF(INDEX('Impact Indicators - Section B'!D$29:D$105,MATCH('Print View'!$A48&amp;'Print View'!$AD$36,'Impact Indicators - Section B'!$A$29:$A$105&amp;'Impact Indicators - Section B'!$C$29:$C$105,0))&lt;&gt;0,INDEX('Impact Indicators - Section B'!D$29:D$105,MATCH('Print View'!$A48&amp;'Print View'!$AD$36,'Impact Indicators - Section B'!$A$29:$A$105&amp;'Impact Indicators - Section B'!$C$29:$C$105,0)),""),"")</f>
        <v/>
      </c>
      <c r="AE48" s="250" t="str">
        <f t="array" ref="AE48">IFERROR(IF(INDEX('Impact Indicators - Section B'!E$29:E$105,MATCH('Print View'!$A48&amp;'Print View'!$AD$36,'Impact Indicators - Section B'!$A$29:$A$105&amp;'Impact Indicators - Section B'!$C$29:$C$105,0))&lt;&gt;0,INDEX('Impact Indicators - Section B'!E$29:E$105,MATCH('Print View'!$A48&amp;'Print View'!$AD$36,'Impact Indicators - Section B'!$A$29:$A$105&amp;'Impact Indicators - Section B'!$C$29:$C$105,0)),""),"")</f>
        <v/>
      </c>
      <c r="AF48" s="257" t="str">
        <f t="array" ref="AF48">IFERROR(IF(INDEX('Impact Indicators - Section B'!F$29:F$105,MATCH('Print View'!$A48&amp;'Print View'!$AD$36,'Impact Indicators - Section B'!$A$29:$A$105&amp;'Impact Indicators - Section B'!$C$29:$C$105,0))&lt;&gt;0,INDEX('Impact Indicators - Section B'!F$29:F$105,MATCH('Print View'!$A48&amp;'Print View'!$AD$36,'Impact Indicators - Section B'!$A$29:$A$105&amp;'Impact Indicators - Section B'!$C$29:$C$105,0)),""),"")</f>
        <v/>
      </c>
      <c r="AG48" s="271" t="str">
        <f t="array" ref="AG48">IFERROR(IF(INDEX('Impact Indicators - Section B'!G$29:G$105,MATCH('Print View'!$A48&amp;'Print View'!$AD$36,'Impact Indicators - Section B'!$A$29:$A$105&amp;'Impact Indicators - Section B'!$C$29:$C$105,0))&lt;&gt;0,INDEX('Impact Indicators - Section B'!G$29:G$105,MATCH('Print View'!$A48&amp;'Print View'!$AD$36,'Impact Indicators - Section B'!$A$29:$A$105&amp;'Impact Indicators - Section B'!$C$29:$C$105,0)),""),"")</f>
        <v/>
      </c>
      <c r="AH48" s="185" t="str">
        <f t="array" ref="AH48">IFERROR(IF(INDEX('Impact Indicators - Section B'!H$29:H$105,MATCH('Print View'!$A48&amp;'Print View'!$AD$36,'Impact Indicators - Section B'!$A$29:$A$105&amp;'Impact Indicators - Section B'!$C$29:$C$105,0))&lt;&gt;0,INDEX('Impact Indicators - Section B'!H$29:H$105,MATCH('Print View'!$A48&amp;'Print View'!$AD$36,'Impact Indicators - Section B'!$A$29:$A$105&amp;'Impact Indicators - Section B'!$C$29:$C$105,0)),""),"")</f>
        <v/>
      </c>
      <c r="AI48" s="221"/>
      <c r="AJ48" s="223" t="str">
        <f>IFERROR(IF(INDEX('Impact Indicators - Section B'!P$9:P$25,MATCH('Print View'!A48,'Impact Indicators - Section B'!$A$9:$A$25,0))&lt;&gt;0,INDEX('Impact Indicators - Section B'!P$9:P$25,MATCH('Print View'!$A48,'Impact Indicators - Section B'!$A$9:$A$25,0)),""),"")</f>
        <v/>
      </c>
      <c r="AK48" s="284"/>
      <c r="AL48" s="284"/>
      <c r="AM48" s="284"/>
      <c r="AN48" s="284"/>
      <c r="AO48" s="284"/>
      <c r="AP48" s="284"/>
      <c r="AQ48" s="284"/>
      <c r="AR48" s="284"/>
    </row>
    <row r="49" spans="1:44" s="285" customFormat="1" ht="31.5" x14ac:dyDescent="0.25">
      <c r="A49" s="177">
        <v>12</v>
      </c>
      <c r="B49" s="286" t="str">
        <f>IFERROR(IF(INDEX('Impact Indicators - Section B'!B$9:B$25,MATCH('Print View'!$A49,'Impact Indicators - Section B'!$A$9:$A$25,0))&lt;&gt;0,INDEX('Impact Indicators - Section B'!B$9:B$25,MATCH('Print View'!$A49,'Impact Indicators - Section B'!$A$9:$A$25,0)),""),"")</f>
        <v/>
      </c>
      <c r="C49" s="286" t="str">
        <f>IFERROR(IF(INDEX('Impact Indicators - Section B'!C$9:C$25,MATCH('Print View'!$A49,'Impact Indicators - Section B'!$A$9:$A$25,0))&lt;&gt;0,INDEX('Impact Indicators - Section B'!C$9:C$25,MATCH('Print View'!$A49,'Impact Indicators - Section B'!$A$9:$A$25,0)),""),"")</f>
        <v/>
      </c>
      <c r="D49" s="286" t="str">
        <f>IFERROR(IF(INDEX('Impact Indicators - Section B'!D$9:D$25,MATCH('Print View'!$A49,'Impact Indicators - Section B'!$A$9:$A$25,0))&lt;&gt;0,INDEX('Impact Indicators - Section B'!D$9:D$25,MATCH('Print View'!$A49,'Impact Indicators - Section B'!$A$9:$A$25,0)),""),"")</f>
        <v/>
      </c>
      <c r="E49" s="286" t="str">
        <f>IFERROR(IF(INDEX('Impact Indicators - Section B'!E$9:E$25,MATCH('Print View'!$A49,'Impact Indicators - Section B'!$A$9:$A$25,0))&lt;&gt;0,INDEX('Impact Indicators - Section B'!E$9:E$25,MATCH('Print View'!$A49,'Impact Indicators - Section B'!$A$9:$A$25,0)),""),"")</f>
        <v/>
      </c>
      <c r="F49" s="286" t="str">
        <f>IFERROR(IF(INDEX('Impact Indicators - Section B'!F$9:F$25,MATCH('Print View'!$A49,'Impact Indicators - Section B'!$A$9:$A$25,0))&lt;&gt;0,INDEX('Impact Indicators - Section B'!F$9:F$25,MATCH('Print View'!$A49,'Impact Indicators - Section B'!$A$9:$A$25,0)),""),"")</f>
        <v/>
      </c>
      <c r="G49" s="286" t="str">
        <f>IFERROR(IF(INDEX('Impact Indicators - Section B'!G$9:G$25,MATCH('Print View'!$A49,'Impact Indicators - Section B'!$A$9:$A$25,0))&lt;&gt;0,INDEX('Impact Indicators - Section B'!G$9:G$25,MATCH('Print View'!$A49,'Impact Indicators - Section B'!$A$9:$A$25,0)),""),"")</f>
        <v/>
      </c>
      <c r="H49" s="286" t="str">
        <f>IFERROR(IF(INDEX('Impact Indicators - Section B'!H$9:H$25,MATCH('Print View'!$A49,'Impact Indicators - Section B'!$A$9:$A$25,0))&lt;&gt;0,INDEX('Impact Indicators - Section B'!H$9:H$25,MATCH('Print View'!$A49,'Impact Indicators - Section B'!$A$9:$A$25,0)),""),"")</f>
        <v/>
      </c>
      <c r="I49" s="286" t="str">
        <f>IFERROR(IF(INDEX('Impact Indicators - Section B'!O$9:O$25,MATCH('Print View'!$A49,'Impact Indicators - Section B'!$A$9:$A$25,0))&lt;&gt;0,INDEX('Impact Indicators - Section B'!O$9:O$25,MATCH('Print View'!$A49,'Impact Indicators - Section B'!$A$9:$A$25,0)),""),"")</f>
        <v/>
      </c>
      <c r="J49" s="263" t="str">
        <f t="array" ref="J49">IFERROR(IF(INDEX('Impact Indicators - Section B'!D$29:D$105,MATCH('Print View'!$A49&amp;'Print View'!$J$36,'Impact Indicators - Section B'!$A$29:$A$105&amp;'Impact Indicators - Section B'!$C$29:$C$105,0))&lt;&gt;0,INDEX('Impact Indicators - Section B'!D$29:D$105,MATCH('Print View'!$A49&amp;'Print View'!$J$36,'Impact Indicators - Section B'!$A$29:$A$105&amp;'Impact Indicators - Section B'!$C$29:$C$105,0)),""),"")</f>
        <v/>
      </c>
      <c r="K49" s="248" t="str">
        <f t="array" ref="K49">IFERROR(IF(INDEX('Impact Indicators - Section B'!E$29:E$105,MATCH('Print View'!$A49&amp;'Print View'!$J$36,'Impact Indicators - Section B'!$A$29:$A$105&amp;'Impact Indicators - Section B'!$C$29:$C$105,0))&lt;&gt;0,INDEX('Impact Indicators - Section B'!E$29:E$105,MATCH('Print View'!$A49&amp;'Print View'!$J$36,'Impact Indicators - Section B'!$A$29:$A$105&amp;'Impact Indicators - Section B'!$C$29:$C$105,0)),""),"")</f>
        <v/>
      </c>
      <c r="L49" s="256" t="str">
        <f t="array" ref="L49">IFERROR(IF(INDEX('Impact Indicators - Section B'!F$29:F$105,MATCH('Print View'!$A49&amp;'Print View'!$J$36,'Impact Indicators - Section B'!$A$29:$A$105&amp;'Impact Indicators - Section B'!$C$29:$C$105,0))&lt;&gt;0,INDEX('Impact Indicators - Section B'!F$29:F$105,MATCH('Print View'!$A49&amp;'Print View'!$J$36,'Impact Indicators - Section B'!$A$29:$A$105&amp;'Impact Indicators - Section B'!$C$29:$C$105,0)),""),"")</f>
        <v/>
      </c>
      <c r="M49" s="270" t="str">
        <f t="array" ref="M49">IFERROR(IF(INDEX('Impact Indicators - Section B'!G$29:G$105,MATCH('Print View'!$A49&amp;'Print View'!$J$36,'Impact Indicators - Section B'!$A$29:$A$105&amp;'Impact Indicators - Section B'!$C$29:$C$105,0))&lt;&gt;0,INDEX('Impact Indicators - Section B'!G$29:G$105,MATCH('Print View'!$A49&amp;'Print View'!$J$36,'Impact Indicators - Section B'!$A$29:$A$105&amp;'Impact Indicators - Section B'!$C$29:$C$105,0)),""),"")</f>
        <v/>
      </c>
      <c r="N49" s="179" t="str">
        <f t="array" ref="N49">IFERROR(IF(INDEX('Impact Indicators - Section B'!H$29:H$105,MATCH('Print View'!$A49&amp;'Print View'!$J$36,'Impact Indicators - Section B'!$A$29:$A$105&amp;'Impact Indicators - Section B'!$C$29:$C$105,0))&lt;&gt;0,INDEX('Impact Indicators - Section B'!H$29:H$105,MATCH('Print View'!$A49&amp;'Print View'!$J$36,'Impact Indicators - Section B'!$A$29:$A$105&amp;'Impact Indicators - Section B'!$C$29:$C$105,0)),""),"")</f>
        <v/>
      </c>
      <c r="O49" s="263" t="str">
        <f t="array" ref="O49">IFERROR(IF(INDEX('Impact Indicators - Section B'!D$29:D$105,MATCH('Print View'!$A49&amp;'Print View'!$O$36,'Impact Indicators - Section B'!$A$29:$A$105&amp;'Impact Indicators - Section B'!$C$29:$C$105,0))&lt;&gt;0,INDEX('Impact Indicators - Section B'!D$29:D$105,MATCH('Print View'!$A49&amp;'Print View'!$O$36,'Impact Indicators - Section B'!$A$29:$A$105&amp;'Impact Indicators - Section B'!$C$29:$C$105,0)),""),"")</f>
        <v/>
      </c>
      <c r="P49" s="248" t="str">
        <f t="array" ref="P49">IFERROR(IF(INDEX('Impact Indicators - Section B'!E$29:E$105,MATCH('Print View'!$A49&amp;'Print View'!$O$36,'Impact Indicators - Section B'!$A$29:$A$105&amp;'Impact Indicators - Section B'!$C$29:$C$105,0))&lt;&gt;0,INDEX('Impact Indicators - Section B'!E$29:E$105,MATCH('Print View'!$A49&amp;'Print View'!$O$36,'Impact Indicators - Section B'!$A$29:$A$105&amp;'Impact Indicators - Section B'!$C$29:$C$105,0)),""),"")</f>
        <v/>
      </c>
      <c r="Q49" s="256" t="str">
        <f t="array" ref="Q49">IFERROR(IF(INDEX('Impact Indicators - Section B'!F$29:F$105,MATCH('Print View'!$A49&amp;'Print View'!$O$36,'Impact Indicators - Section B'!$A$29:$A$105&amp;'Impact Indicators - Section B'!$C$29:$C$105,0))&lt;&gt;0,INDEX('Impact Indicators - Section B'!F$29:F$105,MATCH('Print View'!$A49&amp;'Print View'!$O$36,'Impact Indicators - Section B'!$A$29:$A$105&amp;'Impact Indicators - Section B'!$C$29:$C$105,0)),""),"")</f>
        <v/>
      </c>
      <c r="R49" s="270" t="str">
        <f t="array" ref="R49">IFERROR(IF(INDEX('Impact Indicators - Section B'!G$29:G$105,MATCH('Print View'!$A49&amp;'Print View'!$O$36,'Impact Indicators - Section B'!$A$29:$A$105&amp;'Impact Indicators - Section B'!$C$29:$C$105,0))&lt;&gt;0,INDEX('Impact Indicators - Section B'!G$29:G$105,MATCH('Print View'!$A49&amp;'Print View'!$O$36,'Impact Indicators - Section B'!$A$29:$A$105&amp;'Impact Indicators - Section B'!$C$29:$C$105,0)),""),"")</f>
        <v/>
      </c>
      <c r="S49" s="179" t="str">
        <f t="array" ref="S49">IFERROR(IF(INDEX('Impact Indicators - Section B'!H$29:H$105,MATCH('Print View'!$A49&amp;'Print View'!$O$36,'Impact Indicators - Section B'!$A$29:$A$105&amp;'Impact Indicators - Section B'!$C$29:$C$105,0))&lt;&gt;0,INDEX('Impact Indicators - Section B'!H$29:H$105,MATCH('Print View'!$A49&amp;'Print View'!$O$36,'Impact Indicators - Section B'!$A$29:$A$105&amp;'Impact Indicators - Section B'!$C$29:$C$105,0)),""),"")</f>
        <v/>
      </c>
      <c r="T49" s="263" t="str">
        <f t="array" ref="T49">IFERROR(IF(INDEX('Impact Indicators - Section B'!D$29:D$105,MATCH('Print View'!$A49&amp;'Print View'!$T$36,'Impact Indicators - Section B'!$A$29:$A$105&amp;'Impact Indicators - Section B'!$C$29:$C$105,0))&lt;&gt;0,INDEX('Impact Indicators - Section B'!D$29:D$105,MATCH('Print View'!$A49&amp;'Print View'!$T$36,'Impact Indicators - Section B'!$A$29:$A$105&amp;'Impact Indicators - Section B'!$C$29:$C$105,0)),""),"")</f>
        <v/>
      </c>
      <c r="U49" s="248" t="str">
        <f t="array" ref="U49">IFERROR(IF(INDEX('Impact Indicators - Section B'!E$29:E$105,MATCH('Print View'!$A49&amp;'Print View'!$T$36,'Impact Indicators - Section B'!$A$29:$A$105&amp;'Impact Indicators - Section B'!$C$29:$C$105,0))&lt;&gt;0,INDEX('Impact Indicators - Section B'!E$29:E$105,MATCH('Print View'!$A49&amp;'Print View'!$T$36,'Impact Indicators - Section B'!$A$29:$A$105&amp;'Impact Indicators - Section B'!$C$29:$C$105,0)),""),"")</f>
        <v/>
      </c>
      <c r="V49" s="256" t="str">
        <f t="array" ref="V49">IFERROR(IF(INDEX('Impact Indicators - Section B'!F$29:F$105,MATCH('Print View'!$A49&amp;'Print View'!$T$36,'Impact Indicators - Section B'!$A$29:$A$105&amp;'Impact Indicators - Section B'!$C$29:$C$105,0))&lt;&gt;0,INDEX('Impact Indicators - Section B'!F$29:F$105,MATCH('Print View'!$A49&amp;'Print View'!$T$36,'Impact Indicators - Section B'!$A$29:$A$105&amp;'Impact Indicators - Section B'!$C$29:$C$105,0)),""),"")</f>
        <v/>
      </c>
      <c r="W49" s="270" t="str">
        <f t="array" ref="W49">IFERROR(IF(INDEX('Impact Indicators - Section B'!G$29:G$105,MATCH('Print View'!$A49&amp;'Print View'!$T$36,'Impact Indicators - Section B'!$A$29:$A$105&amp;'Impact Indicators - Section B'!$C$29:$C$105,0))&lt;&gt;0,INDEX('Impact Indicators - Section B'!G$29:G$105,MATCH('Print View'!$A49&amp;'Print View'!$T$36,'Impact Indicators - Section B'!$A$29:$A$105&amp;'Impact Indicators - Section B'!$C$29:$C$105,0)),""),"")</f>
        <v/>
      </c>
      <c r="X49" s="180" t="str">
        <f t="array" ref="X49">IFERROR(IF(INDEX('Impact Indicators - Section B'!H$29:H$105,MATCH('Print View'!$A49&amp;'Print View'!$T$36,'Impact Indicators - Section B'!$A$29:$A$105&amp;'Impact Indicators - Section B'!$C$29:$C$105,0))&lt;&gt;0,INDEX('Impact Indicators - Section B'!H$29:H$105,MATCH('Print View'!$A49&amp;'Print View'!$T$36,'Impact Indicators - Section B'!$A$29:$A$105&amp;'Impact Indicators - Section B'!$C$29:$C$105,0)),""),"")</f>
        <v/>
      </c>
      <c r="Y49" s="263" t="str">
        <f t="array" ref="Y49">IFERROR(IF(INDEX('Impact Indicators - Section B'!D$29:D$105,MATCH('Print View'!$A49&amp;'Print View'!$Y$36,'Impact Indicators - Section B'!$A$29:$A$105&amp;'Impact Indicators - Section B'!$C$29:$C$105,0))&lt;&gt;0,INDEX('Impact Indicators - Section B'!D$29:D$105,MATCH('Print View'!$A49&amp;'Print View'!$Y$36,'Impact Indicators - Section B'!$A$29:$A$105&amp;'Impact Indicators - Section B'!$C$29:$C$105,0)),""),"")</f>
        <v/>
      </c>
      <c r="Z49" s="248" t="str">
        <f t="array" ref="Z49">IFERROR(IF(INDEX('Impact Indicators - Section B'!E$29:E$105,MATCH('Print View'!$A49&amp;'Print View'!$Y$36,'Impact Indicators - Section B'!$A$29:$A$105&amp;'Impact Indicators - Section B'!$C$29:$C$105,0))&lt;&gt;0,INDEX('Impact Indicators - Section B'!E$29:E$105,MATCH('Print View'!$A49&amp;'Print View'!$Y$36,'Impact Indicators - Section B'!$A$29:$A$105&amp;'Impact Indicators - Section B'!$C$29:$C$105,0)),""),"")</f>
        <v/>
      </c>
      <c r="AA49" s="256" t="str">
        <f t="array" ref="AA49">IFERROR(IF(INDEX('Impact Indicators - Section B'!F$29:F$105,MATCH('Print View'!$A49&amp;'Print View'!$Y$36,'Impact Indicators - Section B'!$A$29:$A$105&amp;'Impact Indicators - Section B'!$C$29:$C$105,0))&lt;&gt;0,INDEX('Impact Indicators - Section B'!F$29:F$105,MATCH('Print View'!$A49&amp;'Print View'!$Y$36,'Impact Indicators - Section B'!$A$29:$A$105&amp;'Impact Indicators - Section B'!$C$29:$C$105,0)),""),"")</f>
        <v/>
      </c>
      <c r="AB49" s="270" t="str">
        <f t="array" ref="AB49">IFERROR(IF(INDEX('Impact Indicators - Section B'!G$29:G$105,MATCH('Print View'!$A49&amp;'Print View'!$Y$36,'Impact Indicators - Section B'!$A$29:$A$105&amp;'Impact Indicators - Section B'!$C$29:$C$105,0))&lt;&gt;0,INDEX('Impact Indicators - Section B'!G$29:G$105,MATCH('Print View'!$A49&amp;'Print View'!$Y$36,'Impact Indicators - Section B'!$A$29:$A$105&amp;'Impact Indicators - Section B'!$C$29:$C$105,0)),""),"")</f>
        <v/>
      </c>
      <c r="AC49" s="181" t="str">
        <f t="array" ref="AC49">IFERROR(IF(INDEX('Impact Indicators - Section B'!H$29:H$105,MATCH('Print View'!$A49&amp;'Print View'!$Y$36,'Impact Indicators - Section B'!$A$29:$A$105&amp;'Impact Indicators - Section B'!$C$29:$C$105,0))&lt;&gt;0,INDEX('Impact Indicators - Section B'!H$29:H$105,MATCH('Print View'!$A49&amp;'Print View'!$Y$36,'Impact Indicators - Section B'!$A$29:$A$105&amp;'Impact Indicators - Section B'!$C$29:$C$105,0)),""),"")</f>
        <v/>
      </c>
      <c r="AD49" s="263" t="str">
        <f t="array" ref="AD49">IFERROR(IF(INDEX('Impact Indicators - Section B'!D$29:D$105,MATCH('Print View'!$A49&amp;'Print View'!$AD$36,'Impact Indicators - Section B'!$A$29:$A$105&amp;'Impact Indicators - Section B'!$C$29:$C$105,0))&lt;&gt;0,INDEX('Impact Indicators - Section B'!D$29:D$105,MATCH('Print View'!$A49&amp;'Print View'!$AD$36,'Impact Indicators - Section B'!$A$29:$A$105&amp;'Impact Indicators - Section B'!$C$29:$C$105,0)),""),"")</f>
        <v/>
      </c>
      <c r="AE49" s="248" t="str">
        <f t="array" ref="AE49">IFERROR(IF(INDEX('Impact Indicators - Section B'!E$29:E$105,MATCH('Print View'!$A49&amp;'Print View'!$AD$36,'Impact Indicators - Section B'!$A$29:$A$105&amp;'Impact Indicators - Section B'!$C$29:$C$105,0))&lt;&gt;0,INDEX('Impact Indicators - Section B'!E$29:E$105,MATCH('Print View'!$A49&amp;'Print View'!$AD$36,'Impact Indicators - Section B'!$A$29:$A$105&amp;'Impact Indicators - Section B'!$C$29:$C$105,0)),""),"")</f>
        <v/>
      </c>
      <c r="AF49" s="256" t="str">
        <f t="array" ref="AF49">IFERROR(IF(INDEX('Impact Indicators - Section B'!F$29:F$105,MATCH('Print View'!$A49&amp;'Print View'!$AD$36,'Impact Indicators - Section B'!$A$29:$A$105&amp;'Impact Indicators - Section B'!$C$29:$C$105,0))&lt;&gt;0,INDEX('Impact Indicators - Section B'!F$29:F$105,MATCH('Print View'!$A49&amp;'Print View'!$AD$36,'Impact Indicators - Section B'!$A$29:$A$105&amp;'Impact Indicators - Section B'!$C$29:$C$105,0)),""),"")</f>
        <v/>
      </c>
      <c r="AG49" s="270" t="str">
        <f t="array" ref="AG49">IFERROR(IF(INDEX('Impact Indicators - Section B'!G$29:G$105,MATCH('Print View'!$A49&amp;'Print View'!$AD$36,'Impact Indicators - Section B'!$A$29:$A$105&amp;'Impact Indicators - Section B'!$C$29:$C$105,0))&lt;&gt;0,INDEX('Impact Indicators - Section B'!G$29:G$105,MATCH('Print View'!$A49&amp;'Print View'!$AD$36,'Impact Indicators - Section B'!$A$29:$A$105&amp;'Impact Indicators - Section B'!$C$29:$C$105,0)),""),"")</f>
        <v/>
      </c>
      <c r="AH49" s="180" t="str">
        <f t="array" ref="AH49">IFERROR(IF(INDEX('Impact Indicators - Section B'!H$29:H$105,MATCH('Print View'!$A49&amp;'Print View'!$AD$36,'Impact Indicators - Section B'!$A$29:$A$105&amp;'Impact Indicators - Section B'!$C$29:$C$105,0))&lt;&gt;0,INDEX('Impact Indicators - Section B'!H$29:H$105,MATCH('Print View'!$A49&amp;'Print View'!$AD$36,'Impact Indicators - Section B'!$A$29:$A$105&amp;'Impact Indicators - Section B'!$C$29:$C$105,0)),""),"")</f>
        <v/>
      </c>
      <c r="AI49" s="221"/>
      <c r="AJ49" s="224" t="str">
        <f>IFERROR(IF(INDEX('Impact Indicators - Section B'!P$9:P$25,MATCH('Print View'!A49,'Impact Indicators - Section B'!$A$9:$A$25,0))&lt;&gt;0,INDEX('Impact Indicators - Section B'!P$9:P$25,MATCH('Print View'!$A49,'Impact Indicators - Section B'!$A$9:$A$25,0)),""),"")</f>
        <v/>
      </c>
      <c r="AK49" s="284"/>
      <c r="AL49" s="284"/>
      <c r="AM49" s="284"/>
      <c r="AN49" s="284"/>
      <c r="AO49" s="284"/>
      <c r="AP49" s="284"/>
      <c r="AQ49" s="284"/>
      <c r="AR49" s="284"/>
    </row>
    <row r="50" spans="1:44" s="285" customFormat="1" ht="31.5" x14ac:dyDescent="0.25">
      <c r="A50" s="213">
        <v>13</v>
      </c>
      <c r="B50" s="283" t="str">
        <f>IFERROR(IF(INDEX('Impact Indicators - Section B'!B$9:B$25,MATCH('Print View'!$A50,'Impact Indicators - Section B'!$A$9:$A$25,0))&lt;&gt;0,INDEX('Impact Indicators - Section B'!B$9:B$25,MATCH('Print View'!$A50,'Impact Indicators - Section B'!$A$9:$A$25,0)),""),"")</f>
        <v/>
      </c>
      <c r="C50" s="283" t="str">
        <f>IFERROR(IF(INDEX('Impact Indicators - Section B'!C$9:C$25,MATCH('Print View'!$A50,'Impact Indicators - Section B'!$A$9:$A$25,0))&lt;&gt;0,INDEX('Impact Indicators - Section B'!C$9:C$25,MATCH('Print View'!$A50,'Impact Indicators - Section B'!$A$9:$A$25,0)),""),"")</f>
        <v/>
      </c>
      <c r="D50" s="283" t="str">
        <f>IFERROR(IF(INDEX('Impact Indicators - Section B'!D$9:D$25,MATCH('Print View'!$A50,'Impact Indicators - Section B'!$A$9:$A$25,0))&lt;&gt;0,INDEX('Impact Indicators - Section B'!D$9:D$25,MATCH('Print View'!$A50,'Impact Indicators - Section B'!$A$9:$A$25,0)),""),"")</f>
        <v/>
      </c>
      <c r="E50" s="283" t="str">
        <f>IFERROR(IF(INDEX('Impact Indicators - Section B'!E$9:E$25,MATCH('Print View'!$A50,'Impact Indicators - Section B'!$A$9:$A$25,0))&lt;&gt;0,INDEX('Impact Indicators - Section B'!E$9:E$25,MATCH('Print View'!$A50,'Impact Indicators - Section B'!$A$9:$A$25,0)),""),"")</f>
        <v/>
      </c>
      <c r="F50" s="283" t="str">
        <f>IFERROR(IF(INDEX('Impact Indicators - Section B'!F$9:F$25,MATCH('Print View'!$A50,'Impact Indicators - Section B'!$A$9:$A$25,0))&lt;&gt;0,INDEX('Impact Indicators - Section B'!F$9:F$25,MATCH('Print View'!$A50,'Impact Indicators - Section B'!$A$9:$A$25,0)),""),"")</f>
        <v/>
      </c>
      <c r="G50" s="283" t="str">
        <f>IFERROR(IF(INDEX('Impact Indicators - Section B'!G$9:G$25,MATCH('Print View'!$A50,'Impact Indicators - Section B'!$A$9:$A$25,0))&lt;&gt;0,INDEX('Impact Indicators - Section B'!G$9:G$25,MATCH('Print View'!$A50,'Impact Indicators - Section B'!$A$9:$A$25,0)),""),"")</f>
        <v/>
      </c>
      <c r="H50" s="283" t="str">
        <f>IFERROR(IF(INDEX('Impact Indicators - Section B'!H$9:H$25,MATCH('Print View'!$A50,'Impact Indicators - Section B'!$A$9:$A$25,0))&lt;&gt;0,INDEX('Impact Indicators - Section B'!H$9:H$25,MATCH('Print View'!$A50,'Impact Indicators - Section B'!$A$9:$A$25,0)),""),"")</f>
        <v/>
      </c>
      <c r="I50" s="283" t="str">
        <f>IFERROR(IF(INDEX('Impact Indicators - Section B'!O$9:O$25,MATCH('Print View'!$A50,'Impact Indicators - Section B'!$A$9:$A$25,0))&lt;&gt;0,INDEX('Impact Indicators - Section B'!O$9:O$25,MATCH('Print View'!$A50,'Impact Indicators - Section B'!$A$9:$A$25,0)),""),"")</f>
        <v/>
      </c>
      <c r="J50" s="264" t="str">
        <f t="array" ref="J50">IFERROR(IF(INDEX('Impact Indicators - Section B'!D$29:D$105,MATCH('Print View'!$A50&amp;'Print View'!$J$36,'Impact Indicators - Section B'!$A$29:$A$105&amp;'Impact Indicators - Section B'!$C$29:$C$105,0))&lt;&gt;0,INDEX('Impact Indicators - Section B'!D$29:D$105,MATCH('Print View'!$A50&amp;'Print View'!$J$36,'Impact Indicators - Section B'!$A$29:$A$105&amp;'Impact Indicators - Section B'!$C$29:$C$105,0)),""),"")</f>
        <v/>
      </c>
      <c r="K50" s="250" t="str">
        <f t="array" ref="K50">IFERROR(IF(INDEX('Impact Indicators - Section B'!E$29:E$105,MATCH('Print View'!$A50&amp;'Print View'!$J$36,'Impact Indicators - Section B'!$A$29:$A$105&amp;'Impact Indicators - Section B'!$C$29:$C$105,0))&lt;&gt;0,INDEX('Impact Indicators - Section B'!E$29:E$105,MATCH('Print View'!$A50&amp;'Print View'!$J$36,'Impact Indicators - Section B'!$A$29:$A$105&amp;'Impact Indicators - Section B'!$C$29:$C$105,0)),""),"")</f>
        <v/>
      </c>
      <c r="L50" s="257" t="str">
        <f t="array" ref="L50">IFERROR(IF(INDEX('Impact Indicators - Section B'!F$29:F$105,MATCH('Print View'!$A50&amp;'Print View'!$J$36,'Impact Indicators - Section B'!$A$29:$A$105&amp;'Impact Indicators - Section B'!$C$29:$C$105,0))&lt;&gt;0,INDEX('Impact Indicators - Section B'!F$29:F$105,MATCH('Print View'!$A50&amp;'Print View'!$J$36,'Impact Indicators - Section B'!$A$29:$A$105&amp;'Impact Indicators - Section B'!$C$29:$C$105,0)),""),"")</f>
        <v/>
      </c>
      <c r="M50" s="271" t="str">
        <f t="array" ref="M50">IFERROR(IF(INDEX('Impact Indicators - Section B'!G$29:G$105,MATCH('Print View'!$A50&amp;'Print View'!$J$36,'Impact Indicators - Section B'!$A$29:$A$105&amp;'Impact Indicators - Section B'!$C$29:$C$105,0))&lt;&gt;0,INDEX('Impact Indicators - Section B'!G$29:G$105,MATCH('Print View'!$A50&amp;'Print View'!$J$36,'Impact Indicators - Section B'!$A$29:$A$105&amp;'Impact Indicators - Section B'!$C$29:$C$105,0)),""),"")</f>
        <v/>
      </c>
      <c r="N50" s="184" t="str">
        <f t="array" ref="N50">IFERROR(IF(INDEX('Impact Indicators - Section B'!H$29:H$105,MATCH('Print View'!$A50&amp;'Print View'!$J$36,'Impact Indicators - Section B'!$A$29:$A$105&amp;'Impact Indicators - Section B'!$C$29:$C$105,0))&lt;&gt;0,INDEX('Impact Indicators - Section B'!H$29:H$105,MATCH('Print View'!$A50&amp;'Print View'!$J$36,'Impact Indicators - Section B'!$A$29:$A$105&amp;'Impact Indicators - Section B'!$C$29:$C$105,0)),""),"")</f>
        <v/>
      </c>
      <c r="O50" s="264" t="str">
        <f t="array" ref="O50">IFERROR(IF(INDEX('Impact Indicators - Section B'!D$29:D$105,MATCH('Print View'!$A50&amp;'Print View'!$O$36,'Impact Indicators - Section B'!$A$29:$A$105&amp;'Impact Indicators - Section B'!$C$29:$C$105,0))&lt;&gt;0,INDEX('Impact Indicators - Section B'!D$29:D$105,MATCH('Print View'!$A50&amp;'Print View'!$O$36,'Impact Indicators - Section B'!$A$29:$A$105&amp;'Impact Indicators - Section B'!$C$29:$C$105,0)),""),"")</f>
        <v/>
      </c>
      <c r="P50" s="250" t="str">
        <f t="array" ref="P50">IFERROR(IF(INDEX('Impact Indicators - Section B'!E$29:E$105,MATCH('Print View'!$A50&amp;'Print View'!$O$36,'Impact Indicators - Section B'!$A$29:$A$105&amp;'Impact Indicators - Section B'!$C$29:$C$105,0))&lt;&gt;0,INDEX('Impact Indicators - Section B'!E$29:E$105,MATCH('Print View'!$A50&amp;'Print View'!$O$36,'Impact Indicators - Section B'!$A$29:$A$105&amp;'Impact Indicators - Section B'!$C$29:$C$105,0)),""),"")</f>
        <v/>
      </c>
      <c r="Q50" s="257" t="str">
        <f t="array" ref="Q50">IFERROR(IF(INDEX('Impact Indicators - Section B'!F$29:F$105,MATCH('Print View'!$A50&amp;'Print View'!$O$36,'Impact Indicators - Section B'!$A$29:$A$105&amp;'Impact Indicators - Section B'!$C$29:$C$105,0))&lt;&gt;0,INDEX('Impact Indicators - Section B'!F$29:F$105,MATCH('Print View'!$A50&amp;'Print View'!$O$36,'Impact Indicators - Section B'!$A$29:$A$105&amp;'Impact Indicators - Section B'!$C$29:$C$105,0)),""),"")</f>
        <v/>
      </c>
      <c r="R50" s="271" t="str">
        <f t="array" ref="R50">IFERROR(IF(INDEX('Impact Indicators - Section B'!G$29:G$105,MATCH('Print View'!$A50&amp;'Print View'!$O$36,'Impact Indicators - Section B'!$A$29:$A$105&amp;'Impact Indicators - Section B'!$C$29:$C$105,0))&lt;&gt;0,INDEX('Impact Indicators - Section B'!G$29:G$105,MATCH('Print View'!$A50&amp;'Print View'!$O$36,'Impact Indicators - Section B'!$A$29:$A$105&amp;'Impact Indicators - Section B'!$C$29:$C$105,0)),""),"")</f>
        <v/>
      </c>
      <c r="S50" s="184" t="str">
        <f t="array" ref="S50">IFERROR(IF(INDEX('Impact Indicators - Section B'!H$29:H$105,MATCH('Print View'!$A50&amp;'Print View'!$O$36,'Impact Indicators - Section B'!$A$29:$A$105&amp;'Impact Indicators - Section B'!$C$29:$C$105,0))&lt;&gt;0,INDEX('Impact Indicators - Section B'!H$29:H$105,MATCH('Print View'!$A50&amp;'Print View'!$O$36,'Impact Indicators - Section B'!$A$29:$A$105&amp;'Impact Indicators - Section B'!$C$29:$C$105,0)),""),"")</f>
        <v/>
      </c>
      <c r="T50" s="264" t="str">
        <f t="array" ref="T50">IFERROR(IF(INDEX('Impact Indicators - Section B'!D$29:D$105,MATCH('Print View'!$A50&amp;'Print View'!$T$36,'Impact Indicators - Section B'!$A$29:$A$105&amp;'Impact Indicators - Section B'!$C$29:$C$105,0))&lt;&gt;0,INDEX('Impact Indicators - Section B'!D$29:D$105,MATCH('Print View'!$A50&amp;'Print View'!$T$36,'Impact Indicators - Section B'!$A$29:$A$105&amp;'Impact Indicators - Section B'!$C$29:$C$105,0)),""),"")</f>
        <v/>
      </c>
      <c r="U50" s="250" t="str">
        <f t="array" ref="U50">IFERROR(IF(INDEX('Impact Indicators - Section B'!E$29:E$105,MATCH('Print View'!$A50&amp;'Print View'!$T$36,'Impact Indicators - Section B'!$A$29:$A$105&amp;'Impact Indicators - Section B'!$C$29:$C$105,0))&lt;&gt;0,INDEX('Impact Indicators - Section B'!E$29:E$105,MATCH('Print View'!$A50&amp;'Print View'!$T$36,'Impact Indicators - Section B'!$A$29:$A$105&amp;'Impact Indicators - Section B'!$C$29:$C$105,0)),""),"")</f>
        <v/>
      </c>
      <c r="V50" s="257" t="str">
        <f t="array" ref="V50">IFERROR(IF(INDEX('Impact Indicators - Section B'!F$29:F$105,MATCH('Print View'!$A50&amp;'Print View'!$T$36,'Impact Indicators - Section B'!$A$29:$A$105&amp;'Impact Indicators - Section B'!$C$29:$C$105,0))&lt;&gt;0,INDEX('Impact Indicators - Section B'!F$29:F$105,MATCH('Print View'!$A50&amp;'Print View'!$T$36,'Impact Indicators - Section B'!$A$29:$A$105&amp;'Impact Indicators - Section B'!$C$29:$C$105,0)),""),"")</f>
        <v/>
      </c>
      <c r="W50" s="271" t="str">
        <f t="array" ref="W50">IFERROR(IF(INDEX('Impact Indicators - Section B'!G$29:G$105,MATCH('Print View'!$A50&amp;'Print View'!$T$36,'Impact Indicators - Section B'!$A$29:$A$105&amp;'Impact Indicators - Section B'!$C$29:$C$105,0))&lt;&gt;0,INDEX('Impact Indicators - Section B'!G$29:G$105,MATCH('Print View'!$A50&amp;'Print View'!$T$36,'Impact Indicators - Section B'!$A$29:$A$105&amp;'Impact Indicators - Section B'!$C$29:$C$105,0)),""),"")</f>
        <v/>
      </c>
      <c r="X50" s="185" t="str">
        <f t="array" ref="X50">IFERROR(IF(INDEX('Impact Indicators - Section B'!H$29:H$105,MATCH('Print View'!$A50&amp;'Print View'!$T$36,'Impact Indicators - Section B'!$A$29:$A$105&amp;'Impact Indicators - Section B'!$C$29:$C$105,0))&lt;&gt;0,INDEX('Impact Indicators - Section B'!H$29:H$105,MATCH('Print View'!$A50&amp;'Print View'!$T$36,'Impact Indicators - Section B'!$A$29:$A$105&amp;'Impact Indicators - Section B'!$C$29:$C$105,0)),""),"")</f>
        <v/>
      </c>
      <c r="Y50" s="264" t="str">
        <f t="array" ref="Y50">IFERROR(IF(INDEX('Impact Indicators - Section B'!D$29:D$105,MATCH('Print View'!$A50&amp;'Print View'!$Y$36,'Impact Indicators - Section B'!$A$29:$A$105&amp;'Impact Indicators - Section B'!$C$29:$C$105,0))&lt;&gt;0,INDEX('Impact Indicators - Section B'!D$29:D$105,MATCH('Print View'!$A50&amp;'Print View'!$Y$36,'Impact Indicators - Section B'!$A$29:$A$105&amp;'Impact Indicators - Section B'!$C$29:$C$105,0)),""),"")</f>
        <v/>
      </c>
      <c r="Z50" s="250" t="str">
        <f t="array" ref="Z50">IFERROR(IF(INDEX('Impact Indicators - Section B'!E$29:E$105,MATCH('Print View'!$A50&amp;'Print View'!$Y$36,'Impact Indicators - Section B'!$A$29:$A$105&amp;'Impact Indicators - Section B'!$C$29:$C$105,0))&lt;&gt;0,INDEX('Impact Indicators - Section B'!E$29:E$105,MATCH('Print View'!$A50&amp;'Print View'!$Y$36,'Impact Indicators - Section B'!$A$29:$A$105&amp;'Impact Indicators - Section B'!$C$29:$C$105,0)),""),"")</f>
        <v/>
      </c>
      <c r="AA50" s="257" t="str">
        <f t="array" ref="AA50">IFERROR(IF(INDEX('Impact Indicators - Section B'!F$29:F$105,MATCH('Print View'!$A50&amp;'Print View'!$Y$36,'Impact Indicators - Section B'!$A$29:$A$105&amp;'Impact Indicators - Section B'!$C$29:$C$105,0))&lt;&gt;0,INDEX('Impact Indicators - Section B'!F$29:F$105,MATCH('Print View'!$A50&amp;'Print View'!$Y$36,'Impact Indicators - Section B'!$A$29:$A$105&amp;'Impact Indicators - Section B'!$C$29:$C$105,0)),""),"")</f>
        <v/>
      </c>
      <c r="AB50" s="271" t="str">
        <f t="array" ref="AB50">IFERROR(IF(INDEX('Impact Indicators - Section B'!G$29:G$105,MATCH('Print View'!$A50&amp;'Print View'!$Y$36,'Impact Indicators - Section B'!$A$29:$A$105&amp;'Impact Indicators - Section B'!$C$29:$C$105,0))&lt;&gt;0,INDEX('Impact Indicators - Section B'!G$29:G$105,MATCH('Print View'!$A50&amp;'Print View'!$Y$36,'Impact Indicators - Section B'!$A$29:$A$105&amp;'Impact Indicators - Section B'!$C$29:$C$105,0)),""),"")</f>
        <v/>
      </c>
      <c r="AC50" s="186" t="str">
        <f t="array" ref="AC50">IFERROR(IF(INDEX('Impact Indicators - Section B'!H$29:H$105,MATCH('Print View'!$A50&amp;'Print View'!$Y$36,'Impact Indicators - Section B'!$A$29:$A$105&amp;'Impact Indicators - Section B'!$C$29:$C$105,0))&lt;&gt;0,INDEX('Impact Indicators - Section B'!H$29:H$105,MATCH('Print View'!$A50&amp;'Print View'!$Y$36,'Impact Indicators - Section B'!$A$29:$A$105&amp;'Impact Indicators - Section B'!$C$29:$C$105,0)),""),"")</f>
        <v/>
      </c>
      <c r="AD50" s="264" t="str">
        <f t="array" ref="AD50">IFERROR(IF(INDEX('Impact Indicators - Section B'!D$29:D$105,MATCH('Print View'!$A50&amp;'Print View'!$AD$36,'Impact Indicators - Section B'!$A$29:$A$105&amp;'Impact Indicators - Section B'!$C$29:$C$105,0))&lt;&gt;0,INDEX('Impact Indicators - Section B'!D$29:D$105,MATCH('Print View'!$A50&amp;'Print View'!$AD$36,'Impact Indicators - Section B'!$A$29:$A$105&amp;'Impact Indicators - Section B'!$C$29:$C$105,0)),""),"")</f>
        <v/>
      </c>
      <c r="AE50" s="250" t="str">
        <f t="array" ref="AE50">IFERROR(IF(INDEX('Impact Indicators - Section B'!E$29:E$105,MATCH('Print View'!$A50&amp;'Print View'!$AD$36,'Impact Indicators - Section B'!$A$29:$A$105&amp;'Impact Indicators - Section B'!$C$29:$C$105,0))&lt;&gt;0,INDEX('Impact Indicators - Section B'!E$29:E$105,MATCH('Print View'!$A50&amp;'Print View'!$AD$36,'Impact Indicators - Section B'!$A$29:$A$105&amp;'Impact Indicators - Section B'!$C$29:$C$105,0)),""),"")</f>
        <v/>
      </c>
      <c r="AF50" s="257" t="str">
        <f t="array" ref="AF50">IFERROR(IF(INDEX('Impact Indicators - Section B'!F$29:F$105,MATCH('Print View'!$A50&amp;'Print View'!$AD$36,'Impact Indicators - Section B'!$A$29:$A$105&amp;'Impact Indicators - Section B'!$C$29:$C$105,0))&lt;&gt;0,INDEX('Impact Indicators - Section B'!F$29:F$105,MATCH('Print View'!$A50&amp;'Print View'!$AD$36,'Impact Indicators - Section B'!$A$29:$A$105&amp;'Impact Indicators - Section B'!$C$29:$C$105,0)),""),"")</f>
        <v/>
      </c>
      <c r="AG50" s="271" t="str">
        <f t="array" ref="AG50">IFERROR(IF(INDEX('Impact Indicators - Section B'!G$29:G$105,MATCH('Print View'!$A50&amp;'Print View'!$AD$36,'Impact Indicators - Section B'!$A$29:$A$105&amp;'Impact Indicators - Section B'!$C$29:$C$105,0))&lt;&gt;0,INDEX('Impact Indicators - Section B'!G$29:G$105,MATCH('Print View'!$A50&amp;'Print View'!$AD$36,'Impact Indicators - Section B'!$A$29:$A$105&amp;'Impact Indicators - Section B'!$C$29:$C$105,0)),""),"")</f>
        <v/>
      </c>
      <c r="AH50" s="185" t="str">
        <f t="array" ref="AH50">IFERROR(IF(INDEX('Impact Indicators - Section B'!H$29:H$105,MATCH('Print View'!$A50&amp;'Print View'!$AD$36,'Impact Indicators - Section B'!$A$29:$A$105&amp;'Impact Indicators - Section B'!$C$29:$C$105,0))&lt;&gt;0,INDEX('Impact Indicators - Section B'!H$29:H$105,MATCH('Print View'!$A50&amp;'Print View'!$AD$36,'Impact Indicators - Section B'!$A$29:$A$105&amp;'Impact Indicators - Section B'!$C$29:$C$105,0)),""),"")</f>
        <v/>
      </c>
      <c r="AI50" s="221"/>
      <c r="AJ50" s="223" t="str">
        <f>IFERROR(IF(INDEX('Impact Indicators - Section B'!P$9:P$25,MATCH('Print View'!A50,'Impact Indicators - Section B'!$A$9:$A$25,0))&lt;&gt;0,INDEX('Impact Indicators - Section B'!P$9:P$25,MATCH('Print View'!$A50,'Impact Indicators - Section B'!$A$9:$A$25,0)),""),"")</f>
        <v/>
      </c>
      <c r="AK50" s="284"/>
      <c r="AL50" s="284"/>
      <c r="AM50" s="284"/>
      <c r="AN50" s="284"/>
      <c r="AO50" s="284"/>
      <c r="AP50" s="284"/>
      <c r="AQ50" s="284"/>
      <c r="AR50" s="284"/>
    </row>
    <row r="51" spans="1:44" s="285" customFormat="1" ht="31.5" x14ac:dyDescent="0.25">
      <c r="A51" s="177">
        <v>14</v>
      </c>
      <c r="B51" s="286" t="str">
        <f>IFERROR(IF(INDEX('Impact Indicators - Section B'!B$9:B$25,MATCH('Print View'!$A51,'Impact Indicators - Section B'!$A$9:$A$25,0))&lt;&gt;0,INDEX('Impact Indicators - Section B'!B$9:B$25,MATCH('Print View'!$A51,'Impact Indicators - Section B'!$A$9:$A$25,0)),""),"")</f>
        <v/>
      </c>
      <c r="C51" s="286" t="str">
        <f>IFERROR(IF(INDEX('Impact Indicators - Section B'!C$9:C$25,MATCH('Print View'!$A51,'Impact Indicators - Section B'!$A$9:$A$25,0))&lt;&gt;0,INDEX('Impact Indicators - Section B'!C$9:C$25,MATCH('Print View'!$A51,'Impact Indicators - Section B'!$A$9:$A$25,0)),""),"")</f>
        <v/>
      </c>
      <c r="D51" s="286" t="str">
        <f>IFERROR(IF(INDEX('Impact Indicators - Section B'!D$9:D$25,MATCH('Print View'!$A51,'Impact Indicators - Section B'!$A$9:$A$25,0))&lt;&gt;0,INDEX('Impact Indicators - Section B'!D$9:D$25,MATCH('Print View'!$A51,'Impact Indicators - Section B'!$A$9:$A$25,0)),""),"")</f>
        <v/>
      </c>
      <c r="E51" s="286" t="str">
        <f>IFERROR(IF(INDEX('Impact Indicators - Section B'!E$9:E$25,MATCH('Print View'!$A51,'Impact Indicators - Section B'!$A$9:$A$25,0))&lt;&gt;0,INDEX('Impact Indicators - Section B'!E$9:E$25,MATCH('Print View'!$A51,'Impact Indicators - Section B'!$A$9:$A$25,0)),""),"")</f>
        <v/>
      </c>
      <c r="F51" s="286" t="str">
        <f>IFERROR(IF(INDEX('Impact Indicators - Section B'!F$9:F$25,MATCH('Print View'!$A51,'Impact Indicators - Section B'!$A$9:$A$25,0))&lt;&gt;0,INDEX('Impact Indicators - Section B'!F$9:F$25,MATCH('Print View'!$A51,'Impact Indicators - Section B'!$A$9:$A$25,0)),""),"")</f>
        <v/>
      </c>
      <c r="G51" s="286" t="str">
        <f>IFERROR(IF(INDEX('Impact Indicators - Section B'!G$9:G$25,MATCH('Print View'!$A51,'Impact Indicators - Section B'!$A$9:$A$25,0))&lt;&gt;0,INDEX('Impact Indicators - Section B'!G$9:G$25,MATCH('Print View'!$A51,'Impact Indicators - Section B'!$A$9:$A$25,0)),""),"")</f>
        <v/>
      </c>
      <c r="H51" s="286" t="str">
        <f>IFERROR(IF(INDEX('Impact Indicators - Section B'!H$9:H$25,MATCH('Print View'!$A51,'Impact Indicators - Section B'!$A$9:$A$25,0))&lt;&gt;0,INDEX('Impact Indicators - Section B'!H$9:H$25,MATCH('Print View'!$A51,'Impact Indicators - Section B'!$A$9:$A$25,0)),""),"")</f>
        <v/>
      </c>
      <c r="I51" s="286" t="str">
        <f>IFERROR(IF(INDEX('Impact Indicators - Section B'!O$9:O$25,MATCH('Print View'!$A51,'Impact Indicators - Section B'!$A$9:$A$25,0))&lt;&gt;0,INDEX('Impact Indicators - Section B'!O$9:O$25,MATCH('Print View'!$A51,'Impact Indicators - Section B'!$A$9:$A$25,0)),""),"")</f>
        <v/>
      </c>
      <c r="J51" s="263" t="str">
        <f t="array" ref="J51">IFERROR(IF(INDEX('Impact Indicators - Section B'!D$29:D$105,MATCH('Print View'!$A51&amp;'Print View'!$J$36,'Impact Indicators - Section B'!$A$29:$A$105&amp;'Impact Indicators - Section B'!$C$29:$C$105,0))&lt;&gt;0,INDEX('Impact Indicators - Section B'!D$29:D$105,MATCH('Print View'!$A51&amp;'Print View'!$J$36,'Impact Indicators - Section B'!$A$29:$A$105&amp;'Impact Indicators - Section B'!$C$29:$C$105,0)),""),"")</f>
        <v/>
      </c>
      <c r="K51" s="248" t="str">
        <f t="array" ref="K51">IFERROR(IF(INDEX('Impact Indicators - Section B'!E$29:E$105,MATCH('Print View'!$A51&amp;'Print View'!$J$36,'Impact Indicators - Section B'!$A$29:$A$105&amp;'Impact Indicators - Section B'!$C$29:$C$105,0))&lt;&gt;0,INDEX('Impact Indicators - Section B'!E$29:E$105,MATCH('Print View'!$A51&amp;'Print View'!$J$36,'Impact Indicators - Section B'!$A$29:$A$105&amp;'Impact Indicators - Section B'!$C$29:$C$105,0)),""),"")</f>
        <v/>
      </c>
      <c r="L51" s="256" t="str">
        <f t="array" ref="L51">IFERROR(IF(INDEX('Impact Indicators - Section B'!F$29:F$105,MATCH('Print View'!$A51&amp;'Print View'!$J$36,'Impact Indicators - Section B'!$A$29:$A$105&amp;'Impact Indicators - Section B'!$C$29:$C$105,0))&lt;&gt;0,INDEX('Impact Indicators - Section B'!F$29:F$105,MATCH('Print View'!$A51&amp;'Print View'!$J$36,'Impact Indicators - Section B'!$A$29:$A$105&amp;'Impact Indicators - Section B'!$C$29:$C$105,0)),""),"")</f>
        <v/>
      </c>
      <c r="M51" s="270" t="str">
        <f t="array" ref="M51">IFERROR(IF(INDEX('Impact Indicators - Section B'!G$29:G$105,MATCH('Print View'!$A51&amp;'Print View'!$J$36,'Impact Indicators - Section B'!$A$29:$A$105&amp;'Impact Indicators - Section B'!$C$29:$C$105,0))&lt;&gt;0,INDEX('Impact Indicators - Section B'!G$29:G$105,MATCH('Print View'!$A51&amp;'Print View'!$J$36,'Impact Indicators - Section B'!$A$29:$A$105&amp;'Impact Indicators - Section B'!$C$29:$C$105,0)),""),"")</f>
        <v/>
      </c>
      <c r="N51" s="179" t="str">
        <f t="array" ref="N51">IFERROR(IF(INDEX('Impact Indicators - Section B'!H$29:H$105,MATCH('Print View'!$A51&amp;'Print View'!$J$36,'Impact Indicators - Section B'!$A$29:$A$105&amp;'Impact Indicators - Section B'!$C$29:$C$105,0))&lt;&gt;0,INDEX('Impact Indicators - Section B'!H$29:H$105,MATCH('Print View'!$A51&amp;'Print View'!$J$36,'Impact Indicators - Section B'!$A$29:$A$105&amp;'Impact Indicators - Section B'!$C$29:$C$105,0)),""),"")</f>
        <v/>
      </c>
      <c r="O51" s="263" t="str">
        <f t="array" ref="O51">IFERROR(IF(INDEX('Impact Indicators - Section B'!D$29:D$105,MATCH('Print View'!$A51&amp;'Print View'!$O$36,'Impact Indicators - Section B'!$A$29:$A$105&amp;'Impact Indicators - Section B'!$C$29:$C$105,0))&lt;&gt;0,INDEX('Impact Indicators - Section B'!D$29:D$105,MATCH('Print View'!$A51&amp;'Print View'!$O$36,'Impact Indicators - Section B'!$A$29:$A$105&amp;'Impact Indicators - Section B'!$C$29:$C$105,0)),""),"")</f>
        <v/>
      </c>
      <c r="P51" s="248" t="str">
        <f t="array" ref="P51">IFERROR(IF(INDEX('Impact Indicators - Section B'!E$29:E$105,MATCH('Print View'!$A51&amp;'Print View'!$O$36,'Impact Indicators - Section B'!$A$29:$A$105&amp;'Impact Indicators - Section B'!$C$29:$C$105,0))&lt;&gt;0,INDEX('Impact Indicators - Section B'!E$29:E$105,MATCH('Print View'!$A51&amp;'Print View'!$O$36,'Impact Indicators - Section B'!$A$29:$A$105&amp;'Impact Indicators - Section B'!$C$29:$C$105,0)),""),"")</f>
        <v/>
      </c>
      <c r="Q51" s="256" t="str">
        <f t="array" ref="Q51">IFERROR(IF(INDEX('Impact Indicators - Section B'!F$29:F$105,MATCH('Print View'!$A51&amp;'Print View'!$O$36,'Impact Indicators - Section B'!$A$29:$A$105&amp;'Impact Indicators - Section B'!$C$29:$C$105,0))&lt;&gt;0,INDEX('Impact Indicators - Section B'!F$29:F$105,MATCH('Print View'!$A51&amp;'Print View'!$O$36,'Impact Indicators - Section B'!$A$29:$A$105&amp;'Impact Indicators - Section B'!$C$29:$C$105,0)),""),"")</f>
        <v/>
      </c>
      <c r="R51" s="270" t="str">
        <f t="array" ref="R51">IFERROR(IF(INDEX('Impact Indicators - Section B'!G$29:G$105,MATCH('Print View'!$A51&amp;'Print View'!$O$36,'Impact Indicators - Section B'!$A$29:$A$105&amp;'Impact Indicators - Section B'!$C$29:$C$105,0))&lt;&gt;0,INDEX('Impact Indicators - Section B'!G$29:G$105,MATCH('Print View'!$A51&amp;'Print View'!$O$36,'Impact Indicators - Section B'!$A$29:$A$105&amp;'Impact Indicators - Section B'!$C$29:$C$105,0)),""),"")</f>
        <v/>
      </c>
      <c r="S51" s="179" t="str">
        <f t="array" ref="S51">IFERROR(IF(INDEX('Impact Indicators - Section B'!H$29:H$105,MATCH('Print View'!$A51&amp;'Print View'!$O$36,'Impact Indicators - Section B'!$A$29:$A$105&amp;'Impact Indicators - Section B'!$C$29:$C$105,0))&lt;&gt;0,INDEX('Impact Indicators - Section B'!H$29:H$105,MATCH('Print View'!$A51&amp;'Print View'!$O$36,'Impact Indicators - Section B'!$A$29:$A$105&amp;'Impact Indicators - Section B'!$C$29:$C$105,0)),""),"")</f>
        <v/>
      </c>
      <c r="T51" s="263" t="str">
        <f t="array" ref="T51">IFERROR(IF(INDEX('Impact Indicators - Section B'!D$29:D$105,MATCH('Print View'!$A51&amp;'Print View'!$T$36,'Impact Indicators - Section B'!$A$29:$A$105&amp;'Impact Indicators - Section B'!$C$29:$C$105,0))&lt;&gt;0,INDEX('Impact Indicators - Section B'!D$29:D$105,MATCH('Print View'!$A51&amp;'Print View'!$T$36,'Impact Indicators - Section B'!$A$29:$A$105&amp;'Impact Indicators - Section B'!$C$29:$C$105,0)),""),"")</f>
        <v/>
      </c>
      <c r="U51" s="248" t="str">
        <f t="array" ref="U51">IFERROR(IF(INDEX('Impact Indicators - Section B'!E$29:E$105,MATCH('Print View'!$A51&amp;'Print View'!$T$36,'Impact Indicators - Section B'!$A$29:$A$105&amp;'Impact Indicators - Section B'!$C$29:$C$105,0))&lt;&gt;0,INDEX('Impact Indicators - Section B'!E$29:E$105,MATCH('Print View'!$A51&amp;'Print View'!$T$36,'Impact Indicators - Section B'!$A$29:$A$105&amp;'Impact Indicators - Section B'!$C$29:$C$105,0)),""),"")</f>
        <v/>
      </c>
      <c r="V51" s="256" t="str">
        <f t="array" ref="V51">IFERROR(IF(INDEX('Impact Indicators - Section B'!F$29:F$105,MATCH('Print View'!$A51&amp;'Print View'!$T$36,'Impact Indicators - Section B'!$A$29:$A$105&amp;'Impact Indicators - Section B'!$C$29:$C$105,0))&lt;&gt;0,INDEX('Impact Indicators - Section B'!F$29:F$105,MATCH('Print View'!$A51&amp;'Print View'!$T$36,'Impact Indicators - Section B'!$A$29:$A$105&amp;'Impact Indicators - Section B'!$C$29:$C$105,0)),""),"")</f>
        <v/>
      </c>
      <c r="W51" s="270" t="str">
        <f t="array" ref="W51">IFERROR(IF(INDEX('Impact Indicators - Section B'!G$29:G$105,MATCH('Print View'!$A51&amp;'Print View'!$T$36,'Impact Indicators - Section B'!$A$29:$A$105&amp;'Impact Indicators - Section B'!$C$29:$C$105,0))&lt;&gt;0,INDEX('Impact Indicators - Section B'!G$29:G$105,MATCH('Print View'!$A51&amp;'Print View'!$T$36,'Impact Indicators - Section B'!$A$29:$A$105&amp;'Impact Indicators - Section B'!$C$29:$C$105,0)),""),"")</f>
        <v/>
      </c>
      <c r="X51" s="180" t="str">
        <f t="array" ref="X51">IFERROR(IF(INDEX('Impact Indicators - Section B'!H$29:H$105,MATCH('Print View'!$A51&amp;'Print View'!$T$36,'Impact Indicators - Section B'!$A$29:$A$105&amp;'Impact Indicators - Section B'!$C$29:$C$105,0))&lt;&gt;0,INDEX('Impact Indicators - Section B'!H$29:H$105,MATCH('Print View'!$A51&amp;'Print View'!$T$36,'Impact Indicators - Section B'!$A$29:$A$105&amp;'Impact Indicators - Section B'!$C$29:$C$105,0)),""),"")</f>
        <v/>
      </c>
      <c r="Y51" s="263" t="str">
        <f t="array" ref="Y51">IFERROR(IF(INDEX('Impact Indicators - Section B'!D$29:D$105,MATCH('Print View'!$A51&amp;'Print View'!$Y$36,'Impact Indicators - Section B'!$A$29:$A$105&amp;'Impact Indicators - Section B'!$C$29:$C$105,0))&lt;&gt;0,INDEX('Impact Indicators - Section B'!D$29:D$105,MATCH('Print View'!$A51&amp;'Print View'!$Y$36,'Impact Indicators - Section B'!$A$29:$A$105&amp;'Impact Indicators - Section B'!$C$29:$C$105,0)),""),"")</f>
        <v/>
      </c>
      <c r="Z51" s="248" t="str">
        <f t="array" ref="Z51">IFERROR(IF(INDEX('Impact Indicators - Section B'!E$29:E$105,MATCH('Print View'!$A51&amp;'Print View'!$Y$36,'Impact Indicators - Section B'!$A$29:$A$105&amp;'Impact Indicators - Section B'!$C$29:$C$105,0))&lt;&gt;0,INDEX('Impact Indicators - Section B'!E$29:E$105,MATCH('Print View'!$A51&amp;'Print View'!$Y$36,'Impact Indicators - Section B'!$A$29:$A$105&amp;'Impact Indicators - Section B'!$C$29:$C$105,0)),""),"")</f>
        <v/>
      </c>
      <c r="AA51" s="256" t="str">
        <f t="array" ref="AA51">IFERROR(IF(INDEX('Impact Indicators - Section B'!F$29:F$105,MATCH('Print View'!$A51&amp;'Print View'!$Y$36,'Impact Indicators - Section B'!$A$29:$A$105&amp;'Impact Indicators - Section B'!$C$29:$C$105,0))&lt;&gt;0,INDEX('Impact Indicators - Section B'!F$29:F$105,MATCH('Print View'!$A51&amp;'Print View'!$Y$36,'Impact Indicators - Section B'!$A$29:$A$105&amp;'Impact Indicators - Section B'!$C$29:$C$105,0)),""),"")</f>
        <v/>
      </c>
      <c r="AB51" s="270" t="str">
        <f t="array" ref="AB51">IFERROR(IF(INDEX('Impact Indicators - Section B'!G$29:G$105,MATCH('Print View'!$A51&amp;'Print View'!$Y$36,'Impact Indicators - Section B'!$A$29:$A$105&amp;'Impact Indicators - Section B'!$C$29:$C$105,0))&lt;&gt;0,INDEX('Impact Indicators - Section B'!G$29:G$105,MATCH('Print View'!$A51&amp;'Print View'!$Y$36,'Impact Indicators - Section B'!$A$29:$A$105&amp;'Impact Indicators - Section B'!$C$29:$C$105,0)),""),"")</f>
        <v/>
      </c>
      <c r="AC51" s="181" t="str">
        <f t="array" ref="AC51">IFERROR(IF(INDEX('Impact Indicators - Section B'!H$29:H$105,MATCH('Print View'!$A51&amp;'Print View'!$Y$36,'Impact Indicators - Section B'!$A$29:$A$105&amp;'Impact Indicators - Section B'!$C$29:$C$105,0))&lt;&gt;0,INDEX('Impact Indicators - Section B'!H$29:H$105,MATCH('Print View'!$A51&amp;'Print View'!$Y$36,'Impact Indicators - Section B'!$A$29:$A$105&amp;'Impact Indicators - Section B'!$C$29:$C$105,0)),""),"")</f>
        <v/>
      </c>
      <c r="AD51" s="263" t="str">
        <f t="array" ref="AD51">IFERROR(IF(INDEX('Impact Indicators - Section B'!D$29:D$105,MATCH('Print View'!$A51&amp;'Print View'!$AD$36,'Impact Indicators - Section B'!$A$29:$A$105&amp;'Impact Indicators - Section B'!$C$29:$C$105,0))&lt;&gt;0,INDEX('Impact Indicators - Section B'!D$29:D$105,MATCH('Print View'!$A51&amp;'Print View'!$AD$36,'Impact Indicators - Section B'!$A$29:$A$105&amp;'Impact Indicators - Section B'!$C$29:$C$105,0)),""),"")</f>
        <v/>
      </c>
      <c r="AE51" s="248" t="str">
        <f t="array" ref="AE51">IFERROR(IF(INDEX('Impact Indicators - Section B'!E$29:E$105,MATCH('Print View'!$A51&amp;'Print View'!$AD$36,'Impact Indicators - Section B'!$A$29:$A$105&amp;'Impact Indicators - Section B'!$C$29:$C$105,0))&lt;&gt;0,INDEX('Impact Indicators - Section B'!E$29:E$105,MATCH('Print View'!$A51&amp;'Print View'!$AD$36,'Impact Indicators - Section B'!$A$29:$A$105&amp;'Impact Indicators - Section B'!$C$29:$C$105,0)),""),"")</f>
        <v/>
      </c>
      <c r="AF51" s="256" t="str">
        <f t="array" ref="AF51">IFERROR(IF(INDEX('Impact Indicators - Section B'!F$29:F$105,MATCH('Print View'!$A51&amp;'Print View'!$AD$36,'Impact Indicators - Section B'!$A$29:$A$105&amp;'Impact Indicators - Section B'!$C$29:$C$105,0))&lt;&gt;0,INDEX('Impact Indicators - Section B'!F$29:F$105,MATCH('Print View'!$A51&amp;'Print View'!$AD$36,'Impact Indicators - Section B'!$A$29:$A$105&amp;'Impact Indicators - Section B'!$C$29:$C$105,0)),""),"")</f>
        <v/>
      </c>
      <c r="AG51" s="270" t="str">
        <f t="array" ref="AG51">IFERROR(IF(INDEX('Impact Indicators - Section B'!G$29:G$105,MATCH('Print View'!$A51&amp;'Print View'!$AD$36,'Impact Indicators - Section B'!$A$29:$A$105&amp;'Impact Indicators - Section B'!$C$29:$C$105,0))&lt;&gt;0,INDEX('Impact Indicators - Section B'!G$29:G$105,MATCH('Print View'!$A51&amp;'Print View'!$AD$36,'Impact Indicators - Section B'!$A$29:$A$105&amp;'Impact Indicators - Section B'!$C$29:$C$105,0)),""),"")</f>
        <v/>
      </c>
      <c r="AH51" s="180" t="str">
        <f t="array" ref="AH51">IFERROR(IF(INDEX('Impact Indicators - Section B'!H$29:H$105,MATCH('Print View'!$A51&amp;'Print View'!$AD$36,'Impact Indicators - Section B'!$A$29:$A$105&amp;'Impact Indicators - Section B'!$C$29:$C$105,0))&lt;&gt;0,INDEX('Impact Indicators - Section B'!H$29:H$105,MATCH('Print View'!$A51&amp;'Print View'!$AD$36,'Impact Indicators - Section B'!$A$29:$A$105&amp;'Impact Indicators - Section B'!$C$29:$C$105,0)),""),"")</f>
        <v/>
      </c>
      <c r="AI51" s="221"/>
      <c r="AJ51" s="224" t="str">
        <f>IFERROR(IF(INDEX('Impact Indicators - Section B'!P$9:P$25,MATCH('Print View'!A51,'Impact Indicators - Section B'!$A$9:$A$25,0))&lt;&gt;0,INDEX('Impact Indicators - Section B'!P$9:P$25,MATCH('Print View'!$A51,'Impact Indicators - Section B'!$A$9:$A$25,0)),""),"")</f>
        <v/>
      </c>
      <c r="AK51" s="284"/>
      <c r="AL51" s="284"/>
      <c r="AM51" s="284"/>
      <c r="AN51" s="284"/>
      <c r="AO51" s="284"/>
      <c r="AP51" s="284"/>
      <c r="AQ51" s="284"/>
      <c r="AR51" s="284"/>
    </row>
    <row r="52" spans="1:44" s="285" customFormat="1" ht="32.25" thickBot="1" x14ac:dyDescent="0.3">
      <c r="A52" s="215">
        <v>15</v>
      </c>
      <c r="B52" s="287" t="str">
        <f>IFERROR(IF(INDEX('Impact Indicators - Section B'!B$9:B$25,MATCH('Print View'!$A52,'Impact Indicators - Section B'!$A$9:$A$25,0))&lt;&gt;0,INDEX('Impact Indicators - Section B'!B$9:B$25,MATCH('Print View'!$A52,'Impact Indicators - Section B'!$A$9:$A$25,0)),""),"")</f>
        <v/>
      </c>
      <c r="C52" s="287" t="str">
        <f>IFERROR(IF(INDEX('Impact Indicators - Section B'!C$9:C$25,MATCH('Print View'!$A52,'Impact Indicators - Section B'!$A$9:$A$25,0))&lt;&gt;0,INDEX('Impact Indicators - Section B'!C$9:C$25,MATCH('Print View'!$A52,'Impact Indicators - Section B'!$A$9:$A$25,0)),""),"")</f>
        <v/>
      </c>
      <c r="D52" s="287" t="str">
        <f>IFERROR(IF(INDEX('Impact Indicators - Section B'!D$9:D$25,MATCH('Print View'!$A52,'Impact Indicators - Section B'!$A$9:$A$25,0))&lt;&gt;0,INDEX('Impact Indicators - Section B'!D$9:D$25,MATCH('Print View'!$A52,'Impact Indicators - Section B'!$A$9:$A$25,0)),""),"")</f>
        <v/>
      </c>
      <c r="E52" s="287" t="str">
        <f>IFERROR(IF(INDEX('Impact Indicators - Section B'!E$9:E$25,MATCH('Print View'!$A52,'Impact Indicators - Section B'!$A$9:$A$25,0))&lt;&gt;0,INDEX('Impact Indicators - Section B'!E$9:E$25,MATCH('Print View'!$A52,'Impact Indicators - Section B'!$A$9:$A$25,0)),""),"")</f>
        <v/>
      </c>
      <c r="F52" s="287" t="str">
        <f>IFERROR(IF(INDEX('Impact Indicators - Section B'!F$9:F$25,MATCH('Print View'!$A52,'Impact Indicators - Section B'!$A$9:$A$25,0))&lt;&gt;0,INDEX('Impact Indicators - Section B'!F$9:F$25,MATCH('Print View'!$A52,'Impact Indicators - Section B'!$A$9:$A$25,0)),""),"")</f>
        <v/>
      </c>
      <c r="G52" s="287" t="str">
        <f>IFERROR(IF(INDEX('Impact Indicators - Section B'!G$9:G$25,MATCH('Print View'!$A52,'Impact Indicators - Section B'!$A$9:$A$25,0))&lt;&gt;0,INDEX('Impact Indicators - Section B'!G$9:G$25,MATCH('Print View'!$A52,'Impact Indicators - Section B'!$A$9:$A$25,0)),""),"")</f>
        <v/>
      </c>
      <c r="H52" s="287" t="str">
        <f>IFERROR(IF(INDEX('Impact Indicators - Section B'!H$9:H$25,MATCH('Print View'!$A52,'Impact Indicators - Section B'!$A$9:$A$25,0))&lt;&gt;0,INDEX('Impact Indicators - Section B'!H$9:H$25,MATCH('Print View'!$A52,'Impact Indicators - Section B'!$A$9:$A$25,0)),""),"")</f>
        <v/>
      </c>
      <c r="I52" s="287" t="str">
        <f>IFERROR(IF(INDEX('Impact Indicators - Section B'!O$9:O$25,MATCH('Print View'!$A52,'Impact Indicators - Section B'!$A$9:$A$25,0))&lt;&gt;0,INDEX('Impact Indicators - Section B'!O$9:O$25,MATCH('Print View'!$A52,'Impact Indicators - Section B'!$A$9:$A$25,0)),""),"")</f>
        <v/>
      </c>
      <c r="J52" s="265" t="str">
        <f t="array" ref="J52">IFERROR(IF(INDEX('Impact Indicators - Section B'!D$29:D$105,MATCH('Print View'!$A52&amp;'Print View'!$J$36,'Impact Indicators - Section B'!$A$29:$A$105&amp;'Impact Indicators - Section B'!$C$29:$C$105,0))&lt;&gt;0,INDEX('Impact Indicators - Section B'!D$29:D$105,MATCH('Print View'!$A52&amp;'Print View'!$J$36,'Impact Indicators - Section B'!$A$29:$A$105&amp;'Impact Indicators - Section B'!$C$29:$C$105,0)),""),"")</f>
        <v/>
      </c>
      <c r="K52" s="266" t="str">
        <f t="array" ref="K52">IFERROR(IF(INDEX('Impact Indicators - Section B'!E$29:E$105,MATCH('Print View'!$A52&amp;'Print View'!$J$36,'Impact Indicators - Section B'!$A$29:$A$105&amp;'Impact Indicators - Section B'!$C$29:$C$105,0))&lt;&gt;0,INDEX('Impact Indicators - Section B'!E$29:E$105,MATCH('Print View'!$A52&amp;'Print View'!$J$36,'Impact Indicators - Section B'!$A$29:$A$105&amp;'Impact Indicators - Section B'!$C$29:$C$105,0)),""),"")</f>
        <v/>
      </c>
      <c r="L52" s="268" t="str">
        <f t="array" ref="L52">IFERROR(IF(INDEX('Impact Indicators - Section B'!F$29:F$105,MATCH('Print View'!$A52&amp;'Print View'!$J$36,'Impact Indicators - Section B'!$A$29:$A$105&amp;'Impact Indicators - Section B'!$C$29:$C$105,0))&lt;&gt;0,INDEX('Impact Indicators - Section B'!F$29:F$105,MATCH('Print View'!$A52&amp;'Print View'!$J$36,'Impact Indicators - Section B'!$A$29:$A$105&amp;'Impact Indicators - Section B'!$C$29:$C$105,0)),""),"")</f>
        <v/>
      </c>
      <c r="M52" s="272" t="str">
        <f t="array" ref="M52">IFERROR(IF(INDEX('Impact Indicators - Section B'!G$29:G$105,MATCH('Print View'!$A52&amp;'Print View'!$J$36,'Impact Indicators - Section B'!$A$29:$A$105&amp;'Impact Indicators - Section B'!$C$29:$C$105,0))&lt;&gt;0,INDEX('Impact Indicators - Section B'!G$29:G$105,MATCH('Print View'!$A52&amp;'Print View'!$J$36,'Impact Indicators - Section B'!$A$29:$A$105&amp;'Impact Indicators - Section B'!$C$29:$C$105,0)),""),"")</f>
        <v/>
      </c>
      <c r="N52" s="191" t="str">
        <f t="array" ref="N52">IFERROR(IF(INDEX('Impact Indicators - Section B'!H$29:H$105,MATCH('Print View'!$A52&amp;'Print View'!$J$36,'Impact Indicators - Section B'!$A$29:$A$105&amp;'Impact Indicators - Section B'!$C$29:$C$105,0))&lt;&gt;0,INDEX('Impact Indicators - Section B'!H$29:H$105,MATCH('Print View'!$A52&amp;'Print View'!$J$36,'Impact Indicators - Section B'!$A$29:$A$105&amp;'Impact Indicators - Section B'!$C$29:$C$105,0)),""),"")</f>
        <v/>
      </c>
      <c r="O52" s="265" t="str">
        <f t="array" ref="O52">IFERROR(IF(INDEX('Impact Indicators - Section B'!D$29:D$105,MATCH('Print View'!$A52&amp;'Print View'!$O$36,'Impact Indicators - Section B'!$A$29:$A$105&amp;'Impact Indicators - Section B'!$C$29:$C$105,0))&lt;&gt;0,INDEX('Impact Indicators - Section B'!D$29:D$105,MATCH('Print View'!$A52&amp;'Print View'!$O$36,'Impact Indicators - Section B'!$A$29:$A$105&amp;'Impact Indicators - Section B'!$C$29:$C$105,0)),""),"")</f>
        <v/>
      </c>
      <c r="P52" s="266" t="str">
        <f t="array" ref="P52">IFERROR(IF(INDEX('Impact Indicators - Section B'!E$29:E$105,MATCH('Print View'!$A52&amp;'Print View'!$O$36,'Impact Indicators - Section B'!$A$29:$A$105&amp;'Impact Indicators - Section B'!$C$29:$C$105,0))&lt;&gt;0,INDEX('Impact Indicators - Section B'!E$29:E$105,MATCH('Print View'!$A52&amp;'Print View'!$O$36,'Impact Indicators - Section B'!$A$29:$A$105&amp;'Impact Indicators - Section B'!$C$29:$C$105,0)),""),"")</f>
        <v/>
      </c>
      <c r="Q52" s="268" t="str">
        <f t="array" ref="Q52">IFERROR(IF(INDEX('Impact Indicators - Section B'!F$29:F$105,MATCH('Print View'!$A52&amp;'Print View'!$O$36,'Impact Indicators - Section B'!$A$29:$A$105&amp;'Impact Indicators - Section B'!$C$29:$C$105,0))&lt;&gt;0,INDEX('Impact Indicators - Section B'!F$29:F$105,MATCH('Print View'!$A52&amp;'Print View'!$O$36,'Impact Indicators - Section B'!$A$29:$A$105&amp;'Impact Indicators - Section B'!$C$29:$C$105,0)),""),"")</f>
        <v/>
      </c>
      <c r="R52" s="272" t="str">
        <f t="array" ref="R52">IFERROR(IF(INDEX('Impact Indicators - Section B'!G$29:G$105,MATCH('Print View'!$A52&amp;'Print View'!$O$36,'Impact Indicators - Section B'!$A$29:$A$105&amp;'Impact Indicators - Section B'!$C$29:$C$105,0))&lt;&gt;0,INDEX('Impact Indicators - Section B'!G$29:G$105,MATCH('Print View'!$A52&amp;'Print View'!$O$36,'Impact Indicators - Section B'!$A$29:$A$105&amp;'Impact Indicators - Section B'!$C$29:$C$105,0)),""),"")</f>
        <v/>
      </c>
      <c r="S52" s="191" t="str">
        <f t="array" ref="S52">IFERROR(IF(INDEX('Impact Indicators - Section B'!H$29:H$105,MATCH('Print View'!$A52&amp;'Print View'!$O$36,'Impact Indicators - Section B'!$A$29:$A$105&amp;'Impact Indicators - Section B'!$C$29:$C$105,0))&lt;&gt;0,INDEX('Impact Indicators - Section B'!H$29:H$105,MATCH('Print View'!$A52&amp;'Print View'!$O$36,'Impact Indicators - Section B'!$A$29:$A$105&amp;'Impact Indicators - Section B'!$C$29:$C$105,0)),""),"")</f>
        <v/>
      </c>
      <c r="T52" s="265" t="str">
        <f t="array" ref="T52">IFERROR(IF(INDEX('Impact Indicators - Section B'!D$29:D$105,MATCH('Print View'!$A52&amp;'Print View'!$T$36,'Impact Indicators - Section B'!$A$29:$A$105&amp;'Impact Indicators - Section B'!$C$29:$C$105,0))&lt;&gt;0,INDEX('Impact Indicators - Section B'!D$29:D$105,MATCH('Print View'!$A52&amp;'Print View'!$T$36,'Impact Indicators - Section B'!$A$29:$A$105&amp;'Impact Indicators - Section B'!$C$29:$C$105,0)),""),"")</f>
        <v/>
      </c>
      <c r="U52" s="266" t="str">
        <f t="array" ref="U52">IFERROR(IF(INDEX('Impact Indicators - Section B'!E$29:E$105,MATCH('Print View'!$A52&amp;'Print View'!$T$36,'Impact Indicators - Section B'!$A$29:$A$105&amp;'Impact Indicators - Section B'!$C$29:$C$105,0))&lt;&gt;0,INDEX('Impact Indicators - Section B'!E$29:E$105,MATCH('Print View'!$A52&amp;'Print View'!$T$36,'Impact Indicators - Section B'!$A$29:$A$105&amp;'Impact Indicators - Section B'!$C$29:$C$105,0)),""),"")</f>
        <v/>
      </c>
      <c r="V52" s="268" t="str">
        <f t="array" ref="V52">IFERROR(IF(INDEX('Impact Indicators - Section B'!F$29:F$105,MATCH('Print View'!$A52&amp;'Print View'!$T$36,'Impact Indicators - Section B'!$A$29:$A$105&amp;'Impact Indicators - Section B'!$C$29:$C$105,0))&lt;&gt;0,INDEX('Impact Indicators - Section B'!F$29:F$105,MATCH('Print View'!$A52&amp;'Print View'!$T$36,'Impact Indicators - Section B'!$A$29:$A$105&amp;'Impact Indicators - Section B'!$C$29:$C$105,0)),""),"")</f>
        <v/>
      </c>
      <c r="W52" s="272" t="str">
        <f t="array" ref="W52">IFERROR(IF(INDEX('Impact Indicators - Section B'!G$29:G$105,MATCH('Print View'!$A52&amp;'Print View'!$T$36,'Impact Indicators - Section B'!$A$29:$A$105&amp;'Impact Indicators - Section B'!$C$29:$C$105,0))&lt;&gt;0,INDEX('Impact Indicators - Section B'!G$29:G$105,MATCH('Print View'!$A52&amp;'Print View'!$T$36,'Impact Indicators - Section B'!$A$29:$A$105&amp;'Impact Indicators - Section B'!$C$29:$C$105,0)),""),"")</f>
        <v/>
      </c>
      <c r="X52" s="192" t="str">
        <f t="array" ref="X52">IFERROR(IF(INDEX('Impact Indicators - Section B'!H$29:H$105,MATCH('Print View'!$A52&amp;'Print View'!$T$36,'Impact Indicators - Section B'!$A$29:$A$105&amp;'Impact Indicators - Section B'!$C$29:$C$105,0))&lt;&gt;0,INDEX('Impact Indicators - Section B'!H$29:H$105,MATCH('Print View'!$A52&amp;'Print View'!$T$36,'Impact Indicators - Section B'!$A$29:$A$105&amp;'Impact Indicators - Section B'!$C$29:$C$105,0)),""),"")</f>
        <v/>
      </c>
      <c r="Y52" s="265" t="str">
        <f t="array" ref="Y52">IFERROR(IF(INDEX('Impact Indicators - Section B'!D$29:D$105,MATCH('Print View'!$A52&amp;'Print View'!$Y$36,'Impact Indicators - Section B'!$A$29:$A$105&amp;'Impact Indicators - Section B'!$C$29:$C$105,0))&lt;&gt;0,INDEX('Impact Indicators - Section B'!D$29:D$105,MATCH('Print View'!$A52&amp;'Print View'!$Y$36,'Impact Indicators - Section B'!$A$29:$A$105&amp;'Impact Indicators - Section B'!$C$29:$C$105,0)),""),"")</f>
        <v/>
      </c>
      <c r="Z52" s="266" t="str">
        <f t="array" ref="Z52">IFERROR(IF(INDEX('Impact Indicators - Section B'!E$29:E$105,MATCH('Print View'!$A52&amp;'Print View'!$Y$36,'Impact Indicators - Section B'!$A$29:$A$105&amp;'Impact Indicators - Section B'!$C$29:$C$105,0))&lt;&gt;0,INDEX('Impact Indicators - Section B'!E$29:E$105,MATCH('Print View'!$A52&amp;'Print View'!$Y$36,'Impact Indicators - Section B'!$A$29:$A$105&amp;'Impact Indicators - Section B'!$C$29:$C$105,0)),""),"")</f>
        <v/>
      </c>
      <c r="AA52" s="268" t="str">
        <f t="array" ref="AA52">IFERROR(IF(INDEX('Impact Indicators - Section B'!F$29:F$105,MATCH('Print View'!$A52&amp;'Print View'!$Y$36,'Impact Indicators - Section B'!$A$29:$A$105&amp;'Impact Indicators - Section B'!$C$29:$C$105,0))&lt;&gt;0,INDEX('Impact Indicators - Section B'!F$29:F$105,MATCH('Print View'!$A52&amp;'Print View'!$Y$36,'Impact Indicators - Section B'!$A$29:$A$105&amp;'Impact Indicators - Section B'!$C$29:$C$105,0)),""),"")</f>
        <v/>
      </c>
      <c r="AB52" s="272" t="str">
        <f t="array" ref="AB52">IFERROR(IF(INDEX('Impact Indicators - Section B'!G$29:G$105,MATCH('Print View'!$A52&amp;'Print View'!$Y$36,'Impact Indicators - Section B'!$A$29:$A$105&amp;'Impact Indicators - Section B'!$C$29:$C$105,0))&lt;&gt;0,INDEX('Impact Indicators - Section B'!G$29:G$105,MATCH('Print View'!$A52&amp;'Print View'!$Y$36,'Impact Indicators - Section B'!$A$29:$A$105&amp;'Impact Indicators - Section B'!$C$29:$C$105,0)),""),"")</f>
        <v/>
      </c>
      <c r="AC52" s="193" t="str">
        <f t="array" ref="AC52">IFERROR(IF(INDEX('Impact Indicators - Section B'!H$29:H$105,MATCH('Print View'!$A52&amp;'Print View'!$Y$36,'Impact Indicators - Section B'!$A$29:$A$105&amp;'Impact Indicators - Section B'!$C$29:$C$105,0))&lt;&gt;0,INDEX('Impact Indicators - Section B'!H$29:H$105,MATCH('Print View'!$A52&amp;'Print View'!$Y$36,'Impact Indicators - Section B'!$A$29:$A$105&amp;'Impact Indicators - Section B'!$C$29:$C$105,0)),""),"")</f>
        <v/>
      </c>
      <c r="AD52" s="265" t="str">
        <f t="array" ref="AD52">IFERROR(IF(INDEX('Impact Indicators - Section B'!D$29:D$105,MATCH('Print View'!$A52&amp;'Print View'!$AD$36,'Impact Indicators - Section B'!$A$29:$A$105&amp;'Impact Indicators - Section B'!$C$29:$C$105,0))&lt;&gt;0,INDEX('Impact Indicators - Section B'!D$29:D$105,MATCH('Print View'!$A52&amp;'Print View'!$AD$36,'Impact Indicators - Section B'!$A$29:$A$105&amp;'Impact Indicators - Section B'!$C$29:$C$105,0)),""),"")</f>
        <v/>
      </c>
      <c r="AE52" s="266" t="str">
        <f t="array" ref="AE52">IFERROR(IF(INDEX('Impact Indicators - Section B'!E$29:E$105,MATCH('Print View'!$A52&amp;'Print View'!$AD$36,'Impact Indicators - Section B'!$A$29:$A$105&amp;'Impact Indicators - Section B'!$C$29:$C$105,0))&lt;&gt;0,INDEX('Impact Indicators - Section B'!E$29:E$105,MATCH('Print View'!$A52&amp;'Print View'!$AD$36,'Impact Indicators - Section B'!$A$29:$A$105&amp;'Impact Indicators - Section B'!$C$29:$C$105,0)),""),"")</f>
        <v/>
      </c>
      <c r="AF52" s="268" t="str">
        <f t="array" ref="AF52">IFERROR(IF(INDEX('Impact Indicators - Section B'!F$29:F$105,MATCH('Print View'!$A52&amp;'Print View'!$AD$36,'Impact Indicators - Section B'!$A$29:$A$105&amp;'Impact Indicators - Section B'!$C$29:$C$105,0))&lt;&gt;0,INDEX('Impact Indicators - Section B'!F$29:F$105,MATCH('Print View'!$A52&amp;'Print View'!$AD$36,'Impact Indicators - Section B'!$A$29:$A$105&amp;'Impact Indicators - Section B'!$C$29:$C$105,0)),""),"")</f>
        <v/>
      </c>
      <c r="AG52" s="272" t="str">
        <f t="array" ref="AG52">IFERROR(IF(INDEX('Impact Indicators - Section B'!G$29:G$105,MATCH('Print View'!$A52&amp;'Print View'!$AD$36,'Impact Indicators - Section B'!$A$29:$A$105&amp;'Impact Indicators - Section B'!$C$29:$C$105,0))&lt;&gt;0,INDEX('Impact Indicators - Section B'!G$29:G$105,MATCH('Print View'!$A52&amp;'Print View'!$AD$36,'Impact Indicators - Section B'!$A$29:$A$105&amp;'Impact Indicators - Section B'!$C$29:$C$105,0)),""),"")</f>
        <v/>
      </c>
      <c r="AH52" s="192" t="str">
        <f t="array" ref="AH52">IFERROR(IF(INDEX('Impact Indicators - Section B'!H$29:H$105,MATCH('Print View'!$A52&amp;'Print View'!$AD$36,'Impact Indicators - Section B'!$A$29:$A$105&amp;'Impact Indicators - Section B'!$C$29:$C$105,0))&lt;&gt;0,INDEX('Impact Indicators - Section B'!H$29:H$105,MATCH('Print View'!$A52&amp;'Print View'!$AD$36,'Impact Indicators - Section B'!$A$29:$A$105&amp;'Impact Indicators - Section B'!$C$29:$C$105,0)),""),"")</f>
        <v/>
      </c>
      <c r="AI52" s="222"/>
      <c r="AJ52" s="225" t="str">
        <f>IFERROR(IF(INDEX('Impact Indicators - Section B'!P$9:P$25,MATCH('Print View'!A52,'Impact Indicators - Section B'!$A$9:$A$25,0))&lt;&gt;0,INDEX('Impact Indicators - Section B'!P$9:P$25,MATCH('Print View'!$A52,'Impact Indicators - Section B'!$A$9:$A$25,0)),""),"")</f>
        <v/>
      </c>
      <c r="AK52" s="284"/>
      <c r="AL52" s="284"/>
      <c r="AM52" s="284"/>
      <c r="AN52" s="284"/>
      <c r="AO52" s="284"/>
      <c r="AP52" s="284"/>
      <c r="AQ52" s="284"/>
      <c r="AR52" s="284"/>
    </row>
    <row r="53" spans="1:44" x14ac:dyDescent="0.25">
      <c r="A53" s="278"/>
      <c r="B53" s="278"/>
      <c r="C53" s="278"/>
      <c r="D53" s="278"/>
      <c r="E53" s="278"/>
      <c r="F53" s="278"/>
      <c r="G53" s="278"/>
      <c r="H53" s="278"/>
      <c r="I53" s="278"/>
      <c r="J53" s="278"/>
      <c r="K53" s="278"/>
      <c r="L53" s="278"/>
      <c r="M53" s="278"/>
      <c r="N53" s="288"/>
      <c r="O53" s="278"/>
      <c r="P53" s="278"/>
      <c r="Q53" s="278"/>
      <c r="R53" s="278"/>
      <c r="S53" s="278"/>
      <c r="T53" s="278"/>
      <c r="U53" s="278"/>
      <c r="V53" s="278"/>
      <c r="W53" s="278"/>
      <c r="X53" s="278"/>
      <c r="Y53" s="278"/>
      <c r="Z53" s="278"/>
      <c r="AA53" s="278"/>
      <c r="AB53" s="278"/>
      <c r="AC53" s="278"/>
      <c r="AD53" s="278"/>
      <c r="AE53" s="278"/>
      <c r="AF53" s="278"/>
      <c r="AG53" s="278"/>
      <c r="AH53" s="278"/>
      <c r="AI53" s="278"/>
      <c r="AJ53" s="278"/>
      <c r="AQ53" s="276"/>
      <c r="AR53" s="276"/>
    </row>
    <row r="54" spans="1:44" ht="16.5" thickBot="1" x14ac:dyDescent="0.3">
      <c r="A54" s="278"/>
      <c r="B54" s="278"/>
      <c r="C54" s="278"/>
      <c r="D54" s="278"/>
      <c r="E54" s="278"/>
      <c r="F54" s="278"/>
      <c r="G54" s="278"/>
      <c r="H54" s="278"/>
      <c r="I54" s="278"/>
      <c r="J54" s="278"/>
      <c r="K54" s="278"/>
      <c r="L54" s="278"/>
      <c r="M54" s="278"/>
      <c r="N54" s="288"/>
      <c r="O54" s="278"/>
      <c r="P54" s="278"/>
      <c r="Q54" s="278"/>
      <c r="R54" s="278"/>
      <c r="S54" s="278"/>
      <c r="T54" s="278"/>
      <c r="U54" s="278"/>
      <c r="V54" s="278"/>
      <c r="W54" s="278"/>
      <c r="X54" s="278"/>
      <c r="Y54" s="278"/>
      <c r="Z54" s="278"/>
      <c r="AA54" s="278"/>
      <c r="AB54" s="278"/>
      <c r="AC54" s="278"/>
      <c r="AD54" s="278"/>
      <c r="AE54" s="278"/>
      <c r="AF54" s="278"/>
      <c r="AG54" s="278"/>
      <c r="AH54" s="278"/>
      <c r="AI54" s="278"/>
      <c r="AJ54" s="278"/>
      <c r="AQ54" s="276"/>
      <c r="AR54" s="276"/>
    </row>
    <row r="55" spans="1:44" ht="45.75" thickBot="1" x14ac:dyDescent="0.3">
      <c r="A55" s="549" t="str">
        <f>'Outcome Indicators - Section C'!A8:N8</f>
        <v>Outcome Indicators</v>
      </c>
      <c r="B55" s="550"/>
      <c r="C55" s="550"/>
      <c r="D55" s="550"/>
      <c r="E55" s="550"/>
      <c r="F55" s="550"/>
      <c r="G55" s="550"/>
      <c r="H55" s="550"/>
      <c r="I55" s="551"/>
      <c r="J55" s="278"/>
      <c r="K55" s="278"/>
      <c r="L55" s="278"/>
      <c r="M55" s="278"/>
      <c r="N55" s="288"/>
      <c r="O55" s="278"/>
      <c r="P55" s="278"/>
      <c r="Q55" s="278"/>
      <c r="R55" s="278"/>
      <c r="S55" s="278"/>
      <c r="T55" s="278"/>
      <c r="U55" s="278"/>
      <c r="V55" s="278"/>
      <c r="W55" s="278"/>
      <c r="X55" s="278"/>
      <c r="Y55" s="278"/>
      <c r="Z55" s="278"/>
      <c r="AA55" s="278"/>
      <c r="AB55" s="278"/>
      <c r="AC55" s="278"/>
      <c r="AD55" s="278"/>
      <c r="AE55" s="278"/>
      <c r="AF55" s="278"/>
      <c r="AG55" s="278"/>
      <c r="AH55" s="278"/>
      <c r="AI55" s="278"/>
      <c r="AJ55" s="278"/>
      <c r="AQ55" s="276"/>
      <c r="AR55" s="276"/>
    </row>
    <row r="56" spans="1:44" ht="16.5" thickBot="1" x14ac:dyDescent="0.3">
      <c r="A56" s="278"/>
      <c r="B56" s="278"/>
      <c r="C56" s="278"/>
      <c r="D56" s="278"/>
      <c r="E56" s="278"/>
      <c r="F56" s="278"/>
      <c r="G56" s="278"/>
      <c r="H56" s="278"/>
      <c r="I56" s="278"/>
      <c r="J56" s="278"/>
      <c r="K56" s="278"/>
      <c r="L56" s="278"/>
      <c r="M56" s="278"/>
      <c r="N56" s="288"/>
      <c r="O56" s="278"/>
      <c r="P56" s="278"/>
      <c r="Q56" s="278"/>
      <c r="R56" s="278"/>
      <c r="S56" s="278"/>
      <c r="T56" s="278"/>
      <c r="U56" s="278"/>
      <c r="V56" s="278"/>
      <c r="W56" s="278"/>
      <c r="X56" s="278"/>
      <c r="Y56" s="278"/>
      <c r="Z56" s="278"/>
      <c r="AA56" s="278"/>
      <c r="AB56" s="278"/>
      <c r="AC56" s="278"/>
      <c r="AD56" s="278"/>
      <c r="AE56" s="278"/>
      <c r="AF56" s="278"/>
      <c r="AG56" s="278"/>
      <c r="AH56" s="278"/>
      <c r="AI56" s="278"/>
      <c r="AJ56" s="278"/>
      <c r="AQ56" s="276"/>
      <c r="AR56" s="276"/>
    </row>
    <row r="57" spans="1:44" ht="30.75" thickBot="1" x14ac:dyDescent="0.3">
      <c r="A57" s="552" t="s">
        <v>225</v>
      </c>
      <c r="B57" s="556" t="str">
        <f>'Outcome Indicators - Section C'!B9</f>
        <v>Standard Indicator</v>
      </c>
      <c r="C57" s="556" t="str">
        <f>'Outcome Indicators - Section C'!C9</f>
        <v>Custom Indicator</v>
      </c>
      <c r="D57" s="556" t="str">
        <f>'Outcome Indicators - Section C'!D9</f>
        <v>Baseline Value</v>
      </c>
      <c r="E57" s="556" t="str">
        <f>'Outcome Indicators - Section C'!E9</f>
        <v>Baseline Year</v>
      </c>
      <c r="F57" s="556" t="str">
        <f>'Outcome Indicators - Section C'!F9</f>
        <v>Baseline Source</v>
      </c>
      <c r="G57" s="558" t="str">
        <f>'Outcome Indicators - Section C'!G9</f>
        <v>Required Disaggregation</v>
      </c>
      <c r="H57" s="556" t="str">
        <f>'Outcome Indicators - Section C'!H9</f>
        <v>Responsible PR</v>
      </c>
      <c r="I57" s="554" t="str">
        <f>'Outcome Indicators - Section C'!O9</f>
        <v>Country</v>
      </c>
      <c r="J57" s="606">
        <f>IFERROR(INDEX(YEAR('Overview - Section A'!A$44:A$50),MATCH('Print View'!$N$6,'Overview - Section A'!B$44:B$50,0)),"")</f>
        <v>2018</v>
      </c>
      <c r="K57" s="607"/>
      <c r="L57" s="607"/>
      <c r="M57" s="607"/>
      <c r="N57" s="608"/>
      <c r="O57" s="609">
        <f>IFERROR(J57+1,"")</f>
        <v>2019</v>
      </c>
      <c r="P57" s="610"/>
      <c r="Q57" s="610"/>
      <c r="R57" s="610"/>
      <c r="S57" s="611"/>
      <c r="T57" s="609">
        <f>IFERROR(O57+1,"")</f>
        <v>2020</v>
      </c>
      <c r="U57" s="610"/>
      <c r="V57" s="610"/>
      <c r="W57" s="610"/>
      <c r="X57" s="611"/>
      <c r="Y57" s="609">
        <f>IFERROR(T57+1,"")</f>
        <v>2021</v>
      </c>
      <c r="Z57" s="610"/>
      <c r="AA57" s="610"/>
      <c r="AB57" s="610"/>
      <c r="AC57" s="611"/>
      <c r="AD57" s="609">
        <f>IFERROR(Y57+1,"")</f>
        <v>2022</v>
      </c>
      <c r="AE57" s="610"/>
      <c r="AF57" s="610"/>
      <c r="AG57" s="610"/>
      <c r="AH57" s="611"/>
      <c r="AI57" s="195"/>
      <c r="AJ57" s="612" t="str">
        <f>'Outcome Indicators - Section C'!P9</f>
        <v>Comments</v>
      </c>
      <c r="AQ57" s="276"/>
      <c r="AR57" s="276"/>
    </row>
    <row r="58" spans="1:44" ht="122.25" customHeight="1" thickBot="1" x14ac:dyDescent="0.3">
      <c r="A58" s="562"/>
      <c r="B58" s="560"/>
      <c r="C58" s="560"/>
      <c r="D58" s="560"/>
      <c r="E58" s="560"/>
      <c r="F58" s="560"/>
      <c r="G58" s="559"/>
      <c r="H58" s="560"/>
      <c r="I58" s="561"/>
      <c r="J58" s="274" t="str">
        <f>'Outcome Indicators - Section C'!D29</f>
        <v>Target N#</v>
      </c>
      <c r="K58" s="273" t="str">
        <f>'Outcome Indicators - Section C'!E29</f>
        <v>Target D#</v>
      </c>
      <c r="L58" s="273" t="str">
        <f>'Outcome Indicators - Section C'!F29</f>
        <v>Target %</v>
      </c>
      <c r="M58" s="273" t="str">
        <f>'Outcome Indicators - Section C'!G29</f>
        <v>Report Due Date</v>
      </c>
      <c r="N58" s="226" t="str">
        <f>'Outcome Indicators - Section C'!H29</f>
        <v>Mark if target is TBD?</v>
      </c>
      <c r="O58" s="274" t="str">
        <f>'Outcome Indicators - Section C'!D29</f>
        <v>Target N#</v>
      </c>
      <c r="P58" s="273" t="str">
        <f>'Outcome Indicators - Section C'!E29</f>
        <v>Target D#</v>
      </c>
      <c r="Q58" s="273" t="str">
        <f>'Outcome Indicators - Section C'!F29</f>
        <v>Target %</v>
      </c>
      <c r="R58" s="273" t="str">
        <f>'Outcome Indicators - Section C'!G29</f>
        <v>Report Due Date</v>
      </c>
      <c r="S58" s="226" t="str">
        <f>'Outcome Indicators - Section C'!H29</f>
        <v>Mark if target is TBD?</v>
      </c>
      <c r="T58" s="274" t="str">
        <f>'Outcome Indicators - Section C'!D29</f>
        <v>Target N#</v>
      </c>
      <c r="U58" s="273" t="str">
        <f>'Outcome Indicators - Section C'!E29</f>
        <v>Target D#</v>
      </c>
      <c r="V58" s="273" t="str">
        <f>'Outcome Indicators - Section C'!F29</f>
        <v>Target %</v>
      </c>
      <c r="W58" s="273" t="str">
        <f>'Outcome Indicators - Section C'!G29</f>
        <v>Report Due Date</v>
      </c>
      <c r="X58" s="226" t="str">
        <f>'Outcome Indicators - Section C'!H29</f>
        <v>Mark if target is TBD?</v>
      </c>
      <c r="Y58" s="274" t="str">
        <f>'Outcome Indicators - Section C'!D29</f>
        <v>Target N#</v>
      </c>
      <c r="Z58" s="273" t="str">
        <f>'Outcome Indicators - Section C'!E29</f>
        <v>Target D#</v>
      </c>
      <c r="AA58" s="273" t="str">
        <f>'Outcome Indicators - Section C'!F29</f>
        <v>Target %</v>
      </c>
      <c r="AB58" s="273" t="str">
        <f>'Outcome Indicators - Section C'!G29</f>
        <v>Report Due Date</v>
      </c>
      <c r="AC58" s="227" t="str">
        <f>'Outcome Indicators - Section C'!H29</f>
        <v>Mark if target is TBD?</v>
      </c>
      <c r="AD58" s="274" t="str">
        <f>'Outcome Indicators - Section C'!D29</f>
        <v>Target N#</v>
      </c>
      <c r="AE58" s="273" t="str">
        <f>'Outcome Indicators - Section C'!E29</f>
        <v>Target D#</v>
      </c>
      <c r="AF58" s="273" t="str">
        <f>'Outcome Indicators - Section C'!F29</f>
        <v>Target %</v>
      </c>
      <c r="AG58" s="273" t="str">
        <f>'Outcome Indicators - Section C'!G29</f>
        <v>Report Due Date</v>
      </c>
      <c r="AH58" s="226" t="str">
        <f>'Outcome Indicators - Section C'!H29</f>
        <v>Mark if target is TBD?</v>
      </c>
      <c r="AI58" s="196"/>
      <c r="AJ58" s="613"/>
      <c r="AQ58" s="276"/>
      <c r="AR58" s="276"/>
    </row>
    <row r="59" spans="1:44" ht="210" x14ac:dyDescent="0.25">
      <c r="A59" s="212">
        <v>1</v>
      </c>
      <c r="B59" s="172" t="str">
        <f>IFERROR(IF(INDEX('Outcome Indicators - Section C'!B$10:B$26,MATCH('Print View'!$A59,'Outcome Indicators - Section C'!$A$10:$A$26,0))&lt;&gt;0,INDEX('Outcome Indicators - Section C'!B$10:B$26,MATCH('Print View'!$A59,'Outcome Indicators - Section C'!$A$10:$A$26,0)),""),"")</f>
        <v>HIV O-1(M): Percentage of adults and children with HIV, known to be on treatment 12 months after initiation of antiretroviral therapy</v>
      </c>
      <c r="C59" s="172" t="str">
        <f>IFERROR(IF(INDEX('Outcome Indicators - Section C'!C$10:C$26,MATCH('Print View'!$A59,'Outcome Indicators - Section C'!$A$10:$A$26,0))&lt;&gt;0,INDEX('Outcome Indicators - Section C'!C$10:C$26,MATCH('Print View'!$A59,'Outcome Indicators - Section C'!$A$10:$A$26,0)),""),"")</f>
        <v/>
      </c>
      <c r="D59" s="172" t="str">
        <f>IFERROR(IF(INDEX('Outcome Indicators - Section C'!D$10:D$26,MATCH('Print View'!$A59,'Outcome Indicators - Section C'!$A$10:$A$26,0))&lt;&gt;0,INDEX('Outcome Indicators - Section C'!D$10:D$26,MATCH('Print View'!$A59,'Outcome Indicators - Section C'!$A$10:$A$26,0)),""),"")</f>
        <v>70%</v>
      </c>
      <c r="E59" s="172" t="str">
        <f>IFERROR(IF(INDEX('Outcome Indicators - Section C'!E$10:E$26,MATCH('Print View'!$A59,'Outcome Indicators - Section C'!$A$10:$A$26,0))&lt;&gt;0,INDEX('Outcome Indicators - Section C'!E$10:E$26,MATCH('Print View'!$A59,'Outcome Indicators - Section C'!$A$10:$A$26,0)),""),"")</f>
        <v>2016</v>
      </c>
      <c r="F59" s="172" t="str">
        <f>IFERROR(IF(INDEX('Outcome Indicators - Section C'!F$10:F$26,MATCH('Print View'!$A59,'Outcome Indicators - Section C'!$A$10:$A$26,0))&lt;&gt;0,INDEX('Outcome Indicators - Section C'!F$10:F$26,MATCH('Print View'!$A59,'Outcome Indicators - Section C'!$A$10:$A$26,0)),""),"")</f>
        <v>PEPFAR 
(APR/SAPR)</v>
      </c>
      <c r="G59" s="172" t="str">
        <f>IFERROR(IF(INDEX('Outcome Indicators - Section C'!G$10:G$26,MATCH('Print View'!$A59,'Outcome Indicators - Section C'!$A$10:$A$26,0))&lt;&gt;0,INDEX('Outcome Indicators - Section C'!G$10:G$26,MATCH('Print View'!$A59,'Outcome Indicators - Section C'!$A$10:$A$26,0)),""),"")</f>
        <v>Duration of treatment,Age,Gender</v>
      </c>
      <c r="H59" s="172" t="str">
        <f>IFERROR(IF(INDEX('Outcome Indicators - Section C'!H$10:H$26,MATCH('Print View'!$A59,'Outcome Indicators - Section C'!$A$10:$A$26,0))&lt;&gt;0,INDEX('Outcome Indicators - Section C'!H$10:H$26,MATCH('Print View'!$A59,'Outcome Indicators - Section C'!$A$10:$A$26,0)),""),"")</f>
        <v>Ministry of Health of the Government of Mozambique</v>
      </c>
      <c r="I59" s="172" t="str">
        <f>IFERROR(IF(INDEX('Outcome Indicators - Section C'!O$10:O$26,MATCH('Print View'!$A59,'Outcome Indicators - Section C'!$A$10:$A$26,0))&lt;&gt;0,INDEX('Outcome Indicators - Section C'!O$10:O$26,MATCH('Print View'!$A59,'Outcome Indicators - Section C'!$A$10:$A$26,0)),""),"")</f>
        <v>Mozambique</v>
      </c>
      <c r="J59" s="238">
        <f t="array" ref="J59">IFERROR(IF(INDEX('Outcome Indicators - Section C'!D$30:D$106,MATCH('Print View'!$A59&amp;'Print View'!$J$57,'Outcome Indicators - Section C'!$A$30:$A$106&amp;'Outcome Indicators - Section C'!$C$30:$C$106,0))&lt;&gt;0,INDEX('Outcome Indicators - Section C'!D$30:D$106,MATCH('Print View'!$A59&amp;'Print View'!$J$57,'Outcome Indicators - Section C'!$A$30:$A$106&amp;'Outcome Indicators - Section C'!$C$30:$C$106,0)),""),"")</f>
        <v>303096</v>
      </c>
      <c r="K59" s="239">
        <f t="array" ref="K59">IFERROR(IF(INDEX('Outcome Indicators - Section C'!E$30:E$106,MATCH('Print View'!$A59&amp;'Print View'!$J$57,'Outcome Indicators - Section C'!$A$30:$A$106&amp;'Outcome Indicators - Section C'!$C$30:$C$106,0))&lt;&gt;0,INDEX('Outcome Indicators - Section C'!E$30:E$106,MATCH('Print View'!$A59&amp;'Print View'!$J$57,'Outcome Indicators - Section C'!$A$30:$A$106&amp;'Outcome Indicators - Section C'!$C$30:$C$106,0)),""),"")</f>
        <v>404128</v>
      </c>
      <c r="L59" s="253">
        <f t="array" ref="L59">IFERROR(IF(INDEX('Outcome Indicators - Section C'!F$30:F$106,MATCH('Print View'!$A59&amp;'Print View'!$J$57,'Outcome Indicators - Section C'!$A$30:$A$106&amp;'Outcome Indicators - Section C'!$C$30:$C$106,0))&lt;&gt;0,INDEX('Outcome Indicators - Section C'!F$30:F$106,MATCH('Print View'!$A59&amp;'Print View'!$J$57,'Outcome Indicators - Section C'!$A$30:$A$106&amp;'Outcome Indicators - Section C'!$C$30:$C$106,0)),""),"")</f>
        <v>75</v>
      </c>
      <c r="M59" s="269">
        <f t="array" ref="M59">IFERROR(IF(INDEX('Outcome Indicators - Section C'!G$30:G$106,MATCH('Print View'!$A59&amp;'Print View'!$J$57,'Outcome Indicators - Section C'!$A$30:$A$106&amp;'Outcome Indicators - Section C'!$C$30:$C$106,0))&lt;&gt;0,INDEX('Outcome Indicators - Section C'!G$30:G$106,MATCH('Print View'!$A59&amp;'Print View'!$J$57,'Outcome Indicators - Section C'!$A$30:$A$106&amp;'Outcome Indicators - Section C'!$C$30:$C$106,0)),""),"")</f>
        <v>43556</v>
      </c>
      <c r="N59" s="173" t="str">
        <f t="array" ref="N59">IFERROR(IF(INDEX('Outcome Indicators - Section C'!H$30:H$106,MATCH('Print View'!$A59&amp;'Print View'!$J$57,'Outcome Indicators - Section C'!$A$30:$A$106&amp;'Outcome Indicators - Section C'!$C$30:$C$106,0))&lt;&gt;0,INDEX('Outcome Indicators - Section C'!H$30:H$106,MATCH('Print View'!$A59&amp;'Print View'!$J$57,'Outcome Indicators - Section C'!$A$30:$A$106&amp;'Outcome Indicators - Section C'!$C$30:$C$106,0)),""),"")</f>
        <v/>
      </c>
      <c r="O59" s="244">
        <f t="array" ref="O59">IFERROR(IF(INDEX('Outcome Indicators - Section C'!D$30:D$106,MATCH('Print View'!$A59&amp;'Print View'!$O$57,'Outcome Indicators - Section C'!$A$30:$A$106&amp;'Outcome Indicators - Section C'!$C$30:$C$106,0))&lt;&gt;0,INDEX('Outcome Indicators - Section C'!D$30:D$106,MATCH('Print View'!$A59&amp;'Print View'!$O$57,'Outcome Indicators - Section C'!$A$30:$A$106&amp;'Outcome Indicators - Section C'!$C$30:$C$106,0)),""),"")</f>
        <v>281705.52500000002</v>
      </c>
      <c r="P59" s="239">
        <f t="array" ref="P59">IFERROR(IF(INDEX('Outcome Indicators - Section C'!E$30:E$106,MATCH('Print View'!$A59&amp;'Print View'!$O$57,'Outcome Indicators - Section C'!$A$30:$A$106&amp;'Outcome Indicators - Section C'!$C$30:$C$106,0))&lt;&gt;0,INDEX('Outcome Indicators - Section C'!E$30:E$106,MATCH('Print View'!$A59&amp;'Print View'!$O$57,'Outcome Indicators - Section C'!$A$30:$A$106&amp;'Outcome Indicators - Section C'!$C$30:$C$106,0)),""),"")</f>
        <v>363491</v>
      </c>
      <c r="Q59" s="253">
        <f t="array" ref="Q59">IFERROR(IF(INDEX('Outcome Indicators - Section C'!F$30:F$106,MATCH('Print View'!$A59&amp;'Print View'!$O$57,'Outcome Indicators - Section C'!$A$30:$A$106&amp;'Outcome Indicators - Section C'!$C$30:$C$106,0))&lt;&gt;0,INDEX('Outcome Indicators - Section C'!F$30:F$106,MATCH('Print View'!$A59&amp;'Print View'!$O$57,'Outcome Indicators - Section C'!$A$30:$A$106&amp;'Outcome Indicators - Section C'!$C$30:$C$106,0)),""),"")</f>
        <v>77.5</v>
      </c>
      <c r="R59" s="269">
        <f t="array" ref="R59">IFERROR(IF(INDEX('Outcome Indicators - Section C'!G$30:G$106,MATCH('Print View'!$A59&amp;'Print View'!$O$57,'Outcome Indicators - Section C'!$A$30:$A$106&amp;'Outcome Indicators - Section C'!$C$30:$C$106,0))&lt;&gt;0,INDEX('Outcome Indicators - Section C'!G$30:G$106,MATCH('Print View'!$A59&amp;'Print View'!$O$57,'Outcome Indicators - Section C'!$A$30:$A$106&amp;'Outcome Indicators - Section C'!$C$30:$C$106,0)),""),"")</f>
        <v>43922</v>
      </c>
      <c r="S59" s="173" t="str">
        <f t="array" ref="S59">IFERROR(IF(INDEX('Outcome Indicators - Section C'!H$30:H$106,MATCH('Print View'!$A59&amp;'Print View'!$O$57,'Outcome Indicators - Section C'!$A$30:$A$106&amp;'Outcome Indicators - Section C'!$C$30:$C$106,0))&lt;&gt;0,INDEX('Outcome Indicators - Section C'!H$30:H$106,MATCH('Print View'!$A59&amp;'Print View'!$O$57,'Outcome Indicators - Section C'!$A$30:$A$106&amp;'Outcome Indicators - Section C'!$C$30:$C$106,0)),""),"")</f>
        <v/>
      </c>
      <c r="T59" s="244">
        <f t="array" ref="T59">IFERROR(IF(INDEX('Outcome Indicators - Section C'!D$30:D$106,MATCH('Print View'!$A59&amp;'Print View'!$T$57,'Outcome Indicators - Section C'!$A$30:$A$106&amp;'Outcome Indicators - Section C'!$C$30:$C$106,0))&lt;&gt;0,INDEX('Outcome Indicators - Section C'!D$30:D$106,MATCH('Print View'!$A59&amp;'Print View'!$T$57,'Outcome Indicators - Section C'!$A$30:$A$106&amp;'Outcome Indicators - Section C'!$C$30:$C$106,0)),""),"")</f>
        <v>286929.60000000003</v>
      </c>
      <c r="U59" s="239">
        <f t="array" ref="U59">IFERROR(IF(INDEX('Outcome Indicators - Section C'!E$30:E$106,MATCH('Print View'!$A59&amp;'Print View'!$T$57,'Outcome Indicators - Section C'!$A$30:$A$106&amp;'Outcome Indicators - Section C'!$C$30:$C$106,0))&lt;&gt;0,INDEX('Outcome Indicators - Section C'!E$30:E$106,MATCH('Print View'!$A59&amp;'Print View'!$T$57,'Outcome Indicators - Section C'!$A$30:$A$106&amp;'Outcome Indicators - Section C'!$C$30:$C$106,0)),""),"")</f>
        <v>358662</v>
      </c>
      <c r="V59" s="253">
        <f t="array" ref="V59">IFERROR(IF(INDEX('Outcome Indicators - Section C'!F$30:F$106,MATCH('Print View'!$A59&amp;'Print View'!$T$57,'Outcome Indicators - Section C'!$A$30:$A$106&amp;'Outcome Indicators - Section C'!$C$30:$C$106,0))&lt;&gt;0,INDEX('Outcome Indicators - Section C'!F$30:F$106,MATCH('Print View'!$A59&amp;'Print View'!$T$57,'Outcome Indicators - Section C'!$A$30:$A$106&amp;'Outcome Indicators - Section C'!$C$30:$C$106,0)),""),"")</f>
        <v>80</v>
      </c>
      <c r="W59" s="269">
        <f t="array" ref="W59">IFERROR(IF(INDEX('Outcome Indicators - Section C'!G$30:G$106,MATCH('Print View'!$A59&amp;'Print View'!$T$57,'Outcome Indicators - Section C'!$A$30:$A$106&amp;'Outcome Indicators - Section C'!$C$30:$C$106,0))&lt;&gt;0,INDEX('Outcome Indicators - Section C'!G$30:G$106,MATCH('Print View'!$A59&amp;'Print View'!$T$57,'Outcome Indicators - Section C'!$A$30:$A$106&amp;'Outcome Indicators - Section C'!$C$30:$C$106,0)),""),"")</f>
        <v>44287</v>
      </c>
      <c r="X59" s="174" t="str">
        <f t="array" ref="X59">IFERROR(IF(INDEX('Outcome Indicators - Section C'!H$30:H$106,MATCH('Print View'!$A59&amp;'Print View'!$T$57,'Outcome Indicators - Section C'!$A$30:$A$106&amp;'Outcome Indicators - Section C'!$C$30:$C$106,0))&lt;&gt;0,INDEX('Outcome Indicators - Section C'!H$30:H$106,MATCH('Print View'!$A59&amp;'Print View'!$T$57,'Outcome Indicators - Section C'!$A$30:$A$106&amp;'Outcome Indicators - Section C'!$C$30:$C$106,0)),""),"")</f>
        <v/>
      </c>
      <c r="Y59" s="244" t="str">
        <f t="array" ref="Y59">IFERROR(IF(INDEX('Outcome Indicators - Section C'!D$30:D$106,MATCH('Print View'!$A59&amp;'Print View'!$Y$57,'Outcome Indicators - Section C'!$A$30:$A$106&amp;'Outcome Indicators - Section C'!$C$30:$C$106,0))&lt;&gt;0,INDEX('Outcome Indicators - Section C'!D$30:D$106,MATCH('Print View'!$A59&amp;'Print View'!$Y$57,'Outcome Indicators - Section C'!$A$30:$A$106&amp;'Outcome Indicators - Section C'!$C$30:$C$106,0)),""),"")</f>
        <v/>
      </c>
      <c r="Z59" s="239" t="str">
        <f t="array" ref="Z59">IFERROR(IF(INDEX('Outcome Indicators - Section C'!E$30:E$106,MATCH('Print View'!$A59&amp;'Print View'!$Y$57,'Outcome Indicators - Section C'!$A$30:$A$106&amp;'Outcome Indicators - Section C'!$C$30:$C$106,0))&lt;&gt;0,INDEX('Outcome Indicators - Section C'!E$30:E$106,MATCH('Print View'!$A59&amp;'Print View'!$Y$57,'Outcome Indicators - Section C'!$A$30:$A$106&amp;'Outcome Indicators - Section C'!$C$30:$C$106,0)),""),"")</f>
        <v/>
      </c>
      <c r="AA59" s="253" t="str">
        <f t="array" ref="AA59">IFERROR(IF(INDEX('Outcome Indicators - Section C'!F$30:F$106,MATCH('Print View'!$A59&amp;'Print View'!$Y$57,'Outcome Indicators - Section C'!$A$30:$A$106&amp;'Outcome Indicators - Section C'!$C$30:$C$106,0))&lt;&gt;0,INDEX('Outcome Indicators - Section C'!F$30:F$106,MATCH('Print View'!$A59&amp;'Print View'!$Y$57,'Outcome Indicators - Section C'!$A$30:$A$106&amp;'Outcome Indicators - Section C'!$C$30:$C$106,0)),""),"")</f>
        <v/>
      </c>
      <c r="AB59" s="269" t="str">
        <f t="array" ref="AB59">IFERROR(IF(INDEX('Outcome Indicators - Section C'!G$30:G$106,MATCH('Print View'!$A59&amp;'Print View'!$Y$57,'Outcome Indicators - Section C'!$A$30:$A$106&amp;'Outcome Indicators - Section C'!$C$30:$C$106,0))&lt;&gt;0,INDEX('Outcome Indicators - Section C'!G$30:G$106,MATCH('Print View'!$A59&amp;'Print View'!$Y$57,'Outcome Indicators - Section C'!$A$30:$A$106&amp;'Outcome Indicators - Section C'!$C$30:$C$106,0)),""),"")</f>
        <v/>
      </c>
      <c r="AC59" s="174" t="str">
        <f t="array" ref="AC59">IFERROR(IF(INDEX('Outcome Indicators - Section C'!H$30:H$106,MATCH('Print View'!$A59&amp;'Print View'!$Y$57,'Outcome Indicators - Section C'!$A$30:$A$106&amp;'Outcome Indicators - Section C'!$C$30:$C$106,0))&lt;&gt;0,INDEX('Outcome Indicators - Section C'!H$30:H$106,MATCH('Print View'!$A59&amp;'Print View'!$Y$57,'Outcome Indicators - Section C'!$A$30:$A$106&amp;'Outcome Indicators - Section C'!$C$30:$C$106,0)),""),"")</f>
        <v/>
      </c>
      <c r="AD59" s="238" t="str">
        <f t="array" ref="AD59">IFERROR(IF(INDEX('Outcome Indicators - Section C'!D$30:D$106,MATCH('Print View'!$A59&amp;'Print View'!$AD$57,'Outcome Indicators - Section C'!$A$30:$A$106&amp;'Outcome Indicators - Section C'!$C$30:$C$106,0))&lt;&gt;0,INDEX('Outcome Indicators - Section C'!D$30:D$106,MATCH('Print View'!$A59&amp;'Print View'!$AD$57,'Outcome Indicators - Section C'!$A$30:$A$106&amp;'Outcome Indicators - Section C'!$C$30:$C$106,0)),""),"")</f>
        <v/>
      </c>
      <c r="AE59" s="239" t="str">
        <f t="array" ref="AE59">IFERROR(IF(INDEX('Outcome Indicators - Section C'!E$30:E$106,MATCH('Print View'!$A59&amp;'Print View'!$AD$57,'Outcome Indicators - Section C'!$A$30:$A$106&amp;'Outcome Indicators - Section C'!$C$30:$C$106,0))&lt;&gt;0,INDEX('Outcome Indicators - Section C'!E$30:E$106,MATCH('Print View'!$A59&amp;'Print View'!$AD$57,'Outcome Indicators - Section C'!$A$30:$A$106&amp;'Outcome Indicators - Section C'!$C$30:$C$106,0)),""),"")</f>
        <v/>
      </c>
      <c r="AF59" s="253" t="str">
        <f t="array" ref="AF59">IFERROR(IF(INDEX('Outcome Indicators - Section C'!F$30:F$106,MATCH('Print View'!$A59&amp;'Print View'!$AD$57,'Outcome Indicators - Section C'!$A$30:$A$106&amp;'Outcome Indicators - Section C'!$C$30:$C$106,0))&lt;&gt;0,INDEX('Outcome Indicators - Section C'!F$30:F$106,MATCH('Print View'!$A59&amp;'Print View'!$AD$57,'Outcome Indicators - Section C'!$A$30:$A$106&amp;'Outcome Indicators - Section C'!$C$30:$C$106,0)),""),"")</f>
        <v/>
      </c>
      <c r="AG59" s="269" t="str">
        <f t="array" ref="AG59">IFERROR(IF(INDEX('Outcome Indicators - Section C'!G$30:G$106,MATCH('Print View'!$A59&amp;'Print View'!$AD$57,'Outcome Indicators - Section C'!$A$30:$A$106&amp;'Outcome Indicators - Section C'!$C$30:$C$106,0))&lt;&gt;0,INDEX('Outcome Indicators - Section C'!G$30:G$106,MATCH('Print View'!$A59&amp;'Print View'!$AD$57,'Outcome Indicators - Section C'!$A$30:$A$106&amp;'Outcome Indicators - Section C'!$C$30:$C$106,0)),""),"")</f>
        <v/>
      </c>
      <c r="AH59" s="176" t="str">
        <f t="array" ref="AH59">IFERROR(IF(INDEX('Outcome Indicators - Section C'!H$30:H$106,MATCH('Print View'!$A59&amp;'Print View'!$AD$57,'Outcome Indicators - Section C'!$A$30:$A$106&amp;'Outcome Indicators - Section C'!$C$30:$C$106,0))&lt;&gt;0,INDEX('Outcome Indicators - Section C'!H$30:H$106,MATCH('Print View'!$A59&amp;'Print View'!$AD$57,'Outcome Indicators - Section C'!$A$30:$A$106&amp;'Outcome Indicators - Section C'!$C$30:$C$106,0)),""),"")</f>
        <v/>
      </c>
      <c r="AI59" s="198"/>
      <c r="AJ59" s="289" t="str">
        <f>IFERROR(IF(INDEX('Outcome Indicators - Section C'!P$10:P$26,MATCH('Print View'!$A59,'Outcome Indicators - Section C'!A$10:A$26,0))&lt;&gt;0,INDEX('Outcome Indicators - Section C'!P$10:P$26,MATCH('Print View'!$A59,'Outcome Indicators - Section C'!A$10:A$26,0)),""),"")</f>
        <v>This indicator monitors 12-month outcomes of people initiating antirertroviral therapy. Data collected through two approaches - 1) Electronic Patient Tracking Systems (EPTS) maintained at ART sites; and 2) cohort analysis conducted via manual abstraction of primary data sources (ART registers, clinical charts, and pharmacy records). Due to limited coverage of EPTS and system bandwidth for conducting manual abstraction, retention outcomes will be reported for a sub-group of patient cohort initiating ART (aprox. 80%).  As in other countries in the region existing Mozambique HIS systematically misclassify 'silent transfers' as lost to follow-up. Analysis from Malawi suggest that retention may be up to 10% higher when accounting for silent transfers. Despite this, site-level retention data will be used for performance monitoring. Results will be reported with numerator, denominator and percentage based on program data from the reporting period. Performance will be assessed in relation to the percentage target. Note that targeted denominator is equal to the expected number of new on treatment for the year preceeding performance framework target year.</v>
      </c>
      <c r="AQ59" s="276"/>
      <c r="AR59" s="276"/>
    </row>
    <row r="60" spans="1:44" ht="180" x14ac:dyDescent="0.25">
      <c r="A60" s="171">
        <v>2</v>
      </c>
      <c r="B60" s="178" t="str">
        <f>IFERROR(IF(INDEX('Outcome Indicators - Section C'!B$10:B$26,MATCH('Print View'!$A60,'Outcome Indicators - Section C'!$A$10:$A$26,0))&lt;&gt;0,INDEX('Outcome Indicators - Section C'!B$10:B$26,MATCH('Print View'!$A60,'Outcome Indicators - Section C'!$A$10:$A$26,0)),""),"")</f>
        <v/>
      </c>
      <c r="C60" s="178" t="str">
        <f>IFERROR(IF(INDEX('Outcome Indicators - Section C'!C$10:C$26,MATCH('Print View'!$A60,'Outcome Indicators - Section C'!$A$10:$A$26,0))&lt;&gt;0,INDEX('Outcome Indicators - Section C'!C$10:C$26,MATCH('Print View'!$A60,'Outcome Indicators - Section C'!$A$10:$A$26,0)),""),"")</f>
        <v>HIV O-1(M) customized: Percentage of adults and children with HIV, known to be on treatment 24 months after initiation of antiretroviral therapy</v>
      </c>
      <c r="D60" s="178" t="str">
        <f>IFERROR(IF(INDEX('Outcome Indicators - Section C'!D$10:D$26,MATCH('Print View'!$A60,'Outcome Indicators - Section C'!$A$10:$A$26,0))&lt;&gt;0,INDEX('Outcome Indicators - Section C'!D$10:D$26,MATCH('Print View'!$A60,'Outcome Indicators - Section C'!$A$10:$A$26,0)),""),"")</f>
        <v>52%</v>
      </c>
      <c r="E60" s="178" t="str">
        <f>IFERROR(IF(INDEX('Outcome Indicators - Section C'!E$10:E$26,MATCH('Print View'!$A60,'Outcome Indicators - Section C'!$A$10:$A$26,0))&lt;&gt;0,INDEX('Outcome Indicators - Section C'!E$10:E$26,MATCH('Print View'!$A60,'Outcome Indicators - Section C'!$A$10:$A$26,0)),""),"")</f>
        <v>2016</v>
      </c>
      <c r="F60" s="178" t="str">
        <f>IFERROR(IF(INDEX('Outcome Indicators - Section C'!F$10:F$26,MATCH('Print View'!$A60,'Outcome Indicators - Section C'!$A$10:$A$26,0))&lt;&gt;0,INDEX('Outcome Indicators - Section C'!F$10:F$26,MATCH('Print View'!$A60,'Outcome Indicators - Section C'!$A$10:$A$26,0)),""),"")</f>
        <v>PEPFAR 
(APR/SAPR)</v>
      </c>
      <c r="G60" s="178" t="str">
        <f>IFERROR(IF(INDEX('Outcome Indicators - Section C'!G$10:G$26,MATCH('Print View'!$A60,'Outcome Indicators - Section C'!$A$10:$A$26,0))&lt;&gt;0,INDEX('Outcome Indicators - Section C'!G$10:G$26,MATCH('Print View'!$A60,'Outcome Indicators - Section C'!$A$10:$A$26,0)),""),"")</f>
        <v/>
      </c>
      <c r="H60" s="178" t="str">
        <f>IFERROR(IF(INDEX('Outcome Indicators - Section C'!H$10:H$26,MATCH('Print View'!$A60,'Outcome Indicators - Section C'!$A$10:$A$26,0))&lt;&gt;0,INDEX('Outcome Indicators - Section C'!H$10:H$26,MATCH('Print View'!$A60,'Outcome Indicators - Section C'!$A$10:$A$26,0)),""),"")</f>
        <v>Ministry of Health of the Government of Mozambique</v>
      </c>
      <c r="I60" s="199" t="str">
        <f>IFERROR(IF(INDEX('Outcome Indicators - Section C'!O$10:O$26,MATCH('Print View'!$A60,'Outcome Indicators - Section C'!$A$10:$A$26,0))&lt;&gt;0,INDEX('Outcome Indicators - Section C'!O$10:O$26,MATCH('Print View'!$A60,'Outcome Indicators - Section C'!$A$10:$A$26,0)),""),"")</f>
        <v>Mozambique</v>
      </c>
      <c r="J60" s="263">
        <f t="array" ref="J60">IFERROR(IF(INDEX('Outcome Indicators - Section C'!D$30:D$106,MATCH('Print View'!$A60&amp;'Print View'!$J$57,'Outcome Indicators - Section C'!$A$30:$A$106&amp;'Outcome Indicators - Section C'!$C$30:$C$106,0))&lt;&gt;0,INDEX('Outcome Indicators - Section C'!D$30:D$106,MATCH('Print View'!$A60&amp;'Print View'!$J$57,'Outcome Indicators - Section C'!$A$30:$A$106&amp;'Outcome Indicators - Section C'!$C$30:$C$106,0)),""),"")</f>
        <v>184743.72</v>
      </c>
      <c r="K60" s="248">
        <f t="array" ref="K60">IFERROR(IF(INDEX('Outcome Indicators - Section C'!E$30:E$106,MATCH('Print View'!$A60&amp;'Print View'!$J$57,'Outcome Indicators - Section C'!$A$30:$A$106&amp;'Outcome Indicators - Section C'!$C$30:$C$106,0))&lt;&gt;0,INDEX('Outcome Indicators - Section C'!E$30:E$106,MATCH('Print View'!$A60&amp;'Print View'!$J$57,'Outcome Indicators - Section C'!$A$30:$A$106&amp;'Outcome Indicators - Section C'!$C$30:$C$106,0)),""),"")</f>
        <v>293244</v>
      </c>
      <c r="L60" s="256">
        <f t="array" ref="L60">IFERROR(IF(INDEX('Outcome Indicators - Section C'!F$30:F$106,MATCH('Print View'!$A60&amp;'Print View'!$J$57,'Outcome Indicators - Section C'!$A$30:$A$106&amp;'Outcome Indicators - Section C'!$C$30:$C$106,0))&lt;&gt;0,INDEX('Outcome Indicators - Section C'!F$30:F$106,MATCH('Print View'!$A60&amp;'Print View'!$J$57,'Outcome Indicators - Section C'!$A$30:$A$106&amp;'Outcome Indicators - Section C'!$C$30:$C$106,0)),""),"")</f>
        <v>63</v>
      </c>
      <c r="M60" s="270">
        <f t="array" ref="M60">IFERROR(IF(INDEX('Outcome Indicators - Section C'!G$30:G$106,MATCH('Print View'!$A60&amp;'Print View'!$J$57,'Outcome Indicators - Section C'!$A$30:$A$106&amp;'Outcome Indicators - Section C'!$C$30:$C$106,0))&lt;&gt;0,INDEX('Outcome Indicators - Section C'!G$30:G$106,MATCH('Print View'!$A60&amp;'Print View'!$J$57,'Outcome Indicators - Section C'!$A$30:$A$106&amp;'Outcome Indicators - Section C'!$C$30:$C$106,0)),""),"")</f>
        <v>43556</v>
      </c>
      <c r="N60" s="180" t="str">
        <f t="array" ref="N60">IFERROR(IF(INDEX('Outcome Indicators - Section C'!H$30:H$106,MATCH('Print View'!$A60&amp;'Print View'!$J$57,'Outcome Indicators - Section C'!$A$30:$A$106&amp;'Outcome Indicators - Section C'!$C$30:$C$106,0))&lt;&gt;0,INDEX('Outcome Indicators - Section C'!H$30:H$106,MATCH('Print View'!$A60&amp;'Print View'!$J$57,'Outcome Indicators - Section C'!$A$30:$A$106&amp;'Outcome Indicators - Section C'!$C$30:$C$106,0)),""),"")</f>
        <v/>
      </c>
      <c r="O60" s="247">
        <f t="array" ref="O60">IFERROR(IF(INDEX('Outcome Indicators - Section C'!D$30:D$106,MATCH('Print View'!$A60&amp;'Print View'!$O$57,'Outcome Indicators - Section C'!$A$30:$A$106&amp;'Outcome Indicators - Section C'!$C$30:$C$106,0))&lt;&gt;0,INDEX('Outcome Indicators - Section C'!D$30:D$106,MATCH('Print View'!$A60&amp;'Print View'!$O$57,'Outcome Indicators - Section C'!$A$30:$A$106&amp;'Outcome Indicators - Section C'!$C$30:$C$106,0)),""),"")</f>
        <v>278848.32</v>
      </c>
      <c r="P60" s="248">
        <f t="array" ref="P60">IFERROR(IF(INDEX('Outcome Indicators - Section C'!E$30:E$106,MATCH('Print View'!$A60&amp;'Print View'!$O$57,'Outcome Indicators - Section C'!$A$30:$A$106&amp;'Outcome Indicators - Section C'!$C$30:$C$106,0))&lt;&gt;0,INDEX('Outcome Indicators - Section C'!E$30:E$106,MATCH('Print View'!$A60&amp;'Print View'!$O$57,'Outcome Indicators - Section C'!$A$30:$A$106&amp;'Outcome Indicators - Section C'!$C$30:$C$106,0)),""),"")</f>
        <v>404128</v>
      </c>
      <c r="Q60" s="256">
        <f t="array" ref="Q60">IFERROR(IF(INDEX('Outcome Indicators - Section C'!F$30:F$106,MATCH('Print View'!$A60&amp;'Print View'!$O$57,'Outcome Indicators - Section C'!$A$30:$A$106&amp;'Outcome Indicators - Section C'!$C$30:$C$106,0))&lt;&gt;0,INDEX('Outcome Indicators - Section C'!F$30:F$106,MATCH('Print View'!$A60&amp;'Print View'!$O$57,'Outcome Indicators - Section C'!$A$30:$A$106&amp;'Outcome Indicators - Section C'!$C$30:$C$106,0)),""),"")</f>
        <v>69</v>
      </c>
      <c r="R60" s="270">
        <f t="array" ref="R60">IFERROR(IF(INDEX('Outcome Indicators - Section C'!G$30:G$106,MATCH('Print View'!$A60&amp;'Print View'!$O$57,'Outcome Indicators - Section C'!$A$30:$A$106&amp;'Outcome Indicators - Section C'!$C$30:$C$106,0))&lt;&gt;0,INDEX('Outcome Indicators - Section C'!G$30:G$106,MATCH('Print View'!$A60&amp;'Print View'!$O$57,'Outcome Indicators - Section C'!$A$30:$A$106&amp;'Outcome Indicators - Section C'!$C$30:$C$106,0)),""),"")</f>
        <v>43922</v>
      </c>
      <c r="S60" s="179" t="str">
        <f t="array" ref="S60">IFERROR(IF(INDEX('Outcome Indicators - Section C'!H$30:H$106,MATCH('Print View'!$A60&amp;'Print View'!$O$57,'Outcome Indicators - Section C'!$A$30:$A$106&amp;'Outcome Indicators - Section C'!$C$30:$C$106,0))&lt;&gt;0,INDEX('Outcome Indicators - Section C'!H$30:H$106,MATCH('Print View'!$A60&amp;'Print View'!$O$57,'Outcome Indicators - Section C'!$A$30:$A$106&amp;'Outcome Indicators - Section C'!$C$30:$C$106,0)),""),"")</f>
        <v/>
      </c>
      <c r="T60" s="247">
        <f t="array" ref="T60">IFERROR(IF(INDEX('Outcome Indicators - Section C'!D$30:D$106,MATCH('Print View'!$A60&amp;'Print View'!$T$57,'Outcome Indicators - Section C'!$A$30:$A$106&amp;'Outcome Indicators - Section C'!$C$30:$C$106,0))&lt;&gt;0,INDEX('Outcome Indicators - Section C'!D$30:D$106,MATCH('Print View'!$A60&amp;'Print View'!$T$57,'Outcome Indicators - Section C'!$A$30:$A$106&amp;'Outcome Indicators - Section C'!$C$30:$C$106,0)),""),"")</f>
        <v>268983.34000000003</v>
      </c>
      <c r="U60" s="248">
        <f t="array" ref="U60">IFERROR(IF(INDEX('Outcome Indicators - Section C'!E$30:E$106,MATCH('Print View'!$A60&amp;'Print View'!$T$57,'Outcome Indicators - Section C'!$A$30:$A$106&amp;'Outcome Indicators - Section C'!$C$30:$C$106,0))&lt;&gt;0,INDEX('Outcome Indicators - Section C'!E$30:E$106,MATCH('Print View'!$A60&amp;'Print View'!$T$57,'Outcome Indicators - Section C'!$A$30:$A$106&amp;'Outcome Indicators - Section C'!$C$30:$C$106,0)),""),"")</f>
        <v>363491</v>
      </c>
      <c r="V60" s="256">
        <f t="array" ref="V60">IFERROR(IF(INDEX('Outcome Indicators - Section C'!F$30:F$106,MATCH('Print View'!$A60&amp;'Print View'!$T$57,'Outcome Indicators - Section C'!$A$30:$A$106&amp;'Outcome Indicators - Section C'!$C$30:$C$106,0))&lt;&gt;0,INDEX('Outcome Indicators - Section C'!F$30:F$106,MATCH('Print View'!$A60&amp;'Print View'!$T$57,'Outcome Indicators - Section C'!$A$30:$A$106&amp;'Outcome Indicators - Section C'!$C$30:$C$106,0)),""),"")</f>
        <v>74.000000000000014</v>
      </c>
      <c r="W60" s="270">
        <f t="array" ref="W60">IFERROR(IF(INDEX('Outcome Indicators - Section C'!G$30:G$106,MATCH('Print View'!$A60&amp;'Print View'!$T$57,'Outcome Indicators - Section C'!$A$30:$A$106&amp;'Outcome Indicators - Section C'!$C$30:$C$106,0))&lt;&gt;0,INDEX('Outcome Indicators - Section C'!G$30:G$106,MATCH('Print View'!$A60&amp;'Print View'!$T$57,'Outcome Indicators - Section C'!$A$30:$A$106&amp;'Outcome Indicators - Section C'!$C$30:$C$106,0)),""),"")</f>
        <v>44287</v>
      </c>
      <c r="X60" s="180" t="str">
        <f t="array" ref="X60">IFERROR(IF(INDEX('Outcome Indicators - Section C'!H$30:H$106,MATCH('Print View'!$A60&amp;'Print View'!$T$57,'Outcome Indicators - Section C'!$A$30:$A$106&amp;'Outcome Indicators - Section C'!$C$30:$C$106,0))&lt;&gt;0,INDEX('Outcome Indicators - Section C'!H$30:H$106,MATCH('Print View'!$A60&amp;'Print View'!$T$57,'Outcome Indicators - Section C'!$A$30:$A$106&amp;'Outcome Indicators - Section C'!$C$30:$C$106,0)),""),"")</f>
        <v/>
      </c>
      <c r="Y60" s="247" t="str">
        <f t="array" ref="Y60">IFERROR(IF(INDEX('Outcome Indicators - Section C'!D$30:D$106,MATCH('Print View'!$A60&amp;'Print View'!$Y$57,'Outcome Indicators - Section C'!$A$30:$A$106&amp;'Outcome Indicators - Section C'!$C$30:$C$106,0))&lt;&gt;0,INDEX('Outcome Indicators - Section C'!D$30:D$106,MATCH('Print View'!$A60&amp;'Print View'!$Y$57,'Outcome Indicators - Section C'!$A$30:$A$106&amp;'Outcome Indicators - Section C'!$C$30:$C$106,0)),""),"")</f>
        <v/>
      </c>
      <c r="Z60" s="248" t="str">
        <f t="array" ref="Z60">IFERROR(IF(INDEX('Outcome Indicators - Section C'!E$30:E$106,MATCH('Print View'!$A60&amp;'Print View'!$Y$57,'Outcome Indicators - Section C'!$A$30:$A$106&amp;'Outcome Indicators - Section C'!$C$30:$C$106,0))&lt;&gt;0,INDEX('Outcome Indicators - Section C'!E$30:E$106,MATCH('Print View'!$A60&amp;'Print View'!$Y$57,'Outcome Indicators - Section C'!$A$30:$A$106&amp;'Outcome Indicators - Section C'!$C$30:$C$106,0)),""),"")</f>
        <v/>
      </c>
      <c r="AA60" s="256" t="str">
        <f t="array" ref="AA60">IFERROR(IF(INDEX('Outcome Indicators - Section C'!F$30:F$106,MATCH('Print View'!$A60&amp;'Print View'!$Y$57,'Outcome Indicators - Section C'!$A$30:$A$106&amp;'Outcome Indicators - Section C'!$C$30:$C$106,0))&lt;&gt;0,INDEX('Outcome Indicators - Section C'!F$30:F$106,MATCH('Print View'!$A60&amp;'Print View'!$Y$57,'Outcome Indicators - Section C'!$A$30:$A$106&amp;'Outcome Indicators - Section C'!$C$30:$C$106,0)),""),"")</f>
        <v/>
      </c>
      <c r="AB60" s="270" t="str">
        <f t="array" ref="AB60">IFERROR(IF(INDEX('Outcome Indicators - Section C'!G$30:G$106,MATCH('Print View'!$A60&amp;'Print View'!$Y$57,'Outcome Indicators - Section C'!$A$30:$A$106&amp;'Outcome Indicators - Section C'!$C$30:$C$106,0))&lt;&gt;0,INDEX('Outcome Indicators - Section C'!G$30:G$106,MATCH('Print View'!$A60&amp;'Print View'!$Y$57,'Outcome Indicators - Section C'!$A$30:$A$106&amp;'Outcome Indicators - Section C'!$C$30:$C$106,0)),""),"")</f>
        <v/>
      </c>
      <c r="AC60" s="180" t="str">
        <f t="array" ref="AC60">IFERROR(IF(INDEX('Outcome Indicators - Section C'!H$30:H$106,MATCH('Print View'!$A60&amp;'Print View'!$Y$57,'Outcome Indicators - Section C'!$A$30:$A$106&amp;'Outcome Indicators - Section C'!$C$30:$C$106,0))&lt;&gt;0,INDEX('Outcome Indicators - Section C'!H$30:H$106,MATCH('Print View'!$A60&amp;'Print View'!$Y$57,'Outcome Indicators - Section C'!$A$30:$A$106&amp;'Outcome Indicators - Section C'!$C$30:$C$106,0)),""),"")</f>
        <v/>
      </c>
      <c r="AD60" s="263" t="str">
        <f t="array" ref="AD60">IFERROR(IF(INDEX('Outcome Indicators - Section C'!D$30:D$106,MATCH('Print View'!$A60&amp;'Print View'!$AD$57,'Outcome Indicators - Section C'!$A$30:$A$106&amp;'Outcome Indicators - Section C'!$C$30:$C$106,0))&lt;&gt;0,INDEX('Outcome Indicators - Section C'!D$30:D$106,MATCH('Print View'!$A60&amp;'Print View'!$AD$57,'Outcome Indicators - Section C'!$A$30:$A$106&amp;'Outcome Indicators - Section C'!$C$30:$C$106,0)),""),"")</f>
        <v/>
      </c>
      <c r="AE60" s="248" t="str">
        <f t="array" ref="AE60">IFERROR(IF(INDEX('Outcome Indicators - Section C'!E$30:E$106,MATCH('Print View'!$A60&amp;'Print View'!$AD$57,'Outcome Indicators - Section C'!$A$30:$A$106&amp;'Outcome Indicators - Section C'!$C$30:$C$106,0))&lt;&gt;0,INDEX('Outcome Indicators - Section C'!E$30:E$106,MATCH('Print View'!$A60&amp;'Print View'!$AD$57,'Outcome Indicators - Section C'!$A$30:$A$106&amp;'Outcome Indicators - Section C'!$C$30:$C$106,0)),""),"")</f>
        <v/>
      </c>
      <c r="AF60" s="256" t="str">
        <f t="array" ref="AF60">IFERROR(IF(INDEX('Outcome Indicators - Section C'!F$30:F$106,MATCH('Print View'!$A60&amp;'Print View'!$AD$57,'Outcome Indicators - Section C'!$A$30:$A$106&amp;'Outcome Indicators - Section C'!$C$30:$C$106,0))&lt;&gt;0,INDEX('Outcome Indicators - Section C'!F$30:F$106,MATCH('Print View'!$A60&amp;'Print View'!$AD$57,'Outcome Indicators - Section C'!$A$30:$A$106&amp;'Outcome Indicators - Section C'!$C$30:$C$106,0)),""),"")</f>
        <v/>
      </c>
      <c r="AG60" s="270" t="str">
        <f t="array" ref="AG60">IFERROR(IF(INDEX('Outcome Indicators - Section C'!G$30:G$106,MATCH('Print View'!$A60&amp;'Print View'!$AD$57,'Outcome Indicators - Section C'!$A$30:$A$106&amp;'Outcome Indicators - Section C'!$C$30:$C$106,0))&lt;&gt;0,INDEX('Outcome Indicators - Section C'!G$30:G$106,MATCH('Print View'!$A60&amp;'Print View'!$AD$57,'Outcome Indicators - Section C'!$A$30:$A$106&amp;'Outcome Indicators - Section C'!$C$30:$C$106,0)),""),"")</f>
        <v/>
      </c>
      <c r="AH60" s="183" t="str">
        <f t="array" ref="AH60">IFERROR(IF(INDEX('Outcome Indicators - Section C'!H$30:H$106,MATCH('Print View'!$A60&amp;'Print View'!$AD$57,'Outcome Indicators - Section C'!$A$30:$A$106&amp;'Outcome Indicators - Section C'!$C$30:$C$106,0))&lt;&gt;0,INDEX('Outcome Indicators - Section C'!H$30:H$106,MATCH('Print View'!$A60&amp;'Print View'!$AD$57,'Outcome Indicators - Section C'!$A$30:$A$106&amp;'Outcome Indicators - Section C'!$C$30:$C$106,0)),""),"")</f>
        <v/>
      </c>
      <c r="AI60" s="198"/>
      <c r="AJ60" s="290" t="str">
        <f>IFERROR(IF(INDEX('Outcome Indicators - Section C'!P$10:P$26,MATCH('Print View'!$A60,'Outcome Indicators - Section C'!A$10:A$26,0))&lt;&gt;0,INDEX('Outcome Indicators - Section C'!P$10:P$26,MATCH('Print View'!$A60,'Outcome Indicators - Section C'!A$10:A$26,0)),""),"")</f>
        <v>This indicator monitors 24-month outcomes of people initiating antirertroviral therapy. Data collected through two approaches - 1) Electronic Patient Tracking Systems (EPTS) maintained at ART sites; and 2) cohort analysis conducted via manual abstraction of primary data sources (ART registers, clinical charts, and pharmacy records). Due to limited coverage of EPTS and system bandwidth for conducting manual abstraction, retention outcomes will be reported for a sub-group of patient cohort initiating ART (aprox. 80%).  As in other countries in the region existing Mozambique HIS systematically misclassify 'silent transfers' as lost to follow-up. Results will be reported with numerator, denominator and percentage based on program data from the reporting period. Performance will be assessed in relation to the percentage target. Note that targeted denominator is equal to the expected number of new on treatment two years preceeding performance framework target year.</v>
      </c>
      <c r="AQ60" s="276"/>
      <c r="AR60" s="276"/>
    </row>
    <row r="61" spans="1:44" ht="240" x14ac:dyDescent="0.25">
      <c r="A61" s="212">
        <v>3</v>
      </c>
      <c r="B61" s="172" t="str">
        <f>IFERROR(IF(INDEX('Outcome Indicators - Section C'!B$10:B$26,MATCH('Print View'!$A61,'Outcome Indicators - Section C'!$A$10:$A$26,0))&lt;&gt;0,INDEX('Outcome Indicators - Section C'!B$10:B$26,MATCH('Print View'!$A61,'Outcome Indicators - Section C'!$A$10:$A$26,0)),""),"")</f>
        <v>HIV O-10: Percentage of women and men with non-regular partner in the past 12 months who report the use of a condom during their last intercourse</v>
      </c>
      <c r="C61" s="172" t="str">
        <f>IFERROR(IF(INDEX('Outcome Indicators - Section C'!C$10:C$26,MATCH('Print View'!$A61,'Outcome Indicators - Section C'!$A$10:$A$26,0))&lt;&gt;0,INDEX('Outcome Indicators - Section C'!C$10:C$26,MATCH('Print View'!$A61,'Outcome Indicators - Section C'!$A$10:$A$26,0)),""),"")</f>
        <v/>
      </c>
      <c r="D61" s="172" t="str">
        <f>IFERROR(IF(INDEX('Outcome Indicators - Section C'!D$10:D$26,MATCH('Print View'!$A61,'Outcome Indicators - Section C'!$A$10:$A$26,0))&lt;&gt;0,INDEX('Outcome Indicators - Section C'!D$10:D$26,MATCH('Print View'!$A61,'Outcome Indicators - Section C'!$A$10:$A$26,0)),""),"")</f>
        <v>28.6%
(Women)
25.9%
(Men)</v>
      </c>
      <c r="E61" s="172" t="str">
        <f>IFERROR(IF(INDEX('Outcome Indicators - Section C'!E$10:E$26,MATCH('Print View'!$A61,'Outcome Indicators - Section C'!$A$10:$A$26,0))&lt;&gt;0,INDEX('Outcome Indicators - Section C'!E$10:E$26,MATCH('Print View'!$A61,'Outcome Indicators - Section C'!$A$10:$A$26,0)),""),"")</f>
        <v>2015</v>
      </c>
      <c r="F61" s="172" t="str">
        <f>IFERROR(IF(INDEX('Outcome Indicators - Section C'!F$10:F$26,MATCH('Print View'!$A61,'Outcome Indicators - Section C'!$A$10:$A$26,0))&lt;&gt;0,INDEX('Outcome Indicators - Section C'!F$10:F$26,MATCH('Print View'!$A61,'Outcome Indicators - Section C'!$A$10:$A$26,0)),""),"")</f>
        <v>AIS</v>
      </c>
      <c r="G61" s="172" t="str">
        <f>IFERROR(IF(INDEX('Outcome Indicators - Section C'!G$10:G$26,MATCH('Print View'!$A61,'Outcome Indicators - Section C'!$A$10:$A$26,0))&lt;&gt;0,INDEX('Outcome Indicators - Section C'!G$10:G$26,MATCH('Print View'!$A61,'Outcome Indicators - Section C'!$A$10:$A$26,0)),""),"")</f>
        <v/>
      </c>
      <c r="H61" s="172" t="str">
        <f>IFERROR(IF(INDEX('Outcome Indicators - Section C'!H$10:H$26,MATCH('Print View'!$A61,'Outcome Indicators - Section C'!$A$10:$A$26,0))&lt;&gt;0,INDEX('Outcome Indicators - Section C'!H$10:H$26,MATCH('Print View'!$A61,'Outcome Indicators - Section C'!$A$10:$A$26,0)),""),"")</f>
        <v>Fundação para o Desenvolvimento da Comunidade (FDC)</v>
      </c>
      <c r="I61" s="197" t="str">
        <f>IFERROR(IF(INDEX('Outcome Indicators - Section C'!O$10:O$26,MATCH('Print View'!$A61,'Outcome Indicators - Section C'!$A$10:$A$26,0))&lt;&gt;0,INDEX('Outcome Indicators - Section C'!O$10:O$26,MATCH('Print View'!$A61,'Outcome Indicators - Section C'!$A$10:$A$26,0)),""),"")</f>
        <v>Mozambique</v>
      </c>
      <c r="J61" s="264" t="str">
        <f t="array" ref="J61">IFERROR(IF(INDEX('Outcome Indicators - Section C'!D$30:D$106,MATCH('Print View'!$A61&amp;'Print View'!$J$57,'Outcome Indicators - Section C'!$A$30:$A$106&amp;'Outcome Indicators - Section C'!$C$30:$C$106,0))&lt;&gt;0,INDEX('Outcome Indicators - Section C'!D$30:D$106,MATCH('Print View'!$A61&amp;'Print View'!$J$57,'Outcome Indicators - Section C'!$A$30:$A$106&amp;'Outcome Indicators - Section C'!$C$30:$C$106,0)),""),"")</f>
        <v/>
      </c>
      <c r="K61" s="250" t="str">
        <f t="array" ref="K61">IFERROR(IF(INDEX('Outcome Indicators - Section C'!E$30:E$106,MATCH('Print View'!$A61&amp;'Print View'!$J$57,'Outcome Indicators - Section C'!$A$30:$A$106&amp;'Outcome Indicators - Section C'!$C$30:$C$106,0))&lt;&gt;0,INDEX('Outcome Indicators - Section C'!E$30:E$106,MATCH('Print View'!$A61&amp;'Print View'!$J$57,'Outcome Indicators - Section C'!$A$30:$A$106&amp;'Outcome Indicators - Section C'!$C$30:$C$106,0)),""),"")</f>
        <v/>
      </c>
      <c r="L61" s="257" t="str">
        <f t="array" ref="L61">IFERROR(IF(INDEX('Outcome Indicators - Section C'!F$30:F$106,MATCH('Print View'!$A61&amp;'Print View'!$J$57,'Outcome Indicators - Section C'!$A$30:$A$106&amp;'Outcome Indicators - Section C'!$C$30:$C$106,0))&lt;&gt;0,INDEX('Outcome Indicators - Section C'!F$30:F$106,MATCH('Print View'!$A61&amp;'Print View'!$J$57,'Outcome Indicators - Section C'!$A$30:$A$106&amp;'Outcome Indicators - Section C'!$C$30:$C$106,0)),""),"")</f>
        <v/>
      </c>
      <c r="M61" s="271" t="str">
        <f t="array" ref="M61">IFERROR(IF(INDEX('Outcome Indicators - Section C'!G$30:G$106,MATCH('Print View'!$A61&amp;'Print View'!$J$57,'Outcome Indicators - Section C'!$A$30:$A$106&amp;'Outcome Indicators - Section C'!$C$30:$C$106,0))&lt;&gt;0,INDEX('Outcome Indicators - Section C'!G$30:G$106,MATCH('Print View'!$A61&amp;'Print View'!$J$57,'Outcome Indicators - Section C'!$A$30:$A$106&amp;'Outcome Indicators - Section C'!$C$30:$C$106,0)),""),"")</f>
        <v/>
      </c>
      <c r="N61" s="185" t="str">
        <f t="array" ref="N61">IFERROR(IF(INDEX('Outcome Indicators - Section C'!H$30:H$106,MATCH('Print View'!$A61&amp;'Print View'!$J$57,'Outcome Indicators - Section C'!$A$30:$A$106&amp;'Outcome Indicators - Section C'!$C$30:$C$106,0))&lt;&gt;0,INDEX('Outcome Indicators - Section C'!H$30:H$106,MATCH('Print View'!$A61&amp;'Print View'!$J$57,'Outcome Indicators - Section C'!$A$30:$A$106&amp;'Outcome Indicators - Section C'!$C$30:$C$106,0)),""),"")</f>
        <v/>
      </c>
      <c r="O61" s="249" t="str">
        <f t="array" ref="O61">IFERROR(IF(INDEX('Outcome Indicators - Section C'!D$30:D$106,MATCH('Print View'!$A61&amp;'Print View'!$O$57,'Outcome Indicators - Section C'!$A$30:$A$106&amp;'Outcome Indicators - Section C'!$C$30:$C$106,0))&lt;&gt;0,INDEX('Outcome Indicators - Section C'!D$30:D$106,MATCH('Print View'!$A61&amp;'Print View'!$O$57,'Outcome Indicators - Section C'!$A$30:$A$106&amp;'Outcome Indicators - Section C'!$C$30:$C$106,0)),""),"")</f>
        <v/>
      </c>
      <c r="P61" s="250" t="str">
        <f t="array" ref="P61">IFERROR(IF(INDEX('Outcome Indicators - Section C'!E$30:E$106,MATCH('Print View'!$A61&amp;'Print View'!$O$57,'Outcome Indicators - Section C'!$A$30:$A$106&amp;'Outcome Indicators - Section C'!$C$30:$C$106,0))&lt;&gt;0,INDEX('Outcome Indicators - Section C'!E$30:E$106,MATCH('Print View'!$A61&amp;'Print View'!$O$57,'Outcome Indicators - Section C'!$A$30:$A$106&amp;'Outcome Indicators - Section C'!$C$30:$C$106,0)),""),"")</f>
        <v/>
      </c>
      <c r="Q61" s="257" t="str">
        <f t="array" ref="Q61">IFERROR(IF(INDEX('Outcome Indicators - Section C'!F$30:F$106,MATCH('Print View'!$A61&amp;'Print View'!$O$57,'Outcome Indicators - Section C'!$A$30:$A$106&amp;'Outcome Indicators - Section C'!$C$30:$C$106,0))&lt;&gt;0,INDEX('Outcome Indicators - Section C'!F$30:F$106,MATCH('Print View'!$A61&amp;'Print View'!$O$57,'Outcome Indicators - Section C'!$A$30:$A$106&amp;'Outcome Indicators - Section C'!$C$30:$C$106,0)),""),"")</f>
        <v/>
      </c>
      <c r="R61" s="271" t="str">
        <f t="array" ref="R61">IFERROR(IF(INDEX('Outcome Indicators - Section C'!G$30:G$106,MATCH('Print View'!$A61&amp;'Print View'!$O$57,'Outcome Indicators - Section C'!$A$30:$A$106&amp;'Outcome Indicators - Section C'!$C$30:$C$106,0))&lt;&gt;0,INDEX('Outcome Indicators - Section C'!G$30:G$106,MATCH('Print View'!$A61&amp;'Print View'!$O$57,'Outcome Indicators - Section C'!$A$30:$A$106&amp;'Outcome Indicators - Section C'!$C$30:$C$106,0)),""),"")</f>
        <v/>
      </c>
      <c r="S61" s="184" t="str">
        <f t="array" ref="S61">IFERROR(IF(INDEX('Outcome Indicators - Section C'!H$30:H$106,MATCH('Print View'!$A61&amp;'Print View'!$O$57,'Outcome Indicators - Section C'!$A$30:$A$106&amp;'Outcome Indicators - Section C'!$C$30:$C$106,0))&lt;&gt;0,INDEX('Outcome Indicators - Section C'!H$30:H$106,MATCH('Print View'!$A61&amp;'Print View'!$O$57,'Outcome Indicators - Section C'!$A$30:$A$106&amp;'Outcome Indicators - Section C'!$C$30:$C$106,0)),""),"")</f>
        <v/>
      </c>
      <c r="T61" s="249" t="str">
        <f t="array" ref="T61">IFERROR(IF(INDEX('Outcome Indicators - Section C'!D$30:D$106,MATCH('Print View'!$A61&amp;'Print View'!$T$57,'Outcome Indicators - Section C'!$A$30:$A$106&amp;'Outcome Indicators - Section C'!$C$30:$C$106,0))&lt;&gt;0,INDEX('Outcome Indicators - Section C'!D$30:D$106,MATCH('Print View'!$A61&amp;'Print View'!$T$57,'Outcome Indicators - Section C'!$A$30:$A$106&amp;'Outcome Indicators - Section C'!$C$30:$C$106,0)),""),"")</f>
        <v/>
      </c>
      <c r="U61" s="250" t="str">
        <f t="array" ref="U61">IFERROR(IF(INDEX('Outcome Indicators - Section C'!E$30:E$106,MATCH('Print View'!$A61&amp;'Print View'!$T$57,'Outcome Indicators - Section C'!$A$30:$A$106&amp;'Outcome Indicators - Section C'!$C$30:$C$106,0))&lt;&gt;0,INDEX('Outcome Indicators - Section C'!E$30:E$106,MATCH('Print View'!$A61&amp;'Print View'!$T$57,'Outcome Indicators - Section C'!$A$30:$A$106&amp;'Outcome Indicators - Section C'!$C$30:$C$106,0)),""),"")</f>
        <v/>
      </c>
      <c r="V61" s="257">
        <f t="array" ref="V61">IFERROR(IF(INDEX('Outcome Indicators - Section C'!F$30:F$106,MATCH('Print View'!$A61&amp;'Print View'!$T$57,'Outcome Indicators - Section C'!$A$30:$A$106&amp;'Outcome Indicators - Section C'!$C$30:$C$106,0))&lt;&gt;0,INDEX('Outcome Indicators - Section C'!F$30:F$106,MATCH('Print View'!$A61&amp;'Print View'!$T$57,'Outcome Indicators - Section C'!$A$30:$A$106&amp;'Outcome Indicators - Section C'!$C$30:$C$106,0)),""),"")</f>
        <v>0.5</v>
      </c>
      <c r="W61" s="271">
        <f t="array" ref="W61">IFERROR(IF(INDEX('Outcome Indicators - Section C'!G$30:G$106,MATCH('Print View'!$A61&amp;'Print View'!$T$57,'Outcome Indicators - Section C'!$A$30:$A$106&amp;'Outcome Indicators - Section C'!$C$30:$C$106,0))&lt;&gt;0,INDEX('Outcome Indicators - Section C'!G$30:G$106,MATCH('Print View'!$A61&amp;'Print View'!$T$57,'Outcome Indicators - Section C'!$A$30:$A$106&amp;'Outcome Indicators - Section C'!$C$30:$C$106,0)),""),"")</f>
        <v>44561</v>
      </c>
      <c r="X61" s="185" t="str">
        <f t="array" ref="X61">IFERROR(IF(INDEX('Outcome Indicators - Section C'!H$30:H$106,MATCH('Print View'!$A61&amp;'Print View'!$T$57,'Outcome Indicators - Section C'!$A$30:$A$106&amp;'Outcome Indicators - Section C'!$C$30:$C$106,0))&lt;&gt;0,INDEX('Outcome Indicators - Section C'!H$30:H$106,MATCH('Print View'!$A61&amp;'Print View'!$T$57,'Outcome Indicators - Section C'!$A$30:$A$106&amp;'Outcome Indicators - Section C'!$C$30:$C$106,0)),""),"")</f>
        <v/>
      </c>
      <c r="Y61" s="249" t="str">
        <f t="array" ref="Y61">IFERROR(IF(INDEX('Outcome Indicators - Section C'!D$30:D$106,MATCH('Print View'!$A61&amp;'Print View'!$Y$57,'Outcome Indicators - Section C'!$A$30:$A$106&amp;'Outcome Indicators - Section C'!$C$30:$C$106,0))&lt;&gt;0,INDEX('Outcome Indicators - Section C'!D$30:D$106,MATCH('Print View'!$A61&amp;'Print View'!$Y$57,'Outcome Indicators - Section C'!$A$30:$A$106&amp;'Outcome Indicators - Section C'!$C$30:$C$106,0)),""),"")</f>
        <v/>
      </c>
      <c r="Z61" s="250" t="str">
        <f t="array" ref="Z61">IFERROR(IF(INDEX('Outcome Indicators - Section C'!E$30:E$106,MATCH('Print View'!$A61&amp;'Print View'!$Y$57,'Outcome Indicators - Section C'!$A$30:$A$106&amp;'Outcome Indicators - Section C'!$C$30:$C$106,0))&lt;&gt;0,INDEX('Outcome Indicators - Section C'!E$30:E$106,MATCH('Print View'!$A61&amp;'Print View'!$Y$57,'Outcome Indicators - Section C'!$A$30:$A$106&amp;'Outcome Indicators - Section C'!$C$30:$C$106,0)),""),"")</f>
        <v/>
      </c>
      <c r="AA61" s="257" t="str">
        <f t="array" ref="AA61">IFERROR(IF(INDEX('Outcome Indicators - Section C'!F$30:F$106,MATCH('Print View'!$A61&amp;'Print View'!$Y$57,'Outcome Indicators - Section C'!$A$30:$A$106&amp;'Outcome Indicators - Section C'!$C$30:$C$106,0))&lt;&gt;0,INDEX('Outcome Indicators - Section C'!F$30:F$106,MATCH('Print View'!$A61&amp;'Print View'!$Y$57,'Outcome Indicators - Section C'!$A$30:$A$106&amp;'Outcome Indicators - Section C'!$C$30:$C$106,0)),""),"")</f>
        <v/>
      </c>
      <c r="AB61" s="271" t="str">
        <f t="array" ref="AB61">IFERROR(IF(INDEX('Outcome Indicators - Section C'!G$30:G$106,MATCH('Print View'!$A61&amp;'Print View'!$Y$57,'Outcome Indicators - Section C'!$A$30:$A$106&amp;'Outcome Indicators - Section C'!$C$30:$C$106,0))&lt;&gt;0,INDEX('Outcome Indicators - Section C'!G$30:G$106,MATCH('Print View'!$A61&amp;'Print View'!$Y$57,'Outcome Indicators - Section C'!$A$30:$A$106&amp;'Outcome Indicators - Section C'!$C$30:$C$106,0)),""),"")</f>
        <v/>
      </c>
      <c r="AC61" s="185" t="str">
        <f t="array" ref="AC61">IFERROR(IF(INDEX('Outcome Indicators - Section C'!H$30:H$106,MATCH('Print View'!$A61&amp;'Print View'!$Y$57,'Outcome Indicators - Section C'!$A$30:$A$106&amp;'Outcome Indicators - Section C'!$C$30:$C$106,0))&lt;&gt;0,INDEX('Outcome Indicators - Section C'!H$30:H$106,MATCH('Print View'!$A61&amp;'Print View'!$Y$57,'Outcome Indicators - Section C'!$A$30:$A$106&amp;'Outcome Indicators - Section C'!$C$30:$C$106,0)),""),"")</f>
        <v/>
      </c>
      <c r="AD61" s="264" t="str">
        <f t="array" ref="AD61">IFERROR(IF(INDEX('Outcome Indicators - Section C'!D$30:D$106,MATCH('Print View'!$A61&amp;'Print View'!$AD$57,'Outcome Indicators - Section C'!$A$30:$A$106&amp;'Outcome Indicators - Section C'!$C$30:$C$106,0))&lt;&gt;0,INDEX('Outcome Indicators - Section C'!D$30:D$106,MATCH('Print View'!$A61&amp;'Print View'!$AD$57,'Outcome Indicators - Section C'!$A$30:$A$106&amp;'Outcome Indicators - Section C'!$C$30:$C$106,0)),""),"")</f>
        <v/>
      </c>
      <c r="AE61" s="250" t="str">
        <f t="array" ref="AE61">IFERROR(IF(INDEX('Outcome Indicators - Section C'!E$30:E$106,MATCH('Print View'!$A61&amp;'Print View'!$AD$57,'Outcome Indicators - Section C'!$A$30:$A$106&amp;'Outcome Indicators - Section C'!$C$30:$C$106,0))&lt;&gt;0,INDEX('Outcome Indicators - Section C'!E$30:E$106,MATCH('Print View'!$A61&amp;'Print View'!$AD$57,'Outcome Indicators - Section C'!$A$30:$A$106&amp;'Outcome Indicators - Section C'!$C$30:$C$106,0)),""),"")</f>
        <v/>
      </c>
      <c r="AF61" s="257" t="str">
        <f t="array" ref="AF61">IFERROR(IF(INDEX('Outcome Indicators - Section C'!F$30:F$106,MATCH('Print View'!$A61&amp;'Print View'!$AD$57,'Outcome Indicators - Section C'!$A$30:$A$106&amp;'Outcome Indicators - Section C'!$C$30:$C$106,0))&lt;&gt;0,INDEX('Outcome Indicators - Section C'!F$30:F$106,MATCH('Print View'!$A61&amp;'Print View'!$AD$57,'Outcome Indicators - Section C'!$A$30:$A$106&amp;'Outcome Indicators - Section C'!$C$30:$C$106,0)),""),"")</f>
        <v/>
      </c>
      <c r="AG61" s="271" t="str">
        <f t="array" ref="AG61">IFERROR(IF(INDEX('Outcome Indicators - Section C'!G$30:G$106,MATCH('Print View'!$A61&amp;'Print View'!$AD$57,'Outcome Indicators - Section C'!$A$30:$A$106&amp;'Outcome Indicators - Section C'!$C$30:$C$106,0))&lt;&gt;0,INDEX('Outcome Indicators - Section C'!G$30:G$106,MATCH('Print View'!$A61&amp;'Print View'!$AD$57,'Outcome Indicators - Section C'!$A$30:$A$106&amp;'Outcome Indicators - Section C'!$C$30:$C$106,0)),""),"")</f>
        <v/>
      </c>
      <c r="AH61" s="188" t="str">
        <f t="array" ref="AH61">IFERROR(IF(INDEX('Outcome Indicators - Section C'!H$30:H$106,MATCH('Print View'!$A61&amp;'Print View'!$AD$57,'Outcome Indicators - Section C'!$A$30:$A$106&amp;'Outcome Indicators - Section C'!$C$30:$C$106,0))&lt;&gt;0,INDEX('Outcome Indicators - Section C'!H$30:H$106,MATCH('Print View'!$A61&amp;'Print View'!$AD$57,'Outcome Indicators - Section C'!$A$30:$A$106&amp;'Outcome Indicators - Section C'!$C$30:$C$106,0)),""),"")</f>
        <v/>
      </c>
      <c r="AI61" s="198"/>
      <c r="AJ61" s="289" t="str">
        <f>IFERROR(IF(INDEX('Outcome Indicators - Section C'!P$10:P$26,MATCH('Print View'!$A61,'Outcome Indicators - Section C'!A$10:A$26,0))&lt;&gt;0,INDEX('Outcome Indicators - Section C'!P$10:P$26,MATCH('Print View'!$A61,'Outcome Indicators - Section C'!A$10:A$26,0)),""),"")</f>
        <v>This indicator measures the extent to which condoms are used by people who are likely to have higher-risk sex. 2015 baseline result reported in AIS "Relatório de Indicadores Básicos". 2020 target (alinged with PEN IV) aims to assure increase in condom use to 50% by 2020 in both men and women. In-country discussions regarding  timeline for the next population-based survey (AIS or DHS) are on-going. Reporting during grant implementation will be responsibility of civil society primary recipient. Performance evaluation will likewise apply to civil society primary recipient.</v>
      </c>
      <c r="AQ61" s="276"/>
      <c r="AR61" s="276"/>
    </row>
    <row r="62" spans="1:44" ht="180" x14ac:dyDescent="0.25">
      <c r="A62" s="171">
        <v>4</v>
      </c>
      <c r="B62" s="178" t="str">
        <f>IFERROR(IF(INDEX('Outcome Indicators - Section C'!B$10:B$26,MATCH('Print View'!$A62,'Outcome Indicators - Section C'!$A$10:$A$26,0))&lt;&gt;0,INDEX('Outcome Indicators - Section C'!B$10:B$26,MATCH('Print View'!$A62,'Outcome Indicators - Section C'!$A$10:$A$26,0)),""),"")</f>
        <v>HIV O-5(M): Percentage of sex workers reporting the use of a condom with their most recent client</v>
      </c>
      <c r="C62" s="178" t="str">
        <f>IFERROR(IF(INDEX('Outcome Indicators - Section C'!C$10:C$26,MATCH('Print View'!$A62,'Outcome Indicators - Section C'!$A$10:$A$26,0))&lt;&gt;0,INDEX('Outcome Indicators - Section C'!C$10:C$26,MATCH('Print View'!$A62,'Outcome Indicators - Section C'!$A$10:$A$26,0)),""),"")</f>
        <v/>
      </c>
      <c r="D62" s="178" t="str">
        <f>IFERROR(IF(INDEX('Outcome Indicators - Section C'!D$10:D$26,MATCH('Print View'!$A62,'Outcome Indicators - Section C'!$A$10:$A$26,0))&lt;&gt;0,INDEX('Outcome Indicators - Section C'!D$10:D$26,MATCH('Print View'!$A62,'Outcome Indicators - Section C'!$A$10:$A$26,0)),""),"")</f>
        <v>85.8% (Maputo)
73.4% (Beira)
62.8% (Nampula)</v>
      </c>
      <c r="E62" s="178" t="str">
        <f>IFERROR(IF(INDEX('Outcome Indicators - Section C'!E$10:E$26,MATCH('Print View'!$A62,'Outcome Indicators - Section C'!$A$10:$A$26,0))&lt;&gt;0,INDEX('Outcome Indicators - Section C'!E$10:E$26,MATCH('Print View'!$A62,'Outcome Indicators - Section C'!$A$10:$A$26,0)),""),"")</f>
        <v>2012</v>
      </c>
      <c r="F62" s="178" t="str">
        <f>IFERROR(IF(INDEX('Outcome Indicators - Section C'!F$10:F$26,MATCH('Print View'!$A62,'Outcome Indicators - Section C'!$A$10:$A$26,0))&lt;&gt;0,INDEX('Outcome Indicators - Section C'!F$10:F$26,MATCH('Print View'!$A62,'Outcome Indicators - Section C'!$A$10:$A$26,0)),""),"")</f>
        <v>IBBS 
(Integrated Bio Behavioural Surveys)</v>
      </c>
      <c r="G62" s="178" t="str">
        <f>IFERROR(IF(INDEX('Outcome Indicators - Section C'!G$10:G$26,MATCH('Print View'!$A62,'Outcome Indicators - Section C'!$A$10:$A$26,0))&lt;&gt;0,INDEX('Outcome Indicators - Section C'!G$10:G$26,MATCH('Print View'!$A62,'Outcome Indicators - Section C'!$A$10:$A$26,0)),""),"")</f>
        <v>Age,Gender</v>
      </c>
      <c r="H62" s="178" t="str">
        <f>IFERROR(IF(INDEX('Outcome Indicators - Section C'!H$10:H$26,MATCH('Print View'!$A62,'Outcome Indicators - Section C'!$A$10:$A$26,0))&lt;&gt;0,INDEX('Outcome Indicators - Section C'!H$10:H$26,MATCH('Print View'!$A62,'Outcome Indicators - Section C'!$A$10:$A$26,0)),""),"")</f>
        <v>Fundação para o Desenvolvimento da Comunidade (FDC)</v>
      </c>
      <c r="I62" s="199" t="str">
        <f>IFERROR(IF(INDEX('Outcome Indicators - Section C'!O$10:O$26,MATCH('Print View'!$A62,'Outcome Indicators - Section C'!$A$10:$A$26,0))&lt;&gt;0,INDEX('Outcome Indicators - Section C'!O$10:O$26,MATCH('Print View'!$A62,'Outcome Indicators - Section C'!$A$10:$A$26,0)),""),"")</f>
        <v>Mozambique</v>
      </c>
      <c r="J62" s="263" t="str">
        <f t="array" ref="J62">IFERROR(IF(INDEX('Outcome Indicators - Section C'!D$30:D$106,MATCH('Print View'!$A62&amp;'Print View'!$J$57,'Outcome Indicators - Section C'!$A$30:$A$106&amp;'Outcome Indicators - Section C'!$C$30:$C$106,0))&lt;&gt;0,INDEX('Outcome Indicators - Section C'!D$30:D$106,MATCH('Print View'!$A62&amp;'Print View'!$J$57,'Outcome Indicators - Section C'!$A$30:$A$106&amp;'Outcome Indicators - Section C'!$C$30:$C$106,0)),""),"")</f>
        <v/>
      </c>
      <c r="K62" s="248" t="str">
        <f t="array" ref="K62">IFERROR(IF(INDEX('Outcome Indicators - Section C'!E$30:E$106,MATCH('Print View'!$A62&amp;'Print View'!$J$57,'Outcome Indicators - Section C'!$A$30:$A$106&amp;'Outcome Indicators - Section C'!$C$30:$C$106,0))&lt;&gt;0,INDEX('Outcome Indicators - Section C'!E$30:E$106,MATCH('Print View'!$A62&amp;'Print View'!$J$57,'Outcome Indicators - Section C'!$A$30:$A$106&amp;'Outcome Indicators - Section C'!$C$30:$C$106,0)),""),"")</f>
        <v/>
      </c>
      <c r="L62" s="256">
        <f t="array" ref="L62">IFERROR(IF(INDEX('Outcome Indicators - Section C'!F$30:F$106,MATCH('Print View'!$A62&amp;'Print View'!$J$57,'Outcome Indicators - Section C'!$A$30:$A$106&amp;'Outcome Indicators - Section C'!$C$30:$C$106,0))&lt;&gt;0,INDEX('Outcome Indicators - Section C'!F$30:F$106,MATCH('Print View'!$A62&amp;'Print View'!$J$57,'Outcome Indicators - Section C'!$A$30:$A$106&amp;'Outcome Indicators - Section C'!$C$30:$C$106,0)),""),"")</f>
        <v>0.79493055555555558</v>
      </c>
      <c r="M62" s="270">
        <f t="array" ref="M62">IFERROR(IF(INDEX('Outcome Indicators - Section C'!G$30:G$106,MATCH('Print View'!$A62&amp;'Print View'!$J$57,'Outcome Indicators - Section C'!$A$30:$A$106&amp;'Outcome Indicators - Section C'!$C$30:$C$106,0))&lt;&gt;0,INDEX('Outcome Indicators - Section C'!G$30:G$106,MATCH('Print View'!$A62&amp;'Print View'!$J$57,'Outcome Indicators - Section C'!$A$30:$A$106&amp;'Outcome Indicators - Section C'!$C$30:$C$106,0)),""),"")</f>
        <v>43830</v>
      </c>
      <c r="N62" s="180" t="str">
        <f t="array" ref="N62">IFERROR(IF(INDEX('Outcome Indicators - Section C'!H$30:H$106,MATCH('Print View'!$A62&amp;'Print View'!$J$57,'Outcome Indicators - Section C'!$A$30:$A$106&amp;'Outcome Indicators - Section C'!$C$30:$C$106,0))&lt;&gt;0,INDEX('Outcome Indicators - Section C'!H$30:H$106,MATCH('Print View'!$A62&amp;'Print View'!$J$57,'Outcome Indicators - Section C'!$A$30:$A$106&amp;'Outcome Indicators - Section C'!$C$30:$C$106,0)),""),"")</f>
        <v/>
      </c>
      <c r="O62" s="247" t="str">
        <f t="array" ref="O62">IFERROR(IF(INDEX('Outcome Indicators - Section C'!D$30:D$106,MATCH('Print View'!$A62&amp;'Print View'!$O$57,'Outcome Indicators - Section C'!$A$30:$A$106&amp;'Outcome Indicators - Section C'!$C$30:$C$106,0))&lt;&gt;0,INDEX('Outcome Indicators - Section C'!D$30:D$106,MATCH('Print View'!$A62&amp;'Print View'!$O$57,'Outcome Indicators - Section C'!$A$30:$A$106&amp;'Outcome Indicators - Section C'!$C$30:$C$106,0)),""),"")</f>
        <v/>
      </c>
      <c r="P62" s="248" t="str">
        <f t="array" ref="P62">IFERROR(IF(INDEX('Outcome Indicators - Section C'!E$30:E$106,MATCH('Print View'!$A62&amp;'Print View'!$O$57,'Outcome Indicators - Section C'!$A$30:$A$106&amp;'Outcome Indicators - Section C'!$C$30:$C$106,0))&lt;&gt;0,INDEX('Outcome Indicators - Section C'!E$30:E$106,MATCH('Print View'!$A62&amp;'Print View'!$O$57,'Outcome Indicators - Section C'!$A$30:$A$106&amp;'Outcome Indicators - Section C'!$C$30:$C$106,0)),""),"")</f>
        <v/>
      </c>
      <c r="Q62" s="256" t="str">
        <f t="array" ref="Q62">IFERROR(IF(INDEX('Outcome Indicators - Section C'!F$30:F$106,MATCH('Print View'!$A62&amp;'Print View'!$O$57,'Outcome Indicators - Section C'!$A$30:$A$106&amp;'Outcome Indicators - Section C'!$C$30:$C$106,0))&lt;&gt;0,INDEX('Outcome Indicators - Section C'!F$30:F$106,MATCH('Print View'!$A62&amp;'Print View'!$O$57,'Outcome Indicators - Section C'!$A$30:$A$106&amp;'Outcome Indicators - Section C'!$C$30:$C$106,0)),""),"")</f>
        <v/>
      </c>
      <c r="R62" s="270" t="str">
        <f t="array" ref="R62">IFERROR(IF(INDEX('Outcome Indicators - Section C'!G$30:G$106,MATCH('Print View'!$A62&amp;'Print View'!$O$57,'Outcome Indicators - Section C'!$A$30:$A$106&amp;'Outcome Indicators - Section C'!$C$30:$C$106,0))&lt;&gt;0,INDEX('Outcome Indicators - Section C'!G$30:G$106,MATCH('Print View'!$A62&amp;'Print View'!$O$57,'Outcome Indicators - Section C'!$A$30:$A$106&amp;'Outcome Indicators - Section C'!$C$30:$C$106,0)),""),"")</f>
        <v/>
      </c>
      <c r="S62" s="179" t="str">
        <f t="array" ref="S62">IFERROR(IF(INDEX('Outcome Indicators - Section C'!H$30:H$106,MATCH('Print View'!$A62&amp;'Print View'!$O$57,'Outcome Indicators - Section C'!$A$30:$A$106&amp;'Outcome Indicators - Section C'!$C$30:$C$106,0))&lt;&gt;0,INDEX('Outcome Indicators - Section C'!H$30:H$106,MATCH('Print View'!$A62&amp;'Print View'!$O$57,'Outcome Indicators - Section C'!$A$30:$A$106&amp;'Outcome Indicators - Section C'!$C$30:$C$106,0)),""),"")</f>
        <v/>
      </c>
      <c r="T62" s="247" t="str">
        <f t="array" ref="T62">IFERROR(IF(INDEX('Outcome Indicators - Section C'!D$30:D$106,MATCH('Print View'!$A62&amp;'Print View'!$T$57,'Outcome Indicators - Section C'!$A$30:$A$106&amp;'Outcome Indicators - Section C'!$C$30:$C$106,0))&lt;&gt;0,INDEX('Outcome Indicators - Section C'!D$30:D$106,MATCH('Print View'!$A62&amp;'Print View'!$T$57,'Outcome Indicators - Section C'!$A$30:$A$106&amp;'Outcome Indicators - Section C'!$C$30:$C$106,0)),""),"")</f>
        <v/>
      </c>
      <c r="U62" s="248" t="str">
        <f t="array" ref="U62">IFERROR(IF(INDEX('Outcome Indicators - Section C'!E$30:E$106,MATCH('Print View'!$A62&amp;'Print View'!$T$57,'Outcome Indicators - Section C'!$A$30:$A$106&amp;'Outcome Indicators - Section C'!$C$30:$C$106,0))&lt;&gt;0,INDEX('Outcome Indicators - Section C'!E$30:E$106,MATCH('Print View'!$A62&amp;'Print View'!$T$57,'Outcome Indicators - Section C'!$A$30:$A$106&amp;'Outcome Indicators - Section C'!$C$30:$C$106,0)),""),"")</f>
        <v/>
      </c>
      <c r="V62" s="256" t="str">
        <f t="array" ref="V62">IFERROR(IF(INDEX('Outcome Indicators - Section C'!F$30:F$106,MATCH('Print View'!$A62&amp;'Print View'!$T$57,'Outcome Indicators - Section C'!$A$30:$A$106&amp;'Outcome Indicators - Section C'!$C$30:$C$106,0))&lt;&gt;0,INDEX('Outcome Indicators - Section C'!F$30:F$106,MATCH('Print View'!$A62&amp;'Print View'!$T$57,'Outcome Indicators - Section C'!$A$30:$A$106&amp;'Outcome Indicators - Section C'!$C$30:$C$106,0)),""),"")</f>
        <v/>
      </c>
      <c r="W62" s="270" t="str">
        <f t="array" ref="W62">IFERROR(IF(INDEX('Outcome Indicators - Section C'!G$30:G$106,MATCH('Print View'!$A62&amp;'Print View'!$T$57,'Outcome Indicators - Section C'!$A$30:$A$106&amp;'Outcome Indicators - Section C'!$C$30:$C$106,0))&lt;&gt;0,INDEX('Outcome Indicators - Section C'!G$30:G$106,MATCH('Print View'!$A62&amp;'Print View'!$T$57,'Outcome Indicators - Section C'!$A$30:$A$106&amp;'Outcome Indicators - Section C'!$C$30:$C$106,0)),""),"")</f>
        <v/>
      </c>
      <c r="X62" s="180" t="str">
        <f t="array" ref="X62">IFERROR(IF(INDEX('Outcome Indicators - Section C'!H$30:H$106,MATCH('Print View'!$A62&amp;'Print View'!$T$57,'Outcome Indicators - Section C'!$A$30:$A$106&amp;'Outcome Indicators - Section C'!$C$30:$C$106,0))&lt;&gt;0,INDEX('Outcome Indicators - Section C'!H$30:H$106,MATCH('Print View'!$A62&amp;'Print View'!$T$57,'Outcome Indicators - Section C'!$A$30:$A$106&amp;'Outcome Indicators - Section C'!$C$30:$C$106,0)),""),"")</f>
        <v/>
      </c>
      <c r="Y62" s="247" t="str">
        <f t="array" ref="Y62">IFERROR(IF(INDEX('Outcome Indicators - Section C'!D$30:D$106,MATCH('Print View'!$A62&amp;'Print View'!$Y$57,'Outcome Indicators - Section C'!$A$30:$A$106&amp;'Outcome Indicators - Section C'!$C$30:$C$106,0))&lt;&gt;0,INDEX('Outcome Indicators - Section C'!D$30:D$106,MATCH('Print View'!$A62&amp;'Print View'!$Y$57,'Outcome Indicators - Section C'!$A$30:$A$106&amp;'Outcome Indicators - Section C'!$C$30:$C$106,0)),""),"")</f>
        <v/>
      </c>
      <c r="Z62" s="248" t="str">
        <f t="array" ref="Z62">IFERROR(IF(INDEX('Outcome Indicators - Section C'!E$30:E$106,MATCH('Print View'!$A62&amp;'Print View'!$Y$57,'Outcome Indicators - Section C'!$A$30:$A$106&amp;'Outcome Indicators - Section C'!$C$30:$C$106,0))&lt;&gt;0,INDEX('Outcome Indicators - Section C'!E$30:E$106,MATCH('Print View'!$A62&amp;'Print View'!$Y$57,'Outcome Indicators - Section C'!$A$30:$A$106&amp;'Outcome Indicators - Section C'!$C$30:$C$106,0)),""),"")</f>
        <v/>
      </c>
      <c r="AA62" s="256" t="str">
        <f t="array" ref="AA62">IFERROR(IF(INDEX('Outcome Indicators - Section C'!F$30:F$106,MATCH('Print View'!$A62&amp;'Print View'!$Y$57,'Outcome Indicators - Section C'!$A$30:$A$106&amp;'Outcome Indicators - Section C'!$C$30:$C$106,0))&lt;&gt;0,INDEX('Outcome Indicators - Section C'!F$30:F$106,MATCH('Print View'!$A62&amp;'Print View'!$Y$57,'Outcome Indicators - Section C'!$A$30:$A$106&amp;'Outcome Indicators - Section C'!$C$30:$C$106,0)),""),"")</f>
        <v/>
      </c>
      <c r="AB62" s="270" t="str">
        <f t="array" ref="AB62">IFERROR(IF(INDEX('Outcome Indicators - Section C'!G$30:G$106,MATCH('Print View'!$A62&amp;'Print View'!$Y$57,'Outcome Indicators - Section C'!$A$30:$A$106&amp;'Outcome Indicators - Section C'!$C$30:$C$106,0))&lt;&gt;0,INDEX('Outcome Indicators - Section C'!G$30:G$106,MATCH('Print View'!$A62&amp;'Print View'!$Y$57,'Outcome Indicators - Section C'!$A$30:$A$106&amp;'Outcome Indicators - Section C'!$C$30:$C$106,0)),""),"")</f>
        <v/>
      </c>
      <c r="AC62" s="180" t="str">
        <f t="array" ref="AC62">IFERROR(IF(INDEX('Outcome Indicators - Section C'!H$30:H$106,MATCH('Print View'!$A62&amp;'Print View'!$Y$57,'Outcome Indicators - Section C'!$A$30:$A$106&amp;'Outcome Indicators - Section C'!$C$30:$C$106,0))&lt;&gt;0,INDEX('Outcome Indicators - Section C'!H$30:H$106,MATCH('Print View'!$A62&amp;'Print View'!$Y$57,'Outcome Indicators - Section C'!$A$30:$A$106&amp;'Outcome Indicators - Section C'!$C$30:$C$106,0)),""),"")</f>
        <v/>
      </c>
      <c r="AD62" s="263" t="str">
        <f t="array" ref="AD62">IFERROR(IF(INDEX('Outcome Indicators - Section C'!D$30:D$106,MATCH('Print View'!$A62&amp;'Print View'!$AD$57,'Outcome Indicators - Section C'!$A$30:$A$106&amp;'Outcome Indicators - Section C'!$C$30:$C$106,0))&lt;&gt;0,INDEX('Outcome Indicators - Section C'!D$30:D$106,MATCH('Print View'!$A62&amp;'Print View'!$AD$57,'Outcome Indicators - Section C'!$A$30:$A$106&amp;'Outcome Indicators - Section C'!$C$30:$C$106,0)),""),"")</f>
        <v/>
      </c>
      <c r="AE62" s="248" t="str">
        <f t="array" ref="AE62">IFERROR(IF(INDEX('Outcome Indicators - Section C'!E$30:E$106,MATCH('Print View'!$A62&amp;'Print View'!$AD$57,'Outcome Indicators - Section C'!$A$30:$A$106&amp;'Outcome Indicators - Section C'!$C$30:$C$106,0))&lt;&gt;0,INDEX('Outcome Indicators - Section C'!E$30:E$106,MATCH('Print View'!$A62&amp;'Print View'!$AD$57,'Outcome Indicators - Section C'!$A$30:$A$106&amp;'Outcome Indicators - Section C'!$C$30:$C$106,0)),""),"")</f>
        <v/>
      </c>
      <c r="AF62" s="256" t="str">
        <f t="array" ref="AF62">IFERROR(IF(INDEX('Outcome Indicators - Section C'!F$30:F$106,MATCH('Print View'!$A62&amp;'Print View'!$AD$57,'Outcome Indicators - Section C'!$A$30:$A$106&amp;'Outcome Indicators - Section C'!$C$30:$C$106,0))&lt;&gt;0,INDEX('Outcome Indicators - Section C'!F$30:F$106,MATCH('Print View'!$A62&amp;'Print View'!$AD$57,'Outcome Indicators - Section C'!$A$30:$A$106&amp;'Outcome Indicators - Section C'!$C$30:$C$106,0)),""),"")</f>
        <v/>
      </c>
      <c r="AG62" s="270" t="str">
        <f t="array" ref="AG62">IFERROR(IF(INDEX('Outcome Indicators - Section C'!G$30:G$106,MATCH('Print View'!$A62&amp;'Print View'!$AD$57,'Outcome Indicators - Section C'!$A$30:$A$106&amp;'Outcome Indicators - Section C'!$C$30:$C$106,0))&lt;&gt;0,INDEX('Outcome Indicators - Section C'!G$30:G$106,MATCH('Print View'!$A62&amp;'Print View'!$AD$57,'Outcome Indicators - Section C'!$A$30:$A$106&amp;'Outcome Indicators - Section C'!$C$30:$C$106,0)),""),"")</f>
        <v/>
      </c>
      <c r="AH62" s="183" t="str">
        <f t="array" ref="AH62">IFERROR(IF(INDEX('Outcome Indicators - Section C'!H$30:H$106,MATCH('Print View'!$A62&amp;'Print View'!$AD$57,'Outcome Indicators - Section C'!$A$30:$A$106&amp;'Outcome Indicators - Section C'!$C$30:$C$106,0))&lt;&gt;0,INDEX('Outcome Indicators - Section C'!H$30:H$106,MATCH('Print View'!$A62&amp;'Print View'!$AD$57,'Outcome Indicators - Section C'!$A$30:$A$106&amp;'Outcome Indicators - Section C'!$C$30:$C$106,0)),""),"")</f>
        <v/>
      </c>
      <c r="AI62" s="198"/>
      <c r="AJ62" s="290" t="str">
        <f>IFERROR(IF(INDEX('Outcome Indicators - Section C'!P$10:P$26,MATCH('Print View'!$A62,'Outcome Indicators - Section C'!A$10:A$26,0))&lt;&gt;0,INDEX('Outcome Indicators - Section C'!P$10:P$26,MATCH('Print View'!$A62,'Outcome Indicators - Section C'!A$10:A$26,0)),""),"")</f>
        <v>Mozambique conducted a Biological and Behavioural Surveillance Survey (IBBS) among female sex workers (FSW) in 2012. Data were collected in 3 cities (Maputo, Beira and Nampula) from a total of 1,240 FSW. The next IBBS is planned for 2017/18, with final results available in 2019. Targets for follow-up IBBS by city are as follows: 90.3% (Maputo), 79.4% (Beira), 68.8% (Nampula). The average of these values (79%) has been used as a target in the Outcome Indicator Targets table below as only one value is accepted. Reporting during grant implementation will be responsibility of civil society primary recipient. Performance evaluation will likewise apply to civil society primary recipient.</v>
      </c>
      <c r="AQ62" s="276"/>
      <c r="AR62" s="276"/>
    </row>
    <row r="63" spans="1:44" ht="180" x14ac:dyDescent="0.25">
      <c r="A63" s="212">
        <v>5</v>
      </c>
      <c r="B63" s="172" t="str">
        <f>IFERROR(IF(INDEX('Outcome Indicators - Section C'!B$10:B$26,MATCH('Print View'!$A63,'Outcome Indicators - Section C'!$A$10:$A$26,0))&lt;&gt;0,INDEX('Outcome Indicators - Section C'!B$10:B$26,MATCH('Print View'!$A63,'Outcome Indicators - Section C'!$A$10:$A$26,0)),""),"")</f>
        <v>HIV O-4a(M): Percentage of men reporting the use of a condom the last time they had anal sex with a male partner</v>
      </c>
      <c r="C63" s="172" t="str">
        <f>IFERROR(IF(INDEX('Outcome Indicators - Section C'!C$10:C$26,MATCH('Print View'!$A63,'Outcome Indicators - Section C'!$A$10:$A$26,0))&lt;&gt;0,INDEX('Outcome Indicators - Section C'!C$10:C$26,MATCH('Print View'!$A63,'Outcome Indicators - Section C'!$A$10:$A$26,0)),""),"")</f>
        <v/>
      </c>
      <c r="D63" s="172" t="str">
        <f>IFERROR(IF(INDEX('Outcome Indicators - Section C'!D$10:D$26,MATCH('Print View'!$A63,'Outcome Indicators - Section C'!$A$10:$A$26,0))&lt;&gt;0,INDEX('Outcome Indicators - Section C'!D$10:D$26,MATCH('Print View'!$A63,'Outcome Indicators - Section C'!$A$10:$A$26,0)),""),"")</f>
        <v>76.0% (Maputo)
80.3% (Beira)
61.9% (Nampula)</v>
      </c>
      <c r="E63" s="172" t="str">
        <f>IFERROR(IF(INDEX('Outcome Indicators - Section C'!E$10:E$26,MATCH('Print View'!$A63,'Outcome Indicators - Section C'!$A$10:$A$26,0))&lt;&gt;0,INDEX('Outcome Indicators - Section C'!E$10:E$26,MATCH('Print View'!$A63,'Outcome Indicators - Section C'!$A$10:$A$26,0)),""),"")</f>
        <v>2011</v>
      </c>
      <c r="F63" s="172" t="str">
        <f>IFERROR(IF(INDEX('Outcome Indicators - Section C'!F$10:F$26,MATCH('Print View'!$A63,'Outcome Indicators - Section C'!$A$10:$A$26,0))&lt;&gt;0,INDEX('Outcome Indicators - Section C'!F$10:F$26,MATCH('Print View'!$A63,'Outcome Indicators - Section C'!$A$10:$A$26,0)),""),"")</f>
        <v>IBBS 
(Integrated Bio Behavioural Surveys)</v>
      </c>
      <c r="G63" s="172" t="str">
        <f>IFERROR(IF(INDEX('Outcome Indicators - Section C'!G$10:G$26,MATCH('Print View'!$A63,'Outcome Indicators - Section C'!$A$10:$A$26,0))&lt;&gt;0,INDEX('Outcome Indicators - Section C'!G$10:G$26,MATCH('Print View'!$A63,'Outcome Indicators - Section C'!$A$10:$A$26,0)),""),"")</f>
        <v>Age</v>
      </c>
      <c r="H63" s="172" t="str">
        <f>IFERROR(IF(INDEX('Outcome Indicators - Section C'!H$10:H$26,MATCH('Print View'!$A63,'Outcome Indicators - Section C'!$A$10:$A$26,0))&lt;&gt;0,INDEX('Outcome Indicators - Section C'!H$10:H$26,MATCH('Print View'!$A63,'Outcome Indicators - Section C'!$A$10:$A$26,0)),""),"")</f>
        <v>Fundação para o Desenvolvimento da Comunidade (FDC)</v>
      </c>
      <c r="I63" s="197" t="str">
        <f>IFERROR(IF(INDEX('Outcome Indicators - Section C'!O$10:O$26,MATCH('Print View'!$A63,'Outcome Indicators - Section C'!$A$10:$A$26,0))&lt;&gt;0,INDEX('Outcome Indicators - Section C'!O$10:O$26,MATCH('Print View'!$A63,'Outcome Indicators - Section C'!$A$10:$A$26,0)),""),"")</f>
        <v>Mozambique</v>
      </c>
      <c r="J63" s="264" t="str">
        <f t="array" ref="J63">IFERROR(IF(INDEX('Outcome Indicators - Section C'!D$30:D$106,MATCH('Print View'!$A63&amp;'Print View'!$J$57,'Outcome Indicators - Section C'!$A$30:$A$106&amp;'Outcome Indicators - Section C'!$C$30:$C$106,0))&lt;&gt;0,INDEX('Outcome Indicators - Section C'!D$30:D$106,MATCH('Print View'!$A63&amp;'Print View'!$J$57,'Outcome Indicators - Section C'!$A$30:$A$106&amp;'Outcome Indicators - Section C'!$C$30:$C$106,0)),""),"")</f>
        <v/>
      </c>
      <c r="K63" s="250" t="str">
        <f t="array" ref="K63">IFERROR(IF(INDEX('Outcome Indicators - Section C'!E$30:E$106,MATCH('Print View'!$A63&amp;'Print View'!$J$57,'Outcome Indicators - Section C'!$A$30:$A$106&amp;'Outcome Indicators - Section C'!$C$30:$C$106,0))&lt;&gt;0,INDEX('Outcome Indicators - Section C'!E$30:E$106,MATCH('Print View'!$A63&amp;'Print View'!$J$57,'Outcome Indicators - Section C'!$A$30:$A$106&amp;'Outcome Indicators - Section C'!$C$30:$C$106,0)),""),"")</f>
        <v/>
      </c>
      <c r="L63" s="257" t="str">
        <f t="array" ref="L63">IFERROR(IF(INDEX('Outcome Indicators - Section C'!F$30:F$106,MATCH('Print View'!$A63&amp;'Print View'!$J$57,'Outcome Indicators - Section C'!$A$30:$A$106&amp;'Outcome Indicators - Section C'!$C$30:$C$106,0))&lt;&gt;0,INDEX('Outcome Indicators - Section C'!F$30:F$106,MATCH('Print View'!$A63&amp;'Print View'!$J$57,'Outcome Indicators - Section C'!$A$30:$A$106&amp;'Outcome Indicators - Section C'!$C$30:$C$106,0)),""),"")</f>
        <v/>
      </c>
      <c r="M63" s="271" t="str">
        <f t="array" ref="M63">IFERROR(IF(INDEX('Outcome Indicators - Section C'!G$30:G$106,MATCH('Print View'!$A63&amp;'Print View'!$J$57,'Outcome Indicators - Section C'!$A$30:$A$106&amp;'Outcome Indicators - Section C'!$C$30:$C$106,0))&lt;&gt;0,INDEX('Outcome Indicators - Section C'!G$30:G$106,MATCH('Print View'!$A63&amp;'Print View'!$J$57,'Outcome Indicators - Section C'!$A$30:$A$106&amp;'Outcome Indicators - Section C'!$C$30:$C$106,0)),""),"")</f>
        <v/>
      </c>
      <c r="N63" s="185" t="str">
        <f t="array" ref="N63">IFERROR(IF(INDEX('Outcome Indicators - Section C'!H$30:H$106,MATCH('Print View'!$A63&amp;'Print View'!$J$57,'Outcome Indicators - Section C'!$A$30:$A$106&amp;'Outcome Indicators - Section C'!$C$30:$C$106,0))&lt;&gt;0,INDEX('Outcome Indicators - Section C'!H$30:H$106,MATCH('Print View'!$A63&amp;'Print View'!$J$57,'Outcome Indicators - Section C'!$A$30:$A$106&amp;'Outcome Indicators - Section C'!$C$30:$C$106,0)),""),"")</f>
        <v/>
      </c>
      <c r="O63" s="249" t="str">
        <f t="array" ref="O63">IFERROR(IF(INDEX('Outcome Indicators - Section C'!D$30:D$106,MATCH('Print View'!$A63&amp;'Print View'!$O$57,'Outcome Indicators - Section C'!$A$30:$A$106&amp;'Outcome Indicators - Section C'!$C$30:$C$106,0))&lt;&gt;0,INDEX('Outcome Indicators - Section C'!D$30:D$106,MATCH('Print View'!$A63&amp;'Print View'!$O$57,'Outcome Indicators - Section C'!$A$30:$A$106&amp;'Outcome Indicators - Section C'!$C$30:$C$106,0)),""),"")</f>
        <v/>
      </c>
      <c r="P63" s="250" t="str">
        <f t="array" ref="P63">IFERROR(IF(INDEX('Outcome Indicators - Section C'!E$30:E$106,MATCH('Print View'!$A63&amp;'Print View'!$O$57,'Outcome Indicators - Section C'!$A$30:$A$106&amp;'Outcome Indicators - Section C'!$C$30:$C$106,0))&lt;&gt;0,INDEX('Outcome Indicators - Section C'!E$30:E$106,MATCH('Print View'!$A63&amp;'Print View'!$O$57,'Outcome Indicators - Section C'!$A$30:$A$106&amp;'Outcome Indicators - Section C'!$C$30:$C$106,0)),""),"")</f>
        <v/>
      </c>
      <c r="Q63" s="257" t="str">
        <f t="array" ref="Q63">IFERROR(IF(INDEX('Outcome Indicators - Section C'!F$30:F$106,MATCH('Print View'!$A63&amp;'Print View'!$O$57,'Outcome Indicators - Section C'!$A$30:$A$106&amp;'Outcome Indicators - Section C'!$C$30:$C$106,0))&lt;&gt;0,INDEX('Outcome Indicators - Section C'!F$30:F$106,MATCH('Print View'!$A63&amp;'Print View'!$O$57,'Outcome Indicators - Section C'!$A$30:$A$106&amp;'Outcome Indicators - Section C'!$C$30:$C$106,0)),""),"")</f>
        <v/>
      </c>
      <c r="R63" s="271" t="str">
        <f t="array" ref="R63">IFERROR(IF(INDEX('Outcome Indicators - Section C'!G$30:G$106,MATCH('Print View'!$A63&amp;'Print View'!$O$57,'Outcome Indicators - Section C'!$A$30:$A$106&amp;'Outcome Indicators - Section C'!$C$30:$C$106,0))&lt;&gt;0,INDEX('Outcome Indicators - Section C'!G$30:G$106,MATCH('Print View'!$A63&amp;'Print View'!$O$57,'Outcome Indicators - Section C'!$A$30:$A$106&amp;'Outcome Indicators - Section C'!$C$30:$C$106,0)),""),"")</f>
        <v/>
      </c>
      <c r="S63" s="184" t="str">
        <f t="array" ref="S63">IFERROR(IF(INDEX('Outcome Indicators - Section C'!H$30:H$106,MATCH('Print View'!$A63&amp;'Print View'!$O$57,'Outcome Indicators - Section C'!$A$30:$A$106&amp;'Outcome Indicators - Section C'!$C$30:$C$106,0))&lt;&gt;0,INDEX('Outcome Indicators - Section C'!H$30:H$106,MATCH('Print View'!$A63&amp;'Print View'!$O$57,'Outcome Indicators - Section C'!$A$30:$A$106&amp;'Outcome Indicators - Section C'!$C$30:$C$106,0)),""),"")</f>
        <v/>
      </c>
      <c r="T63" s="249" t="str">
        <f t="array" ref="T63">IFERROR(IF(INDEX('Outcome Indicators - Section C'!D$30:D$106,MATCH('Print View'!$A63&amp;'Print View'!$T$57,'Outcome Indicators - Section C'!$A$30:$A$106&amp;'Outcome Indicators - Section C'!$C$30:$C$106,0))&lt;&gt;0,INDEX('Outcome Indicators - Section C'!D$30:D$106,MATCH('Print View'!$A63&amp;'Print View'!$T$57,'Outcome Indicators - Section C'!$A$30:$A$106&amp;'Outcome Indicators - Section C'!$C$30:$C$106,0)),""),"")</f>
        <v/>
      </c>
      <c r="U63" s="250" t="str">
        <f t="array" ref="U63">IFERROR(IF(INDEX('Outcome Indicators - Section C'!E$30:E$106,MATCH('Print View'!$A63&amp;'Print View'!$T$57,'Outcome Indicators - Section C'!$A$30:$A$106&amp;'Outcome Indicators - Section C'!$C$30:$C$106,0))&lt;&gt;0,INDEX('Outcome Indicators - Section C'!E$30:E$106,MATCH('Print View'!$A63&amp;'Print View'!$T$57,'Outcome Indicators - Section C'!$A$30:$A$106&amp;'Outcome Indicators - Section C'!$C$30:$C$106,0)),""),"")</f>
        <v/>
      </c>
      <c r="V63" s="257" t="str">
        <f t="array" ref="V63">IFERROR(IF(INDEX('Outcome Indicators - Section C'!F$30:F$106,MATCH('Print View'!$A63&amp;'Print View'!$T$57,'Outcome Indicators - Section C'!$A$30:$A$106&amp;'Outcome Indicators - Section C'!$C$30:$C$106,0))&lt;&gt;0,INDEX('Outcome Indicators - Section C'!F$30:F$106,MATCH('Print View'!$A63&amp;'Print View'!$T$57,'Outcome Indicators - Section C'!$A$30:$A$106&amp;'Outcome Indicators - Section C'!$C$30:$C$106,0)),""),"")</f>
        <v/>
      </c>
      <c r="W63" s="271" t="str">
        <f t="array" ref="W63">IFERROR(IF(INDEX('Outcome Indicators - Section C'!G$30:G$106,MATCH('Print View'!$A63&amp;'Print View'!$T$57,'Outcome Indicators - Section C'!$A$30:$A$106&amp;'Outcome Indicators - Section C'!$C$30:$C$106,0))&lt;&gt;0,INDEX('Outcome Indicators - Section C'!G$30:G$106,MATCH('Print View'!$A63&amp;'Print View'!$T$57,'Outcome Indicators - Section C'!$A$30:$A$106&amp;'Outcome Indicators - Section C'!$C$30:$C$106,0)),""),"")</f>
        <v/>
      </c>
      <c r="X63" s="185" t="str">
        <f t="array" ref="X63">IFERROR(IF(INDEX('Outcome Indicators - Section C'!H$30:H$106,MATCH('Print View'!$A63&amp;'Print View'!$T$57,'Outcome Indicators - Section C'!$A$30:$A$106&amp;'Outcome Indicators - Section C'!$C$30:$C$106,0))&lt;&gt;0,INDEX('Outcome Indicators - Section C'!H$30:H$106,MATCH('Print View'!$A63&amp;'Print View'!$T$57,'Outcome Indicators - Section C'!$A$30:$A$106&amp;'Outcome Indicators - Section C'!$C$30:$C$106,0)),""),"")</f>
        <v>TBD</v>
      </c>
      <c r="Y63" s="249" t="str">
        <f t="array" ref="Y63">IFERROR(IF(INDEX('Outcome Indicators - Section C'!D$30:D$106,MATCH('Print View'!$A63&amp;'Print View'!$Y$57,'Outcome Indicators - Section C'!$A$30:$A$106&amp;'Outcome Indicators - Section C'!$C$30:$C$106,0))&lt;&gt;0,INDEX('Outcome Indicators - Section C'!D$30:D$106,MATCH('Print View'!$A63&amp;'Print View'!$Y$57,'Outcome Indicators - Section C'!$A$30:$A$106&amp;'Outcome Indicators - Section C'!$C$30:$C$106,0)),""),"")</f>
        <v/>
      </c>
      <c r="Z63" s="250" t="str">
        <f t="array" ref="Z63">IFERROR(IF(INDEX('Outcome Indicators - Section C'!E$30:E$106,MATCH('Print View'!$A63&amp;'Print View'!$Y$57,'Outcome Indicators - Section C'!$A$30:$A$106&amp;'Outcome Indicators - Section C'!$C$30:$C$106,0))&lt;&gt;0,INDEX('Outcome Indicators - Section C'!E$30:E$106,MATCH('Print View'!$A63&amp;'Print View'!$Y$57,'Outcome Indicators - Section C'!$A$30:$A$106&amp;'Outcome Indicators - Section C'!$C$30:$C$106,0)),""),"")</f>
        <v/>
      </c>
      <c r="AA63" s="257" t="str">
        <f t="array" ref="AA63">IFERROR(IF(INDEX('Outcome Indicators - Section C'!F$30:F$106,MATCH('Print View'!$A63&amp;'Print View'!$Y$57,'Outcome Indicators - Section C'!$A$30:$A$106&amp;'Outcome Indicators - Section C'!$C$30:$C$106,0))&lt;&gt;0,INDEX('Outcome Indicators - Section C'!F$30:F$106,MATCH('Print View'!$A63&amp;'Print View'!$Y$57,'Outcome Indicators - Section C'!$A$30:$A$106&amp;'Outcome Indicators - Section C'!$C$30:$C$106,0)),""),"")</f>
        <v/>
      </c>
      <c r="AB63" s="271" t="str">
        <f t="array" ref="AB63">IFERROR(IF(INDEX('Outcome Indicators - Section C'!G$30:G$106,MATCH('Print View'!$A63&amp;'Print View'!$Y$57,'Outcome Indicators - Section C'!$A$30:$A$106&amp;'Outcome Indicators - Section C'!$C$30:$C$106,0))&lt;&gt;0,INDEX('Outcome Indicators - Section C'!G$30:G$106,MATCH('Print View'!$A63&amp;'Print View'!$Y$57,'Outcome Indicators - Section C'!$A$30:$A$106&amp;'Outcome Indicators - Section C'!$C$30:$C$106,0)),""),"")</f>
        <v/>
      </c>
      <c r="AC63" s="185" t="str">
        <f t="array" ref="AC63">IFERROR(IF(INDEX('Outcome Indicators - Section C'!H$30:H$106,MATCH('Print View'!$A63&amp;'Print View'!$Y$57,'Outcome Indicators - Section C'!$A$30:$A$106&amp;'Outcome Indicators - Section C'!$C$30:$C$106,0))&lt;&gt;0,INDEX('Outcome Indicators - Section C'!H$30:H$106,MATCH('Print View'!$A63&amp;'Print View'!$Y$57,'Outcome Indicators - Section C'!$A$30:$A$106&amp;'Outcome Indicators - Section C'!$C$30:$C$106,0)),""),"")</f>
        <v/>
      </c>
      <c r="AD63" s="264" t="str">
        <f t="array" ref="AD63">IFERROR(IF(INDEX('Outcome Indicators - Section C'!D$30:D$106,MATCH('Print View'!$A63&amp;'Print View'!$AD$57,'Outcome Indicators - Section C'!$A$30:$A$106&amp;'Outcome Indicators - Section C'!$C$30:$C$106,0))&lt;&gt;0,INDEX('Outcome Indicators - Section C'!D$30:D$106,MATCH('Print View'!$A63&amp;'Print View'!$AD$57,'Outcome Indicators - Section C'!$A$30:$A$106&amp;'Outcome Indicators - Section C'!$C$30:$C$106,0)),""),"")</f>
        <v/>
      </c>
      <c r="AE63" s="250" t="str">
        <f t="array" ref="AE63">IFERROR(IF(INDEX('Outcome Indicators - Section C'!E$30:E$106,MATCH('Print View'!$A63&amp;'Print View'!$AD$57,'Outcome Indicators - Section C'!$A$30:$A$106&amp;'Outcome Indicators - Section C'!$C$30:$C$106,0))&lt;&gt;0,INDEX('Outcome Indicators - Section C'!E$30:E$106,MATCH('Print View'!$A63&amp;'Print View'!$AD$57,'Outcome Indicators - Section C'!$A$30:$A$106&amp;'Outcome Indicators - Section C'!$C$30:$C$106,0)),""),"")</f>
        <v/>
      </c>
      <c r="AF63" s="257" t="str">
        <f t="array" ref="AF63">IFERROR(IF(INDEX('Outcome Indicators - Section C'!F$30:F$106,MATCH('Print View'!$A63&amp;'Print View'!$AD$57,'Outcome Indicators - Section C'!$A$30:$A$106&amp;'Outcome Indicators - Section C'!$C$30:$C$106,0))&lt;&gt;0,INDEX('Outcome Indicators - Section C'!F$30:F$106,MATCH('Print View'!$A63&amp;'Print View'!$AD$57,'Outcome Indicators - Section C'!$A$30:$A$106&amp;'Outcome Indicators - Section C'!$C$30:$C$106,0)),""),"")</f>
        <v/>
      </c>
      <c r="AG63" s="271" t="str">
        <f t="array" ref="AG63">IFERROR(IF(INDEX('Outcome Indicators - Section C'!G$30:G$106,MATCH('Print View'!$A63&amp;'Print View'!$AD$57,'Outcome Indicators - Section C'!$A$30:$A$106&amp;'Outcome Indicators - Section C'!$C$30:$C$106,0))&lt;&gt;0,INDEX('Outcome Indicators - Section C'!G$30:G$106,MATCH('Print View'!$A63&amp;'Print View'!$AD$57,'Outcome Indicators - Section C'!$A$30:$A$106&amp;'Outcome Indicators - Section C'!$C$30:$C$106,0)),""),"")</f>
        <v/>
      </c>
      <c r="AH63" s="188" t="str">
        <f t="array" ref="AH63">IFERROR(IF(INDEX('Outcome Indicators - Section C'!H$30:H$106,MATCH('Print View'!$A63&amp;'Print View'!$AD$57,'Outcome Indicators - Section C'!$A$30:$A$106&amp;'Outcome Indicators - Section C'!$C$30:$C$106,0))&lt;&gt;0,INDEX('Outcome Indicators - Section C'!H$30:H$106,MATCH('Print View'!$A63&amp;'Print View'!$AD$57,'Outcome Indicators - Section C'!$A$30:$A$106&amp;'Outcome Indicators - Section C'!$C$30:$C$106,0)),""),"")</f>
        <v/>
      </c>
      <c r="AI63" s="198"/>
      <c r="AJ63" s="289" t="str">
        <f>IFERROR(IF(INDEX('Outcome Indicators - Section C'!P$10:P$26,MATCH('Print View'!$A63,'Outcome Indicators - Section C'!A$10:A$26,0))&lt;&gt;0,INDEX('Outcome Indicators - Section C'!P$10:P$26,MATCH('Print View'!$A63,'Outcome Indicators - Section C'!A$10:A$26,0)),""),"")</f>
        <v>Mozambique conducted a Biological and Behavioural Surveillance Survey (IBBS) among men who have sex with men (MSM) in 2011. Data were collected in 3 cities (Maputo, Beira and Nampula) from a total of 1,432 MSM. The Mozambique National Institute of Health is currently discussing an appropriate timeline for a follow-up MSM IBBS. Discussions around target setting/reporting proposed for grant making stage of funding cycle as timeline for next IBBS will be more clear in the coming months</v>
      </c>
      <c r="AQ63" s="276"/>
      <c r="AR63" s="276"/>
    </row>
    <row r="64" spans="1:44" ht="210" x14ac:dyDescent="0.25">
      <c r="A64" s="171">
        <v>6</v>
      </c>
      <c r="B64" s="178" t="str">
        <f>IFERROR(IF(INDEX('Outcome Indicators - Section C'!B$10:B$26,MATCH('Print View'!$A64,'Outcome Indicators - Section C'!$A$10:$A$26,0))&lt;&gt;0,INDEX('Outcome Indicators - Section C'!B$10:B$26,MATCH('Print View'!$A64,'Outcome Indicators - Section C'!$A$10:$A$26,0)),""),"")</f>
        <v>HIV O-6(M): Percentage of people who inject drugs reporting the use of sterile injecting equipment the last time they injected</v>
      </c>
      <c r="C64" s="178" t="str">
        <f>IFERROR(IF(INDEX('Outcome Indicators - Section C'!C$10:C$26,MATCH('Print View'!$A64,'Outcome Indicators - Section C'!$A$10:$A$26,0))&lt;&gt;0,INDEX('Outcome Indicators - Section C'!C$10:C$26,MATCH('Print View'!$A64,'Outcome Indicators - Section C'!$A$10:$A$26,0)),""),"")</f>
        <v/>
      </c>
      <c r="D64" s="178" t="str">
        <f>IFERROR(IF(INDEX('Outcome Indicators - Section C'!D$10:D$26,MATCH('Print View'!$A64,'Outcome Indicators - Section C'!$A$10:$A$26,0))&lt;&gt;0,INDEX('Outcome Indicators - Section C'!D$10:D$26,MATCH('Print View'!$A64,'Outcome Indicators - Section C'!$A$10:$A$26,0)),""),"")</f>
        <v>61.2% (Maputo)
71.1% (Nampula)</v>
      </c>
      <c r="E64" s="178" t="str">
        <f>IFERROR(IF(INDEX('Outcome Indicators - Section C'!E$10:E$26,MATCH('Print View'!$A64,'Outcome Indicators - Section C'!$A$10:$A$26,0))&lt;&gt;0,INDEX('Outcome Indicators - Section C'!E$10:E$26,MATCH('Print View'!$A64,'Outcome Indicators - Section C'!$A$10:$A$26,0)),""),"")</f>
        <v>2014</v>
      </c>
      <c r="F64" s="178" t="str">
        <f>IFERROR(IF(INDEX('Outcome Indicators - Section C'!F$10:F$26,MATCH('Print View'!$A64,'Outcome Indicators - Section C'!$A$10:$A$26,0))&lt;&gt;0,INDEX('Outcome Indicators - Section C'!F$10:F$26,MATCH('Print View'!$A64,'Outcome Indicators - Section C'!$A$10:$A$26,0)),""),"")</f>
        <v>IBBS 
(Integrated Bio Behavioural Surveys)</v>
      </c>
      <c r="G64" s="178" t="str">
        <f>IFERROR(IF(INDEX('Outcome Indicators - Section C'!G$10:G$26,MATCH('Print View'!$A64,'Outcome Indicators - Section C'!$A$10:$A$26,0))&lt;&gt;0,INDEX('Outcome Indicators - Section C'!G$10:G$26,MATCH('Print View'!$A64,'Outcome Indicators - Section C'!$A$10:$A$26,0)),""),"")</f>
        <v>Age,Gender</v>
      </c>
      <c r="H64" s="178" t="str">
        <f>IFERROR(IF(INDEX('Outcome Indicators - Section C'!H$10:H$26,MATCH('Print View'!$A64,'Outcome Indicators - Section C'!$A$10:$A$26,0))&lt;&gt;0,INDEX('Outcome Indicators - Section C'!H$10:H$26,MATCH('Print View'!$A64,'Outcome Indicators - Section C'!$A$10:$A$26,0)),""),"")</f>
        <v>Fundação para o Desenvolvimento da Comunidade (FDC)</v>
      </c>
      <c r="I64" s="199" t="str">
        <f>IFERROR(IF(INDEX('Outcome Indicators - Section C'!O$10:O$26,MATCH('Print View'!$A64,'Outcome Indicators - Section C'!$A$10:$A$26,0))&lt;&gt;0,INDEX('Outcome Indicators - Section C'!O$10:O$26,MATCH('Print View'!$A64,'Outcome Indicators - Section C'!$A$10:$A$26,0)),""),"")</f>
        <v>Mozambique</v>
      </c>
      <c r="J64" s="263" t="str">
        <f t="array" ref="J64">IFERROR(IF(INDEX('Outcome Indicators - Section C'!D$30:D$106,MATCH('Print View'!$A64&amp;'Print View'!$J$57,'Outcome Indicators - Section C'!$A$30:$A$106&amp;'Outcome Indicators - Section C'!$C$30:$C$106,0))&lt;&gt;0,INDEX('Outcome Indicators - Section C'!D$30:D$106,MATCH('Print View'!$A64&amp;'Print View'!$J$57,'Outcome Indicators - Section C'!$A$30:$A$106&amp;'Outcome Indicators - Section C'!$C$30:$C$106,0)),""),"")</f>
        <v/>
      </c>
      <c r="K64" s="248" t="str">
        <f t="array" ref="K64">IFERROR(IF(INDEX('Outcome Indicators - Section C'!E$30:E$106,MATCH('Print View'!$A64&amp;'Print View'!$J$57,'Outcome Indicators - Section C'!$A$30:$A$106&amp;'Outcome Indicators - Section C'!$C$30:$C$106,0))&lt;&gt;0,INDEX('Outcome Indicators - Section C'!E$30:E$106,MATCH('Print View'!$A64&amp;'Print View'!$J$57,'Outcome Indicators - Section C'!$A$30:$A$106&amp;'Outcome Indicators - Section C'!$C$30:$C$106,0)),""),"")</f>
        <v/>
      </c>
      <c r="L64" s="256" t="str">
        <f t="array" ref="L64">IFERROR(IF(INDEX('Outcome Indicators - Section C'!F$30:F$106,MATCH('Print View'!$A64&amp;'Print View'!$J$57,'Outcome Indicators - Section C'!$A$30:$A$106&amp;'Outcome Indicators - Section C'!$C$30:$C$106,0))&lt;&gt;0,INDEX('Outcome Indicators - Section C'!F$30:F$106,MATCH('Print View'!$A64&amp;'Print View'!$J$57,'Outcome Indicators - Section C'!$A$30:$A$106&amp;'Outcome Indicators - Section C'!$C$30:$C$106,0)),""),"")</f>
        <v/>
      </c>
      <c r="M64" s="270" t="str">
        <f t="array" ref="M64">IFERROR(IF(INDEX('Outcome Indicators - Section C'!G$30:G$106,MATCH('Print View'!$A64&amp;'Print View'!$J$57,'Outcome Indicators - Section C'!$A$30:$A$106&amp;'Outcome Indicators - Section C'!$C$30:$C$106,0))&lt;&gt;0,INDEX('Outcome Indicators - Section C'!G$30:G$106,MATCH('Print View'!$A64&amp;'Print View'!$J$57,'Outcome Indicators - Section C'!$A$30:$A$106&amp;'Outcome Indicators - Section C'!$C$30:$C$106,0)),""),"")</f>
        <v/>
      </c>
      <c r="N64" s="180" t="str">
        <f t="array" ref="N64">IFERROR(IF(INDEX('Outcome Indicators - Section C'!H$30:H$106,MATCH('Print View'!$A64&amp;'Print View'!$J$57,'Outcome Indicators - Section C'!$A$30:$A$106&amp;'Outcome Indicators - Section C'!$C$30:$C$106,0))&lt;&gt;0,INDEX('Outcome Indicators - Section C'!H$30:H$106,MATCH('Print View'!$A64&amp;'Print View'!$J$57,'Outcome Indicators - Section C'!$A$30:$A$106&amp;'Outcome Indicators - Section C'!$C$30:$C$106,0)),""),"")</f>
        <v/>
      </c>
      <c r="O64" s="247" t="str">
        <f t="array" ref="O64">IFERROR(IF(INDEX('Outcome Indicators - Section C'!D$30:D$106,MATCH('Print View'!$A64&amp;'Print View'!$O$57,'Outcome Indicators - Section C'!$A$30:$A$106&amp;'Outcome Indicators - Section C'!$C$30:$C$106,0))&lt;&gt;0,INDEX('Outcome Indicators - Section C'!D$30:D$106,MATCH('Print View'!$A64&amp;'Print View'!$O$57,'Outcome Indicators - Section C'!$A$30:$A$106&amp;'Outcome Indicators - Section C'!$C$30:$C$106,0)),""),"")</f>
        <v/>
      </c>
      <c r="P64" s="248" t="str">
        <f t="array" ref="P64">IFERROR(IF(INDEX('Outcome Indicators - Section C'!E$30:E$106,MATCH('Print View'!$A64&amp;'Print View'!$O$57,'Outcome Indicators - Section C'!$A$30:$A$106&amp;'Outcome Indicators - Section C'!$C$30:$C$106,0))&lt;&gt;0,INDEX('Outcome Indicators - Section C'!E$30:E$106,MATCH('Print View'!$A64&amp;'Print View'!$O$57,'Outcome Indicators - Section C'!$A$30:$A$106&amp;'Outcome Indicators - Section C'!$C$30:$C$106,0)),""),"")</f>
        <v/>
      </c>
      <c r="Q64" s="256" t="str">
        <f t="array" ref="Q64">IFERROR(IF(INDEX('Outcome Indicators - Section C'!F$30:F$106,MATCH('Print View'!$A64&amp;'Print View'!$O$57,'Outcome Indicators - Section C'!$A$30:$A$106&amp;'Outcome Indicators - Section C'!$C$30:$C$106,0))&lt;&gt;0,INDEX('Outcome Indicators - Section C'!F$30:F$106,MATCH('Print View'!$A64&amp;'Print View'!$O$57,'Outcome Indicators - Section C'!$A$30:$A$106&amp;'Outcome Indicators - Section C'!$C$30:$C$106,0)),""),"")</f>
        <v/>
      </c>
      <c r="R64" s="270" t="str">
        <f t="array" ref="R64">IFERROR(IF(INDEX('Outcome Indicators - Section C'!G$30:G$106,MATCH('Print View'!$A64&amp;'Print View'!$O$57,'Outcome Indicators - Section C'!$A$30:$A$106&amp;'Outcome Indicators - Section C'!$C$30:$C$106,0))&lt;&gt;0,INDEX('Outcome Indicators - Section C'!G$30:G$106,MATCH('Print View'!$A64&amp;'Print View'!$O$57,'Outcome Indicators - Section C'!$A$30:$A$106&amp;'Outcome Indicators - Section C'!$C$30:$C$106,0)),""),"")</f>
        <v/>
      </c>
      <c r="S64" s="179" t="str">
        <f t="array" ref="S64">IFERROR(IF(INDEX('Outcome Indicators - Section C'!H$30:H$106,MATCH('Print View'!$A64&amp;'Print View'!$O$57,'Outcome Indicators - Section C'!$A$30:$A$106&amp;'Outcome Indicators - Section C'!$C$30:$C$106,0))&lt;&gt;0,INDEX('Outcome Indicators - Section C'!H$30:H$106,MATCH('Print View'!$A64&amp;'Print View'!$O$57,'Outcome Indicators - Section C'!$A$30:$A$106&amp;'Outcome Indicators - Section C'!$C$30:$C$106,0)),""),"")</f>
        <v>TBD</v>
      </c>
      <c r="T64" s="247" t="str">
        <f t="array" ref="T64">IFERROR(IF(INDEX('Outcome Indicators - Section C'!D$30:D$106,MATCH('Print View'!$A64&amp;'Print View'!$T$57,'Outcome Indicators - Section C'!$A$30:$A$106&amp;'Outcome Indicators - Section C'!$C$30:$C$106,0))&lt;&gt;0,INDEX('Outcome Indicators - Section C'!D$30:D$106,MATCH('Print View'!$A64&amp;'Print View'!$T$57,'Outcome Indicators - Section C'!$A$30:$A$106&amp;'Outcome Indicators - Section C'!$C$30:$C$106,0)),""),"")</f>
        <v/>
      </c>
      <c r="U64" s="248" t="str">
        <f t="array" ref="U64">IFERROR(IF(INDEX('Outcome Indicators - Section C'!E$30:E$106,MATCH('Print View'!$A64&amp;'Print View'!$T$57,'Outcome Indicators - Section C'!$A$30:$A$106&amp;'Outcome Indicators - Section C'!$C$30:$C$106,0))&lt;&gt;0,INDEX('Outcome Indicators - Section C'!E$30:E$106,MATCH('Print View'!$A64&amp;'Print View'!$T$57,'Outcome Indicators - Section C'!$A$30:$A$106&amp;'Outcome Indicators - Section C'!$C$30:$C$106,0)),""),"")</f>
        <v/>
      </c>
      <c r="V64" s="256" t="str">
        <f t="array" ref="V64">IFERROR(IF(INDEX('Outcome Indicators - Section C'!F$30:F$106,MATCH('Print View'!$A64&amp;'Print View'!$T$57,'Outcome Indicators - Section C'!$A$30:$A$106&amp;'Outcome Indicators - Section C'!$C$30:$C$106,0))&lt;&gt;0,INDEX('Outcome Indicators - Section C'!F$30:F$106,MATCH('Print View'!$A64&amp;'Print View'!$T$57,'Outcome Indicators - Section C'!$A$30:$A$106&amp;'Outcome Indicators - Section C'!$C$30:$C$106,0)),""),"")</f>
        <v/>
      </c>
      <c r="W64" s="270" t="str">
        <f t="array" ref="W64">IFERROR(IF(INDEX('Outcome Indicators - Section C'!G$30:G$106,MATCH('Print View'!$A64&amp;'Print View'!$T$57,'Outcome Indicators - Section C'!$A$30:$A$106&amp;'Outcome Indicators - Section C'!$C$30:$C$106,0))&lt;&gt;0,INDEX('Outcome Indicators - Section C'!G$30:G$106,MATCH('Print View'!$A64&amp;'Print View'!$T$57,'Outcome Indicators - Section C'!$A$30:$A$106&amp;'Outcome Indicators - Section C'!$C$30:$C$106,0)),""),"")</f>
        <v/>
      </c>
      <c r="X64" s="180" t="str">
        <f t="array" ref="X64">IFERROR(IF(INDEX('Outcome Indicators - Section C'!H$30:H$106,MATCH('Print View'!$A64&amp;'Print View'!$T$57,'Outcome Indicators - Section C'!$A$30:$A$106&amp;'Outcome Indicators - Section C'!$C$30:$C$106,0))&lt;&gt;0,INDEX('Outcome Indicators - Section C'!H$30:H$106,MATCH('Print View'!$A64&amp;'Print View'!$T$57,'Outcome Indicators - Section C'!$A$30:$A$106&amp;'Outcome Indicators - Section C'!$C$30:$C$106,0)),""),"")</f>
        <v/>
      </c>
      <c r="Y64" s="247" t="str">
        <f t="array" ref="Y64">IFERROR(IF(INDEX('Outcome Indicators - Section C'!D$30:D$106,MATCH('Print View'!$A64&amp;'Print View'!$Y$57,'Outcome Indicators - Section C'!$A$30:$A$106&amp;'Outcome Indicators - Section C'!$C$30:$C$106,0))&lt;&gt;0,INDEX('Outcome Indicators - Section C'!D$30:D$106,MATCH('Print View'!$A64&amp;'Print View'!$Y$57,'Outcome Indicators - Section C'!$A$30:$A$106&amp;'Outcome Indicators - Section C'!$C$30:$C$106,0)),""),"")</f>
        <v/>
      </c>
      <c r="Z64" s="248" t="str">
        <f t="array" ref="Z64">IFERROR(IF(INDEX('Outcome Indicators - Section C'!E$30:E$106,MATCH('Print View'!$A64&amp;'Print View'!$Y$57,'Outcome Indicators - Section C'!$A$30:$A$106&amp;'Outcome Indicators - Section C'!$C$30:$C$106,0))&lt;&gt;0,INDEX('Outcome Indicators - Section C'!E$30:E$106,MATCH('Print View'!$A64&amp;'Print View'!$Y$57,'Outcome Indicators - Section C'!$A$30:$A$106&amp;'Outcome Indicators - Section C'!$C$30:$C$106,0)),""),"")</f>
        <v/>
      </c>
      <c r="AA64" s="256" t="str">
        <f t="array" ref="AA64">IFERROR(IF(INDEX('Outcome Indicators - Section C'!F$30:F$106,MATCH('Print View'!$A64&amp;'Print View'!$Y$57,'Outcome Indicators - Section C'!$A$30:$A$106&amp;'Outcome Indicators - Section C'!$C$30:$C$106,0))&lt;&gt;0,INDEX('Outcome Indicators - Section C'!F$30:F$106,MATCH('Print View'!$A64&amp;'Print View'!$Y$57,'Outcome Indicators - Section C'!$A$30:$A$106&amp;'Outcome Indicators - Section C'!$C$30:$C$106,0)),""),"")</f>
        <v/>
      </c>
      <c r="AB64" s="270" t="str">
        <f t="array" ref="AB64">IFERROR(IF(INDEX('Outcome Indicators - Section C'!G$30:G$106,MATCH('Print View'!$A64&amp;'Print View'!$Y$57,'Outcome Indicators - Section C'!$A$30:$A$106&amp;'Outcome Indicators - Section C'!$C$30:$C$106,0))&lt;&gt;0,INDEX('Outcome Indicators - Section C'!G$30:G$106,MATCH('Print View'!$A64&amp;'Print View'!$Y$57,'Outcome Indicators - Section C'!$A$30:$A$106&amp;'Outcome Indicators - Section C'!$C$30:$C$106,0)),""),"")</f>
        <v/>
      </c>
      <c r="AC64" s="180" t="str">
        <f t="array" ref="AC64">IFERROR(IF(INDEX('Outcome Indicators - Section C'!H$30:H$106,MATCH('Print View'!$A64&amp;'Print View'!$Y$57,'Outcome Indicators - Section C'!$A$30:$A$106&amp;'Outcome Indicators - Section C'!$C$30:$C$106,0))&lt;&gt;0,INDEX('Outcome Indicators - Section C'!H$30:H$106,MATCH('Print View'!$A64&amp;'Print View'!$Y$57,'Outcome Indicators - Section C'!$A$30:$A$106&amp;'Outcome Indicators - Section C'!$C$30:$C$106,0)),""),"")</f>
        <v/>
      </c>
      <c r="AD64" s="263" t="str">
        <f t="array" ref="AD64">IFERROR(IF(INDEX('Outcome Indicators - Section C'!D$30:D$106,MATCH('Print View'!$A64&amp;'Print View'!$AD$57,'Outcome Indicators - Section C'!$A$30:$A$106&amp;'Outcome Indicators - Section C'!$C$30:$C$106,0))&lt;&gt;0,INDEX('Outcome Indicators - Section C'!D$30:D$106,MATCH('Print View'!$A64&amp;'Print View'!$AD$57,'Outcome Indicators - Section C'!$A$30:$A$106&amp;'Outcome Indicators - Section C'!$C$30:$C$106,0)),""),"")</f>
        <v/>
      </c>
      <c r="AE64" s="248" t="str">
        <f t="array" ref="AE64">IFERROR(IF(INDEX('Outcome Indicators - Section C'!E$30:E$106,MATCH('Print View'!$A64&amp;'Print View'!$AD$57,'Outcome Indicators - Section C'!$A$30:$A$106&amp;'Outcome Indicators - Section C'!$C$30:$C$106,0))&lt;&gt;0,INDEX('Outcome Indicators - Section C'!E$30:E$106,MATCH('Print View'!$A64&amp;'Print View'!$AD$57,'Outcome Indicators - Section C'!$A$30:$A$106&amp;'Outcome Indicators - Section C'!$C$30:$C$106,0)),""),"")</f>
        <v/>
      </c>
      <c r="AF64" s="256" t="str">
        <f t="array" ref="AF64">IFERROR(IF(INDEX('Outcome Indicators - Section C'!F$30:F$106,MATCH('Print View'!$A64&amp;'Print View'!$AD$57,'Outcome Indicators - Section C'!$A$30:$A$106&amp;'Outcome Indicators - Section C'!$C$30:$C$106,0))&lt;&gt;0,INDEX('Outcome Indicators - Section C'!F$30:F$106,MATCH('Print View'!$A64&amp;'Print View'!$AD$57,'Outcome Indicators - Section C'!$A$30:$A$106&amp;'Outcome Indicators - Section C'!$C$30:$C$106,0)),""),"")</f>
        <v/>
      </c>
      <c r="AG64" s="270" t="str">
        <f t="array" ref="AG64">IFERROR(IF(INDEX('Outcome Indicators - Section C'!G$30:G$106,MATCH('Print View'!$A64&amp;'Print View'!$AD$57,'Outcome Indicators - Section C'!$A$30:$A$106&amp;'Outcome Indicators - Section C'!$C$30:$C$106,0))&lt;&gt;0,INDEX('Outcome Indicators - Section C'!G$30:G$106,MATCH('Print View'!$A64&amp;'Print View'!$AD$57,'Outcome Indicators - Section C'!$A$30:$A$106&amp;'Outcome Indicators - Section C'!$C$30:$C$106,0)),""),"")</f>
        <v/>
      </c>
      <c r="AH64" s="183" t="str">
        <f t="array" ref="AH64">IFERROR(IF(INDEX('Outcome Indicators - Section C'!H$30:H$106,MATCH('Print View'!$A64&amp;'Print View'!$AD$57,'Outcome Indicators - Section C'!$A$30:$A$106&amp;'Outcome Indicators - Section C'!$C$30:$C$106,0))&lt;&gt;0,INDEX('Outcome Indicators - Section C'!H$30:H$106,MATCH('Print View'!$A64&amp;'Print View'!$AD$57,'Outcome Indicators - Section C'!$A$30:$A$106&amp;'Outcome Indicators - Section C'!$C$30:$C$106,0)),""),"")</f>
        <v/>
      </c>
      <c r="AI64" s="198"/>
      <c r="AJ64" s="290" t="str">
        <f>IFERROR(IF(INDEX('Outcome Indicators - Section C'!P$10:P$26,MATCH('Print View'!$A64,'Outcome Indicators - Section C'!A$10:A$26,0))&lt;&gt;0,INDEX('Outcome Indicators - Section C'!P$10:P$26,MATCH('Print View'!$A64,'Outcome Indicators - Section C'!A$10:A$26,0)),""),"")</f>
        <v xml:space="preserve">Mozambique conducted a Biological and Behavioural Surveillance Survey (IBBS) among injection drug users (IDU) in 2014. Data were collected in 2 cities (Maputo and Nampula). Publication of the final report from this IBBS is pending but unofficial baseline results are included in the PF. Follow-up IBBS planned for 2019. Targets setting proposed for grant making stage of funding cycle as there is not yet official policy permitting needle exchange programs that would be the basis for projecting improved indicator performance in the future </v>
      </c>
      <c r="AQ64" s="276"/>
      <c r="AR64" s="276"/>
    </row>
    <row r="65" spans="1:44" ht="360" x14ac:dyDescent="0.25">
      <c r="A65" s="212">
        <v>7</v>
      </c>
      <c r="B65" s="172" t="str">
        <f>IFERROR(IF(INDEX('Outcome Indicators - Section C'!B$10:B$26,MATCH('Print View'!$A65,'Outcome Indicators - Section C'!$A$10:$A$26,0))&lt;&gt;0,INDEX('Outcome Indicators - Section C'!B$10:B$26,MATCH('Print View'!$A65,'Outcome Indicators - Section C'!$A$10:$A$26,0)),""),"")</f>
        <v>HIV O-12: Percentage of people living with HIV and on ART who are virologically suppressed (among all those currently on treatment who received a VL measurement regardless of when they started ART)</v>
      </c>
      <c r="C65" s="172" t="str">
        <f>IFERROR(IF(INDEX('Outcome Indicators - Section C'!C$10:C$26,MATCH('Print View'!$A65,'Outcome Indicators - Section C'!$A$10:$A$26,0))&lt;&gt;0,INDEX('Outcome Indicators - Section C'!C$10:C$26,MATCH('Print View'!$A65,'Outcome Indicators - Section C'!$A$10:$A$26,0)),""),"")</f>
        <v/>
      </c>
      <c r="D65" s="172" t="str">
        <f>IFERROR(IF(INDEX('Outcome Indicators - Section C'!D$10:D$26,MATCH('Print View'!$A65,'Outcome Indicators - Section C'!$A$10:$A$26,0))&lt;&gt;0,INDEX('Outcome Indicators - Section C'!D$10:D$26,MATCH('Print View'!$A65,'Outcome Indicators - Section C'!$A$10:$A$26,0)),""),"")</f>
        <v>TBD</v>
      </c>
      <c r="E65" s="172" t="str">
        <f>IFERROR(IF(INDEX('Outcome Indicators - Section C'!E$10:E$26,MATCH('Print View'!$A65,'Outcome Indicators - Section C'!$A$10:$A$26,0))&lt;&gt;0,INDEX('Outcome Indicators - Section C'!E$10:E$26,MATCH('Print View'!$A65,'Outcome Indicators - Section C'!$A$10:$A$26,0)),""),"")</f>
        <v>2015</v>
      </c>
      <c r="F65" s="172" t="str">
        <f>IFERROR(IF(INDEX('Outcome Indicators - Section C'!F$10:F$26,MATCH('Print View'!$A65,'Outcome Indicators - Section C'!$A$10:$A$26,0))&lt;&gt;0,INDEX('Outcome Indicators - Section C'!F$10:F$26,MATCH('Print View'!$A65,'Outcome Indicators - Section C'!$A$10:$A$26,0)),""),"")</f>
        <v>AIS</v>
      </c>
      <c r="G65" s="172" t="str">
        <f>IFERROR(IF(INDEX('Outcome Indicators - Section C'!G$10:G$26,MATCH('Print View'!$A65,'Outcome Indicators - Section C'!$A$10:$A$26,0))&lt;&gt;0,INDEX('Outcome Indicators - Section C'!G$10:G$26,MATCH('Print View'!$A65,'Outcome Indicators - Section C'!$A$10:$A$26,0)),""),"")</f>
        <v/>
      </c>
      <c r="H65" s="172" t="str">
        <f>IFERROR(IF(INDEX('Outcome Indicators - Section C'!H$10:H$26,MATCH('Print View'!$A65,'Outcome Indicators - Section C'!$A$10:$A$26,0))&lt;&gt;0,INDEX('Outcome Indicators - Section C'!H$10:H$26,MATCH('Print View'!$A65,'Outcome Indicators - Section C'!$A$10:$A$26,0)),""),"")</f>
        <v>Ministry of Health of the Government of Mozambique</v>
      </c>
      <c r="I65" s="197" t="str">
        <f>IFERROR(IF(INDEX('Outcome Indicators - Section C'!O$10:O$26,MATCH('Print View'!$A65,'Outcome Indicators - Section C'!$A$10:$A$26,0))&lt;&gt;0,INDEX('Outcome Indicators - Section C'!O$10:O$26,MATCH('Print View'!$A65,'Outcome Indicators - Section C'!$A$10:$A$26,0)),""),"")</f>
        <v>Mozambique</v>
      </c>
      <c r="J65" s="264" t="str">
        <f t="array" ref="J65">IFERROR(IF(INDEX('Outcome Indicators - Section C'!D$30:D$106,MATCH('Print View'!$A65&amp;'Print View'!$J$57,'Outcome Indicators - Section C'!$A$30:$A$106&amp;'Outcome Indicators - Section C'!$C$30:$C$106,0))&lt;&gt;0,INDEX('Outcome Indicators - Section C'!D$30:D$106,MATCH('Print View'!$A65&amp;'Print View'!$J$57,'Outcome Indicators - Section C'!$A$30:$A$106&amp;'Outcome Indicators - Section C'!$C$30:$C$106,0)),""),"")</f>
        <v/>
      </c>
      <c r="K65" s="250" t="str">
        <f t="array" ref="K65">IFERROR(IF(INDEX('Outcome Indicators - Section C'!E$30:E$106,MATCH('Print View'!$A65&amp;'Print View'!$J$57,'Outcome Indicators - Section C'!$A$30:$A$106&amp;'Outcome Indicators - Section C'!$C$30:$C$106,0))&lt;&gt;0,INDEX('Outcome Indicators - Section C'!E$30:E$106,MATCH('Print View'!$A65&amp;'Print View'!$J$57,'Outcome Indicators - Section C'!$A$30:$A$106&amp;'Outcome Indicators - Section C'!$C$30:$C$106,0)),""),"")</f>
        <v/>
      </c>
      <c r="L65" s="257" t="str">
        <f t="array" ref="L65">IFERROR(IF(INDEX('Outcome Indicators - Section C'!F$30:F$106,MATCH('Print View'!$A65&amp;'Print View'!$J$57,'Outcome Indicators - Section C'!$A$30:$A$106&amp;'Outcome Indicators - Section C'!$C$30:$C$106,0))&lt;&gt;0,INDEX('Outcome Indicators - Section C'!F$30:F$106,MATCH('Print View'!$A65&amp;'Print View'!$J$57,'Outcome Indicators - Section C'!$A$30:$A$106&amp;'Outcome Indicators - Section C'!$C$30:$C$106,0)),""),"")</f>
        <v/>
      </c>
      <c r="M65" s="271" t="str">
        <f t="array" ref="M65">IFERROR(IF(INDEX('Outcome Indicators - Section C'!G$30:G$106,MATCH('Print View'!$A65&amp;'Print View'!$J$57,'Outcome Indicators - Section C'!$A$30:$A$106&amp;'Outcome Indicators - Section C'!$C$30:$C$106,0))&lt;&gt;0,INDEX('Outcome Indicators - Section C'!G$30:G$106,MATCH('Print View'!$A65&amp;'Print View'!$J$57,'Outcome Indicators - Section C'!$A$30:$A$106&amp;'Outcome Indicators - Section C'!$C$30:$C$106,0)),""),"")</f>
        <v/>
      </c>
      <c r="N65" s="185" t="str">
        <f t="array" ref="N65">IFERROR(IF(INDEX('Outcome Indicators - Section C'!H$30:H$106,MATCH('Print View'!$A65&amp;'Print View'!$J$57,'Outcome Indicators - Section C'!$A$30:$A$106&amp;'Outcome Indicators - Section C'!$C$30:$C$106,0))&lt;&gt;0,INDEX('Outcome Indicators - Section C'!H$30:H$106,MATCH('Print View'!$A65&amp;'Print View'!$J$57,'Outcome Indicators - Section C'!$A$30:$A$106&amp;'Outcome Indicators - Section C'!$C$30:$C$106,0)),""),"")</f>
        <v/>
      </c>
      <c r="O65" s="249" t="str">
        <f t="array" ref="O65">IFERROR(IF(INDEX('Outcome Indicators - Section C'!D$30:D$106,MATCH('Print View'!$A65&amp;'Print View'!$O$57,'Outcome Indicators - Section C'!$A$30:$A$106&amp;'Outcome Indicators - Section C'!$C$30:$C$106,0))&lt;&gt;0,INDEX('Outcome Indicators - Section C'!D$30:D$106,MATCH('Print View'!$A65&amp;'Print View'!$O$57,'Outcome Indicators - Section C'!$A$30:$A$106&amp;'Outcome Indicators - Section C'!$C$30:$C$106,0)),""),"")</f>
        <v/>
      </c>
      <c r="P65" s="250" t="str">
        <f t="array" ref="P65">IFERROR(IF(INDEX('Outcome Indicators - Section C'!E$30:E$106,MATCH('Print View'!$A65&amp;'Print View'!$O$57,'Outcome Indicators - Section C'!$A$30:$A$106&amp;'Outcome Indicators - Section C'!$C$30:$C$106,0))&lt;&gt;0,INDEX('Outcome Indicators - Section C'!E$30:E$106,MATCH('Print View'!$A65&amp;'Print View'!$O$57,'Outcome Indicators - Section C'!$A$30:$A$106&amp;'Outcome Indicators - Section C'!$C$30:$C$106,0)),""),"")</f>
        <v/>
      </c>
      <c r="Q65" s="257" t="str">
        <f t="array" ref="Q65">IFERROR(IF(INDEX('Outcome Indicators - Section C'!F$30:F$106,MATCH('Print View'!$A65&amp;'Print View'!$O$57,'Outcome Indicators - Section C'!$A$30:$A$106&amp;'Outcome Indicators - Section C'!$C$30:$C$106,0))&lt;&gt;0,INDEX('Outcome Indicators - Section C'!F$30:F$106,MATCH('Print View'!$A65&amp;'Print View'!$O$57,'Outcome Indicators - Section C'!$A$30:$A$106&amp;'Outcome Indicators - Section C'!$C$30:$C$106,0)),""),"")</f>
        <v/>
      </c>
      <c r="R65" s="271" t="str">
        <f t="array" ref="R65">IFERROR(IF(INDEX('Outcome Indicators - Section C'!G$30:G$106,MATCH('Print View'!$A65&amp;'Print View'!$O$57,'Outcome Indicators - Section C'!$A$30:$A$106&amp;'Outcome Indicators - Section C'!$C$30:$C$106,0))&lt;&gt;0,INDEX('Outcome Indicators - Section C'!G$30:G$106,MATCH('Print View'!$A65&amp;'Print View'!$O$57,'Outcome Indicators - Section C'!$A$30:$A$106&amp;'Outcome Indicators - Section C'!$C$30:$C$106,0)),""),"")</f>
        <v/>
      </c>
      <c r="S65" s="184" t="str">
        <f t="array" ref="S65">IFERROR(IF(INDEX('Outcome Indicators - Section C'!H$30:H$106,MATCH('Print View'!$A65&amp;'Print View'!$O$57,'Outcome Indicators - Section C'!$A$30:$A$106&amp;'Outcome Indicators - Section C'!$C$30:$C$106,0))&lt;&gt;0,INDEX('Outcome Indicators - Section C'!H$30:H$106,MATCH('Print View'!$A65&amp;'Print View'!$O$57,'Outcome Indicators - Section C'!$A$30:$A$106&amp;'Outcome Indicators - Section C'!$C$30:$C$106,0)),""),"")</f>
        <v/>
      </c>
      <c r="T65" s="249" t="str">
        <f t="array" ref="T65">IFERROR(IF(INDEX('Outcome Indicators - Section C'!D$30:D$106,MATCH('Print View'!$A65&amp;'Print View'!$T$57,'Outcome Indicators - Section C'!$A$30:$A$106&amp;'Outcome Indicators - Section C'!$C$30:$C$106,0))&lt;&gt;0,INDEX('Outcome Indicators - Section C'!D$30:D$106,MATCH('Print View'!$A65&amp;'Print View'!$T$57,'Outcome Indicators - Section C'!$A$30:$A$106&amp;'Outcome Indicators - Section C'!$C$30:$C$106,0)),""),"")</f>
        <v/>
      </c>
      <c r="U65" s="250" t="str">
        <f t="array" ref="U65">IFERROR(IF(INDEX('Outcome Indicators - Section C'!E$30:E$106,MATCH('Print View'!$A65&amp;'Print View'!$T$57,'Outcome Indicators - Section C'!$A$30:$A$106&amp;'Outcome Indicators - Section C'!$C$30:$C$106,0))&lt;&gt;0,INDEX('Outcome Indicators - Section C'!E$30:E$106,MATCH('Print View'!$A65&amp;'Print View'!$T$57,'Outcome Indicators - Section C'!$A$30:$A$106&amp;'Outcome Indicators - Section C'!$C$30:$C$106,0)),""),"")</f>
        <v/>
      </c>
      <c r="V65" s="257">
        <f t="array" ref="V65">IFERROR(IF(INDEX('Outcome Indicators - Section C'!F$30:F$106,MATCH('Print View'!$A65&amp;'Print View'!$T$57,'Outcome Indicators - Section C'!$A$30:$A$106&amp;'Outcome Indicators - Section C'!$C$30:$C$106,0))&lt;&gt;0,INDEX('Outcome Indicators - Section C'!F$30:F$106,MATCH('Print View'!$A65&amp;'Print View'!$T$57,'Outcome Indicators - Section C'!$A$30:$A$106&amp;'Outcome Indicators - Section C'!$C$30:$C$106,0)),""),"")</f>
        <v>0.9</v>
      </c>
      <c r="W65" s="271">
        <f t="array" ref="W65">IFERROR(IF(INDEX('Outcome Indicators - Section C'!G$30:G$106,MATCH('Print View'!$A65&amp;'Print View'!$T$57,'Outcome Indicators - Section C'!$A$30:$A$106&amp;'Outcome Indicators - Section C'!$C$30:$C$106,0))&lt;&gt;0,INDEX('Outcome Indicators - Section C'!G$30:G$106,MATCH('Print View'!$A65&amp;'Print View'!$T$57,'Outcome Indicators - Section C'!$A$30:$A$106&amp;'Outcome Indicators - Section C'!$C$30:$C$106,0)),""),"")</f>
        <v>44561</v>
      </c>
      <c r="X65" s="185" t="str">
        <f t="array" ref="X65">IFERROR(IF(INDEX('Outcome Indicators - Section C'!H$30:H$106,MATCH('Print View'!$A65&amp;'Print View'!$T$57,'Outcome Indicators - Section C'!$A$30:$A$106&amp;'Outcome Indicators - Section C'!$C$30:$C$106,0))&lt;&gt;0,INDEX('Outcome Indicators - Section C'!H$30:H$106,MATCH('Print View'!$A65&amp;'Print View'!$T$57,'Outcome Indicators - Section C'!$A$30:$A$106&amp;'Outcome Indicators - Section C'!$C$30:$C$106,0)),""),"")</f>
        <v/>
      </c>
      <c r="Y65" s="249" t="str">
        <f t="array" ref="Y65">IFERROR(IF(INDEX('Outcome Indicators - Section C'!D$30:D$106,MATCH('Print View'!$A65&amp;'Print View'!$Y$57,'Outcome Indicators - Section C'!$A$30:$A$106&amp;'Outcome Indicators - Section C'!$C$30:$C$106,0))&lt;&gt;0,INDEX('Outcome Indicators - Section C'!D$30:D$106,MATCH('Print View'!$A65&amp;'Print View'!$Y$57,'Outcome Indicators - Section C'!$A$30:$A$106&amp;'Outcome Indicators - Section C'!$C$30:$C$106,0)),""),"")</f>
        <v/>
      </c>
      <c r="Z65" s="250" t="str">
        <f t="array" ref="Z65">IFERROR(IF(INDEX('Outcome Indicators - Section C'!E$30:E$106,MATCH('Print View'!$A65&amp;'Print View'!$Y$57,'Outcome Indicators - Section C'!$A$30:$A$106&amp;'Outcome Indicators - Section C'!$C$30:$C$106,0))&lt;&gt;0,INDEX('Outcome Indicators - Section C'!E$30:E$106,MATCH('Print View'!$A65&amp;'Print View'!$Y$57,'Outcome Indicators - Section C'!$A$30:$A$106&amp;'Outcome Indicators - Section C'!$C$30:$C$106,0)),""),"")</f>
        <v/>
      </c>
      <c r="AA65" s="257" t="str">
        <f t="array" ref="AA65">IFERROR(IF(INDEX('Outcome Indicators - Section C'!F$30:F$106,MATCH('Print View'!$A65&amp;'Print View'!$Y$57,'Outcome Indicators - Section C'!$A$30:$A$106&amp;'Outcome Indicators - Section C'!$C$30:$C$106,0))&lt;&gt;0,INDEX('Outcome Indicators - Section C'!F$30:F$106,MATCH('Print View'!$A65&amp;'Print View'!$Y$57,'Outcome Indicators - Section C'!$A$30:$A$106&amp;'Outcome Indicators - Section C'!$C$30:$C$106,0)),""),"")</f>
        <v/>
      </c>
      <c r="AB65" s="271" t="str">
        <f t="array" ref="AB65">IFERROR(IF(INDEX('Outcome Indicators - Section C'!G$30:G$106,MATCH('Print View'!$A65&amp;'Print View'!$Y$57,'Outcome Indicators - Section C'!$A$30:$A$106&amp;'Outcome Indicators - Section C'!$C$30:$C$106,0))&lt;&gt;0,INDEX('Outcome Indicators - Section C'!G$30:G$106,MATCH('Print View'!$A65&amp;'Print View'!$Y$57,'Outcome Indicators - Section C'!$A$30:$A$106&amp;'Outcome Indicators - Section C'!$C$30:$C$106,0)),""),"")</f>
        <v/>
      </c>
      <c r="AC65" s="185" t="str">
        <f t="array" ref="AC65">IFERROR(IF(INDEX('Outcome Indicators - Section C'!H$30:H$106,MATCH('Print View'!$A65&amp;'Print View'!$Y$57,'Outcome Indicators - Section C'!$A$30:$A$106&amp;'Outcome Indicators - Section C'!$C$30:$C$106,0))&lt;&gt;0,INDEX('Outcome Indicators - Section C'!H$30:H$106,MATCH('Print View'!$A65&amp;'Print View'!$Y$57,'Outcome Indicators - Section C'!$A$30:$A$106&amp;'Outcome Indicators - Section C'!$C$30:$C$106,0)),""),"")</f>
        <v/>
      </c>
      <c r="AD65" s="264" t="str">
        <f t="array" ref="AD65">IFERROR(IF(INDEX('Outcome Indicators - Section C'!D$30:D$106,MATCH('Print View'!$A65&amp;'Print View'!$AD$57,'Outcome Indicators - Section C'!$A$30:$A$106&amp;'Outcome Indicators - Section C'!$C$30:$C$106,0))&lt;&gt;0,INDEX('Outcome Indicators - Section C'!D$30:D$106,MATCH('Print View'!$A65&amp;'Print View'!$AD$57,'Outcome Indicators - Section C'!$A$30:$A$106&amp;'Outcome Indicators - Section C'!$C$30:$C$106,0)),""),"")</f>
        <v/>
      </c>
      <c r="AE65" s="250" t="str">
        <f t="array" ref="AE65">IFERROR(IF(INDEX('Outcome Indicators - Section C'!E$30:E$106,MATCH('Print View'!$A65&amp;'Print View'!$AD$57,'Outcome Indicators - Section C'!$A$30:$A$106&amp;'Outcome Indicators - Section C'!$C$30:$C$106,0))&lt;&gt;0,INDEX('Outcome Indicators - Section C'!E$30:E$106,MATCH('Print View'!$A65&amp;'Print View'!$AD$57,'Outcome Indicators - Section C'!$A$30:$A$106&amp;'Outcome Indicators - Section C'!$C$30:$C$106,0)),""),"")</f>
        <v/>
      </c>
      <c r="AF65" s="257" t="str">
        <f t="array" ref="AF65">IFERROR(IF(INDEX('Outcome Indicators - Section C'!F$30:F$106,MATCH('Print View'!$A65&amp;'Print View'!$AD$57,'Outcome Indicators - Section C'!$A$30:$A$106&amp;'Outcome Indicators - Section C'!$C$30:$C$106,0))&lt;&gt;0,INDEX('Outcome Indicators - Section C'!F$30:F$106,MATCH('Print View'!$A65&amp;'Print View'!$AD$57,'Outcome Indicators - Section C'!$A$30:$A$106&amp;'Outcome Indicators - Section C'!$C$30:$C$106,0)),""),"")</f>
        <v/>
      </c>
      <c r="AG65" s="271" t="str">
        <f t="array" ref="AG65">IFERROR(IF(INDEX('Outcome Indicators - Section C'!G$30:G$106,MATCH('Print View'!$A65&amp;'Print View'!$AD$57,'Outcome Indicators - Section C'!$A$30:$A$106&amp;'Outcome Indicators - Section C'!$C$30:$C$106,0))&lt;&gt;0,INDEX('Outcome Indicators - Section C'!G$30:G$106,MATCH('Print View'!$A65&amp;'Print View'!$AD$57,'Outcome Indicators - Section C'!$A$30:$A$106&amp;'Outcome Indicators - Section C'!$C$30:$C$106,0)),""),"")</f>
        <v/>
      </c>
      <c r="AH65" s="188" t="str">
        <f t="array" ref="AH65">IFERROR(IF(INDEX('Outcome Indicators - Section C'!H$30:H$106,MATCH('Print View'!$A65&amp;'Print View'!$AD$57,'Outcome Indicators - Section C'!$A$30:$A$106&amp;'Outcome Indicators - Section C'!$C$30:$C$106,0))&lt;&gt;0,INDEX('Outcome Indicators - Section C'!H$30:H$106,MATCH('Print View'!$A65&amp;'Print View'!$AD$57,'Outcome Indicators - Section C'!$A$30:$A$106&amp;'Outcome Indicators - Section C'!$C$30:$C$106,0)),""),"")</f>
        <v/>
      </c>
      <c r="AI65" s="198"/>
      <c r="AJ65" s="289" t="str">
        <f>IFERROR(IF(INDEX('Outcome Indicators - Section C'!P$10:P$26,MATCH('Print View'!$A65,'Outcome Indicators - Section C'!A$10:A$26,0))&lt;&gt;0,INDEX('Outcome Indicators - Section C'!P$10:P$26,MATCH('Print View'!$A65,'Outcome Indicators - Section C'!A$10:A$26,0)),""),"")</f>
        <v>This indicator measures levels of virological suppression among patients currently receiving antiretroviral therapy (without respect to ART start date). This measure corresponds to the third 90 of the 90-90-90 cascade (90% of patients on ART have suprressed viral loads). As viral load testing capacity and coverage is currently low (&lt;10%) and focuses on specific populations, this indicator's baseline result will be reported from Mozambique's 2015 AIS. Out-year results for the period of grant implemention (2018-2020) will also be reported using results from future surveys (either IAS or DHS+) since targets for VL coverage do not reach 70% which WHO SI guidelines set as a threshold for using program-based data . The inclusion of baseline is proposed for the "grant making" stage of the funding cycle. Targets aligned with 90-90-90 stategy</v>
      </c>
      <c r="AQ65" s="276"/>
      <c r="AR65" s="276"/>
    </row>
    <row r="66" spans="1:44" ht="270" x14ac:dyDescent="0.25">
      <c r="A66" s="171">
        <v>8</v>
      </c>
      <c r="B66" s="178" t="str">
        <f>IFERROR(IF(INDEX('Outcome Indicators - Section C'!B$10:B$26,MATCH('Print View'!$A66,'Outcome Indicators - Section C'!$A$10:$A$26,0))&lt;&gt;0,INDEX('Outcome Indicators - Section C'!B$10:B$26,MATCH('Print View'!$A66,'Outcome Indicators - Section C'!$A$10:$A$26,0)),""),"")</f>
        <v>TB O-1a: Case notification rate of all forms of TB per 100,000 population - bacteriologically confirmed plus clinically diagnosed, new and relapse cases</v>
      </c>
      <c r="C66" s="178" t="str">
        <f>IFERROR(IF(INDEX('Outcome Indicators - Section C'!C$10:C$26,MATCH('Print View'!$A66,'Outcome Indicators - Section C'!$A$10:$A$26,0))&lt;&gt;0,INDEX('Outcome Indicators - Section C'!C$10:C$26,MATCH('Print View'!$A66,'Outcome Indicators - Section C'!$A$10:$A$26,0)),""),"")</f>
        <v/>
      </c>
      <c r="D66" s="178" t="str">
        <f>IFERROR(IF(INDEX('Outcome Indicators - Section C'!D$10:D$26,MATCH('Print View'!$A66,'Outcome Indicators - Section C'!$A$10:$A$26,0))&lt;&gt;0,INDEX('Outcome Indicators - Section C'!D$10:D$26,MATCH('Print View'!$A66,'Outcome Indicators - Section C'!$A$10:$A$26,0)),""),"")</f>
        <v>278</v>
      </c>
      <c r="E66" s="178" t="str">
        <f>IFERROR(IF(INDEX('Outcome Indicators - Section C'!E$10:E$26,MATCH('Print View'!$A66,'Outcome Indicators - Section C'!$A$10:$A$26,0))&lt;&gt;0,INDEX('Outcome Indicators - Section C'!E$10:E$26,MATCH('Print View'!$A66,'Outcome Indicators - Section C'!$A$10:$A$26,0)),""),"")</f>
        <v>2016</v>
      </c>
      <c r="F66" s="178" t="str">
        <f>IFERROR(IF(INDEX('Outcome Indicators - Section C'!F$10:F$26,MATCH('Print View'!$A66,'Outcome Indicators - Section C'!$A$10:$A$26,0))&lt;&gt;0,INDEX('Outcome Indicators - Section C'!F$10:F$26,MATCH('Print View'!$A66,'Outcome Indicators - Section C'!$A$10:$A$26,0)),""),"")</f>
        <v>HMIS 
(SIS-MA)</v>
      </c>
      <c r="G66" s="178" t="str">
        <f>IFERROR(IF(INDEX('Outcome Indicators - Section C'!G$10:G$26,MATCH('Print View'!$A66,'Outcome Indicators - Section C'!$A$10:$A$26,0))&lt;&gt;0,INDEX('Outcome Indicators - Section C'!G$10:G$26,MATCH('Print View'!$A66,'Outcome Indicators - Section C'!$A$10:$A$26,0)),""),"")</f>
        <v/>
      </c>
      <c r="H66" s="178" t="str">
        <f>IFERROR(IF(INDEX('Outcome Indicators - Section C'!H$10:H$26,MATCH('Print View'!$A66,'Outcome Indicators - Section C'!$A$10:$A$26,0))&lt;&gt;0,INDEX('Outcome Indicators - Section C'!H$10:H$26,MATCH('Print View'!$A66,'Outcome Indicators - Section C'!$A$10:$A$26,0)),""),"")</f>
        <v>Ministry of Health of the Government of Mozambique</v>
      </c>
      <c r="I66" s="199" t="str">
        <f>IFERROR(IF(INDEX('Outcome Indicators - Section C'!O$10:O$26,MATCH('Print View'!$A66,'Outcome Indicators - Section C'!$A$10:$A$26,0))&lt;&gt;0,INDEX('Outcome Indicators - Section C'!O$10:O$26,MATCH('Print View'!$A66,'Outcome Indicators - Section C'!$A$10:$A$26,0)),""),"")</f>
        <v>Mozambique</v>
      </c>
      <c r="J66" s="263">
        <f t="array" ref="J66">IFERROR(IF(INDEX('Outcome Indicators - Section C'!D$30:D$106,MATCH('Print View'!$A66&amp;'Print View'!$J$57,'Outcome Indicators - Section C'!$A$30:$A$106&amp;'Outcome Indicators - Section C'!$C$30:$C$106,0))&lt;&gt;0,INDEX('Outcome Indicators - Section C'!D$30:D$106,MATCH('Print View'!$A66&amp;'Print View'!$J$57,'Outcome Indicators - Section C'!$A$30:$A$106&amp;'Outcome Indicators - Section C'!$C$30:$C$106,0)),""),"")</f>
        <v>307.30512880704464</v>
      </c>
      <c r="K66" s="248" t="str">
        <f t="array" ref="K66">IFERROR(IF(INDEX('Outcome Indicators - Section C'!E$30:E$106,MATCH('Print View'!$A66&amp;'Print View'!$J$57,'Outcome Indicators - Section C'!$A$30:$A$106&amp;'Outcome Indicators - Section C'!$C$30:$C$106,0))&lt;&gt;0,INDEX('Outcome Indicators - Section C'!E$30:E$106,MATCH('Print View'!$A66&amp;'Print View'!$J$57,'Outcome Indicators - Section C'!$A$30:$A$106&amp;'Outcome Indicators - Section C'!$C$30:$C$106,0)),""),"")</f>
        <v/>
      </c>
      <c r="L66" s="256" t="str">
        <f t="array" ref="L66">IFERROR(IF(INDEX('Outcome Indicators - Section C'!F$30:F$106,MATCH('Print View'!$A66&amp;'Print View'!$J$57,'Outcome Indicators - Section C'!$A$30:$A$106&amp;'Outcome Indicators - Section C'!$C$30:$C$106,0))&lt;&gt;0,INDEX('Outcome Indicators - Section C'!F$30:F$106,MATCH('Print View'!$A66&amp;'Print View'!$J$57,'Outcome Indicators - Section C'!$A$30:$A$106&amp;'Outcome Indicators - Section C'!$C$30:$C$106,0)),""),"")</f>
        <v/>
      </c>
      <c r="M66" s="270">
        <f t="array" ref="M66">IFERROR(IF(INDEX('Outcome Indicators - Section C'!G$30:G$106,MATCH('Print View'!$A66&amp;'Print View'!$J$57,'Outcome Indicators - Section C'!$A$30:$A$106&amp;'Outcome Indicators - Section C'!$C$30:$C$106,0))&lt;&gt;0,INDEX('Outcome Indicators - Section C'!G$30:G$106,MATCH('Print View'!$A66&amp;'Print View'!$J$57,'Outcome Indicators - Section C'!$A$30:$A$106&amp;'Outcome Indicators - Section C'!$C$30:$C$106,0)),""),"")</f>
        <v>43556</v>
      </c>
      <c r="N66" s="180" t="str">
        <f t="array" ref="N66">IFERROR(IF(INDEX('Outcome Indicators - Section C'!H$30:H$106,MATCH('Print View'!$A66&amp;'Print View'!$J$57,'Outcome Indicators - Section C'!$A$30:$A$106&amp;'Outcome Indicators - Section C'!$C$30:$C$106,0))&lt;&gt;0,INDEX('Outcome Indicators - Section C'!H$30:H$106,MATCH('Print View'!$A66&amp;'Print View'!$J$57,'Outcome Indicators - Section C'!$A$30:$A$106&amp;'Outcome Indicators - Section C'!$C$30:$C$106,0)),""),"")</f>
        <v/>
      </c>
      <c r="O66" s="247">
        <f t="array" ref="O66">IFERROR(IF(INDEX('Outcome Indicators - Section C'!D$30:D$106,MATCH('Print View'!$A66&amp;'Print View'!$O$57,'Outcome Indicators - Section C'!$A$30:$A$106&amp;'Outcome Indicators - Section C'!$C$30:$C$106,0))&lt;&gt;0,INDEX('Outcome Indicators - Section C'!D$30:D$106,MATCH('Print View'!$A66&amp;'Print View'!$O$57,'Outcome Indicators - Section C'!$A$30:$A$106&amp;'Outcome Indicators - Section C'!$C$30:$C$106,0)),""),"")</f>
        <v>322.22355118798168</v>
      </c>
      <c r="P66" s="248" t="str">
        <f t="array" ref="P66">IFERROR(IF(INDEX('Outcome Indicators - Section C'!E$30:E$106,MATCH('Print View'!$A66&amp;'Print View'!$O$57,'Outcome Indicators - Section C'!$A$30:$A$106&amp;'Outcome Indicators - Section C'!$C$30:$C$106,0))&lt;&gt;0,INDEX('Outcome Indicators - Section C'!E$30:E$106,MATCH('Print View'!$A66&amp;'Print View'!$O$57,'Outcome Indicators - Section C'!$A$30:$A$106&amp;'Outcome Indicators - Section C'!$C$30:$C$106,0)),""),"")</f>
        <v/>
      </c>
      <c r="Q66" s="256" t="str">
        <f t="array" ref="Q66">IFERROR(IF(INDEX('Outcome Indicators - Section C'!F$30:F$106,MATCH('Print View'!$A66&amp;'Print View'!$O$57,'Outcome Indicators - Section C'!$A$30:$A$106&amp;'Outcome Indicators - Section C'!$C$30:$C$106,0))&lt;&gt;0,INDEX('Outcome Indicators - Section C'!F$30:F$106,MATCH('Print View'!$A66&amp;'Print View'!$O$57,'Outcome Indicators - Section C'!$A$30:$A$106&amp;'Outcome Indicators - Section C'!$C$30:$C$106,0)),""),"")</f>
        <v/>
      </c>
      <c r="R66" s="270">
        <f t="array" ref="R66">IFERROR(IF(INDEX('Outcome Indicators - Section C'!G$30:G$106,MATCH('Print View'!$A66&amp;'Print View'!$O$57,'Outcome Indicators - Section C'!$A$30:$A$106&amp;'Outcome Indicators - Section C'!$C$30:$C$106,0))&lt;&gt;0,INDEX('Outcome Indicators - Section C'!G$30:G$106,MATCH('Print View'!$A66&amp;'Print View'!$O$57,'Outcome Indicators - Section C'!$A$30:$A$106&amp;'Outcome Indicators - Section C'!$C$30:$C$106,0)),""),"")</f>
        <v>43922</v>
      </c>
      <c r="S66" s="179" t="str">
        <f t="array" ref="S66">IFERROR(IF(INDEX('Outcome Indicators - Section C'!H$30:H$106,MATCH('Print View'!$A66&amp;'Print View'!$O$57,'Outcome Indicators - Section C'!$A$30:$A$106&amp;'Outcome Indicators - Section C'!$C$30:$C$106,0))&lt;&gt;0,INDEX('Outcome Indicators - Section C'!H$30:H$106,MATCH('Print View'!$A66&amp;'Print View'!$O$57,'Outcome Indicators - Section C'!$A$30:$A$106&amp;'Outcome Indicators - Section C'!$C$30:$C$106,0)),""),"")</f>
        <v/>
      </c>
      <c r="T66" s="247">
        <f t="array" ref="T66">IFERROR(IF(INDEX('Outcome Indicators - Section C'!D$30:D$106,MATCH('Print View'!$A66&amp;'Print View'!$T$57,'Outcome Indicators - Section C'!$A$30:$A$106&amp;'Outcome Indicators - Section C'!$C$30:$C$106,0))&lt;&gt;0,INDEX('Outcome Indicators - Section C'!D$30:D$106,MATCH('Print View'!$A66&amp;'Print View'!$T$57,'Outcome Indicators - Section C'!$A$30:$A$106&amp;'Outcome Indicators - Section C'!$C$30:$C$106,0)),""),"")</f>
        <v>331.98641939367457</v>
      </c>
      <c r="U66" s="248" t="str">
        <f t="array" ref="U66">IFERROR(IF(INDEX('Outcome Indicators - Section C'!E$30:E$106,MATCH('Print View'!$A66&amp;'Print View'!$T$57,'Outcome Indicators - Section C'!$A$30:$A$106&amp;'Outcome Indicators - Section C'!$C$30:$C$106,0))&lt;&gt;0,INDEX('Outcome Indicators - Section C'!E$30:E$106,MATCH('Print View'!$A66&amp;'Print View'!$T$57,'Outcome Indicators - Section C'!$A$30:$A$106&amp;'Outcome Indicators - Section C'!$C$30:$C$106,0)),""),"")</f>
        <v/>
      </c>
      <c r="V66" s="256" t="str">
        <f t="array" ref="V66">IFERROR(IF(INDEX('Outcome Indicators - Section C'!F$30:F$106,MATCH('Print View'!$A66&amp;'Print View'!$T$57,'Outcome Indicators - Section C'!$A$30:$A$106&amp;'Outcome Indicators - Section C'!$C$30:$C$106,0))&lt;&gt;0,INDEX('Outcome Indicators - Section C'!F$30:F$106,MATCH('Print View'!$A66&amp;'Print View'!$T$57,'Outcome Indicators - Section C'!$A$30:$A$106&amp;'Outcome Indicators - Section C'!$C$30:$C$106,0)),""),"")</f>
        <v/>
      </c>
      <c r="W66" s="270">
        <f t="array" ref="W66">IFERROR(IF(INDEX('Outcome Indicators - Section C'!G$30:G$106,MATCH('Print View'!$A66&amp;'Print View'!$T$57,'Outcome Indicators - Section C'!$A$30:$A$106&amp;'Outcome Indicators - Section C'!$C$30:$C$106,0))&lt;&gt;0,INDEX('Outcome Indicators - Section C'!G$30:G$106,MATCH('Print View'!$A66&amp;'Print View'!$T$57,'Outcome Indicators - Section C'!$A$30:$A$106&amp;'Outcome Indicators - Section C'!$C$30:$C$106,0)),""),"")</f>
        <v>44287</v>
      </c>
      <c r="X66" s="180" t="str">
        <f t="array" ref="X66">IFERROR(IF(INDEX('Outcome Indicators - Section C'!H$30:H$106,MATCH('Print View'!$A66&amp;'Print View'!$T$57,'Outcome Indicators - Section C'!$A$30:$A$106&amp;'Outcome Indicators - Section C'!$C$30:$C$106,0))&lt;&gt;0,INDEX('Outcome Indicators - Section C'!H$30:H$106,MATCH('Print View'!$A66&amp;'Print View'!$T$57,'Outcome Indicators - Section C'!$A$30:$A$106&amp;'Outcome Indicators - Section C'!$C$30:$C$106,0)),""),"")</f>
        <v/>
      </c>
      <c r="Y66" s="247" t="str">
        <f t="array" ref="Y66">IFERROR(IF(INDEX('Outcome Indicators - Section C'!D$30:D$106,MATCH('Print View'!$A66&amp;'Print View'!$Y$57,'Outcome Indicators - Section C'!$A$30:$A$106&amp;'Outcome Indicators - Section C'!$C$30:$C$106,0))&lt;&gt;0,INDEX('Outcome Indicators - Section C'!D$30:D$106,MATCH('Print View'!$A66&amp;'Print View'!$Y$57,'Outcome Indicators - Section C'!$A$30:$A$106&amp;'Outcome Indicators - Section C'!$C$30:$C$106,0)),""),"")</f>
        <v/>
      </c>
      <c r="Z66" s="248" t="str">
        <f t="array" ref="Z66">IFERROR(IF(INDEX('Outcome Indicators - Section C'!E$30:E$106,MATCH('Print View'!$A66&amp;'Print View'!$Y$57,'Outcome Indicators - Section C'!$A$30:$A$106&amp;'Outcome Indicators - Section C'!$C$30:$C$106,0))&lt;&gt;0,INDEX('Outcome Indicators - Section C'!E$30:E$106,MATCH('Print View'!$A66&amp;'Print View'!$Y$57,'Outcome Indicators - Section C'!$A$30:$A$106&amp;'Outcome Indicators - Section C'!$C$30:$C$106,0)),""),"")</f>
        <v/>
      </c>
      <c r="AA66" s="256" t="str">
        <f t="array" ref="AA66">IFERROR(IF(INDEX('Outcome Indicators - Section C'!F$30:F$106,MATCH('Print View'!$A66&amp;'Print View'!$Y$57,'Outcome Indicators - Section C'!$A$30:$A$106&amp;'Outcome Indicators - Section C'!$C$30:$C$106,0))&lt;&gt;0,INDEX('Outcome Indicators - Section C'!F$30:F$106,MATCH('Print View'!$A66&amp;'Print View'!$Y$57,'Outcome Indicators - Section C'!$A$30:$A$106&amp;'Outcome Indicators - Section C'!$C$30:$C$106,0)),""),"")</f>
        <v/>
      </c>
      <c r="AB66" s="270" t="str">
        <f t="array" ref="AB66">IFERROR(IF(INDEX('Outcome Indicators - Section C'!G$30:G$106,MATCH('Print View'!$A66&amp;'Print View'!$Y$57,'Outcome Indicators - Section C'!$A$30:$A$106&amp;'Outcome Indicators - Section C'!$C$30:$C$106,0))&lt;&gt;0,INDEX('Outcome Indicators - Section C'!G$30:G$106,MATCH('Print View'!$A66&amp;'Print View'!$Y$57,'Outcome Indicators - Section C'!$A$30:$A$106&amp;'Outcome Indicators - Section C'!$C$30:$C$106,0)),""),"")</f>
        <v/>
      </c>
      <c r="AC66" s="180" t="str">
        <f t="array" ref="AC66">IFERROR(IF(INDEX('Outcome Indicators - Section C'!H$30:H$106,MATCH('Print View'!$A66&amp;'Print View'!$Y$57,'Outcome Indicators - Section C'!$A$30:$A$106&amp;'Outcome Indicators - Section C'!$C$30:$C$106,0))&lt;&gt;0,INDEX('Outcome Indicators - Section C'!H$30:H$106,MATCH('Print View'!$A66&amp;'Print View'!$Y$57,'Outcome Indicators - Section C'!$A$30:$A$106&amp;'Outcome Indicators - Section C'!$C$30:$C$106,0)),""),"")</f>
        <v/>
      </c>
      <c r="AD66" s="263" t="str">
        <f t="array" ref="AD66">IFERROR(IF(INDEX('Outcome Indicators - Section C'!D$30:D$106,MATCH('Print View'!$A66&amp;'Print View'!$AD$57,'Outcome Indicators - Section C'!$A$30:$A$106&amp;'Outcome Indicators - Section C'!$C$30:$C$106,0))&lt;&gt;0,INDEX('Outcome Indicators - Section C'!D$30:D$106,MATCH('Print View'!$A66&amp;'Print View'!$AD$57,'Outcome Indicators - Section C'!$A$30:$A$106&amp;'Outcome Indicators - Section C'!$C$30:$C$106,0)),""),"")</f>
        <v/>
      </c>
      <c r="AE66" s="248" t="str">
        <f t="array" ref="AE66">IFERROR(IF(INDEX('Outcome Indicators - Section C'!E$30:E$106,MATCH('Print View'!$A66&amp;'Print View'!$AD$57,'Outcome Indicators - Section C'!$A$30:$A$106&amp;'Outcome Indicators - Section C'!$C$30:$C$106,0))&lt;&gt;0,INDEX('Outcome Indicators - Section C'!E$30:E$106,MATCH('Print View'!$A66&amp;'Print View'!$AD$57,'Outcome Indicators - Section C'!$A$30:$A$106&amp;'Outcome Indicators - Section C'!$C$30:$C$106,0)),""),"")</f>
        <v/>
      </c>
      <c r="AF66" s="256" t="str">
        <f t="array" ref="AF66">IFERROR(IF(INDEX('Outcome Indicators - Section C'!F$30:F$106,MATCH('Print View'!$A66&amp;'Print View'!$AD$57,'Outcome Indicators - Section C'!$A$30:$A$106&amp;'Outcome Indicators - Section C'!$C$30:$C$106,0))&lt;&gt;0,INDEX('Outcome Indicators - Section C'!F$30:F$106,MATCH('Print View'!$A66&amp;'Print View'!$AD$57,'Outcome Indicators - Section C'!$A$30:$A$106&amp;'Outcome Indicators - Section C'!$C$30:$C$106,0)),""),"")</f>
        <v/>
      </c>
      <c r="AG66" s="270" t="str">
        <f t="array" ref="AG66">IFERROR(IF(INDEX('Outcome Indicators - Section C'!G$30:G$106,MATCH('Print View'!$A66&amp;'Print View'!$AD$57,'Outcome Indicators - Section C'!$A$30:$A$106&amp;'Outcome Indicators - Section C'!$C$30:$C$106,0))&lt;&gt;0,INDEX('Outcome Indicators - Section C'!G$30:G$106,MATCH('Print View'!$A66&amp;'Print View'!$AD$57,'Outcome Indicators - Section C'!$A$30:$A$106&amp;'Outcome Indicators - Section C'!$C$30:$C$106,0)),""),"")</f>
        <v/>
      </c>
      <c r="AH66" s="183" t="str">
        <f t="array" ref="AH66">IFERROR(IF(INDEX('Outcome Indicators - Section C'!H$30:H$106,MATCH('Print View'!$A66&amp;'Print View'!$AD$57,'Outcome Indicators - Section C'!$A$30:$A$106&amp;'Outcome Indicators - Section C'!$C$30:$C$106,0))&lt;&gt;0,INDEX('Outcome Indicators - Section C'!H$30:H$106,MATCH('Print View'!$A66&amp;'Print View'!$AD$57,'Outcome Indicators - Section C'!$A$30:$A$106&amp;'Outcome Indicators - Section C'!$C$30:$C$106,0)),""),"")</f>
        <v/>
      </c>
      <c r="AI66" s="198"/>
      <c r="AJ66" s="290" t="str">
        <f>IFERROR(IF(INDEX('Outcome Indicators - Section C'!P$10:P$26,MATCH('Print View'!$A66,'Outcome Indicators - Section C'!A$10:A$26,0))&lt;&gt;0,INDEX('Outcome Indicators - Section C'!P$10:P$26,MATCH('Print View'!$A66,'Outcome Indicators - Section C'!A$10:A$26,0)),""),"")</f>
        <v>This indicator measures all forms of TB cases that are bacteriologically confirmed or clinically diagnosed with active TB by a clinician, reported to PNTB. The source of annual population estimates is the National Institute of Statistics (INE) 2007 census projections (2018-2020). Targets are set for an expected increase in the case detection rate from 2018 to 2020, in line with the  expansion of multiple case finding strategies, with a focus on priority population groups with higher prevalence of TB. INE is currently finalizing preparations for Mozambique's 2017 census with results likely to be available in 2019.  The new census demographic profile may justify revision to case notification rate denominators during the course of grant implementation.</v>
      </c>
      <c r="AQ66" s="276"/>
      <c r="AR66" s="276"/>
    </row>
    <row r="67" spans="1:44" ht="240" x14ac:dyDescent="0.25">
      <c r="A67" s="212">
        <v>9</v>
      </c>
      <c r="B67" s="172" t="str">
        <f>IFERROR(IF(INDEX('Outcome Indicators - Section C'!B$10:B$26,MATCH('Print View'!$A67,'Outcome Indicators - Section C'!$A$10:$A$26,0))&lt;&gt;0,INDEX('Outcome Indicators - Section C'!B$10:B$26,MATCH('Print View'!$A67,'Outcome Indicators - Section C'!$A$10:$A$26,0)),""),"")</f>
        <v>TB O-2a: Treatment success rate of all forms of TB- bacteriologically confirmed plus clinically diagnosed, new and relapse cases</v>
      </c>
      <c r="C67" s="172" t="str">
        <f>IFERROR(IF(INDEX('Outcome Indicators - Section C'!C$10:C$26,MATCH('Print View'!$A67,'Outcome Indicators - Section C'!$A$10:$A$26,0))&lt;&gt;0,INDEX('Outcome Indicators - Section C'!C$10:C$26,MATCH('Print View'!$A67,'Outcome Indicators - Section C'!$A$10:$A$26,0)),""),"")</f>
        <v/>
      </c>
      <c r="D67" s="172" t="str">
        <f>IFERROR(IF(INDEX('Outcome Indicators - Section C'!D$10:D$26,MATCH('Print View'!$A67,'Outcome Indicators - Section C'!$A$10:$A$26,0))&lt;&gt;0,INDEX('Outcome Indicators - Section C'!D$10:D$26,MATCH('Print View'!$A67,'Outcome Indicators - Section C'!$A$10:$A$26,0)),""),"")</f>
        <v>88%</v>
      </c>
      <c r="E67" s="172" t="str">
        <f>IFERROR(IF(INDEX('Outcome Indicators - Section C'!E$10:E$26,MATCH('Print View'!$A67,'Outcome Indicators - Section C'!$A$10:$A$26,0))&lt;&gt;0,INDEX('Outcome Indicators - Section C'!E$10:E$26,MATCH('Print View'!$A67,'Outcome Indicators - Section C'!$A$10:$A$26,0)),""),"")</f>
        <v>2016</v>
      </c>
      <c r="F67" s="172" t="str">
        <f>IFERROR(IF(INDEX('Outcome Indicators - Section C'!F$10:F$26,MATCH('Print View'!$A67,'Outcome Indicators - Section C'!$A$10:$A$26,0))&lt;&gt;0,INDEX('Outcome Indicators - Section C'!F$10:F$26,MATCH('Print View'!$A67,'Outcome Indicators - Section C'!$A$10:$A$26,0)),""),"")</f>
        <v>HMIS 
(SIS-MA)</v>
      </c>
      <c r="G67" s="172" t="str">
        <f>IFERROR(IF(INDEX('Outcome Indicators - Section C'!G$10:G$26,MATCH('Print View'!$A67,'Outcome Indicators - Section C'!$A$10:$A$26,0))&lt;&gt;0,INDEX('Outcome Indicators - Section C'!G$10:G$26,MATCH('Print View'!$A67,'Outcome Indicators - Section C'!$A$10:$A$26,0)),""),"")</f>
        <v/>
      </c>
      <c r="H67" s="172" t="str">
        <f>IFERROR(IF(INDEX('Outcome Indicators - Section C'!H$10:H$26,MATCH('Print View'!$A67,'Outcome Indicators - Section C'!$A$10:$A$26,0))&lt;&gt;0,INDEX('Outcome Indicators - Section C'!H$10:H$26,MATCH('Print View'!$A67,'Outcome Indicators - Section C'!$A$10:$A$26,0)),""),"")</f>
        <v>Ministry of Health of the Government of Mozambique</v>
      </c>
      <c r="I67" s="197" t="str">
        <f>IFERROR(IF(INDEX('Outcome Indicators - Section C'!O$10:O$26,MATCH('Print View'!$A67,'Outcome Indicators - Section C'!$A$10:$A$26,0))&lt;&gt;0,INDEX('Outcome Indicators - Section C'!O$10:O$26,MATCH('Print View'!$A67,'Outcome Indicators - Section C'!$A$10:$A$26,0)),""),"")</f>
        <v>Mozambique</v>
      </c>
      <c r="J67" s="264" t="str">
        <f t="array" ref="J67">IFERROR(IF(INDEX('Outcome Indicators - Section C'!D$30:D$106,MATCH('Print View'!$A67&amp;'Print View'!$J$57,'Outcome Indicators - Section C'!$A$30:$A$106&amp;'Outcome Indicators - Section C'!$C$30:$C$106,0))&lt;&gt;0,INDEX('Outcome Indicators - Section C'!D$30:D$106,MATCH('Print View'!$A67&amp;'Print View'!$J$57,'Outcome Indicators - Section C'!$A$30:$A$106&amp;'Outcome Indicators - Section C'!$C$30:$C$106,0)),""),"")</f>
        <v/>
      </c>
      <c r="K67" s="250" t="str">
        <f t="array" ref="K67">IFERROR(IF(INDEX('Outcome Indicators - Section C'!E$30:E$106,MATCH('Print View'!$A67&amp;'Print View'!$J$57,'Outcome Indicators - Section C'!$A$30:$A$106&amp;'Outcome Indicators - Section C'!$C$30:$C$106,0))&lt;&gt;0,INDEX('Outcome Indicators - Section C'!E$30:E$106,MATCH('Print View'!$A67&amp;'Print View'!$J$57,'Outcome Indicators - Section C'!$A$30:$A$106&amp;'Outcome Indicators - Section C'!$C$30:$C$106,0)),""),"")</f>
        <v/>
      </c>
      <c r="L67" s="257">
        <f t="array" ref="L67">IFERROR(IF(INDEX('Outcome Indicators - Section C'!F$30:F$106,MATCH('Print View'!$A67&amp;'Print View'!$J$57,'Outcome Indicators - Section C'!$A$30:$A$106&amp;'Outcome Indicators - Section C'!$C$30:$C$106,0))&lt;&gt;0,INDEX('Outcome Indicators - Section C'!F$30:F$106,MATCH('Print View'!$A67&amp;'Print View'!$J$57,'Outcome Indicators - Section C'!$A$30:$A$106&amp;'Outcome Indicators - Section C'!$C$30:$C$106,0)),""),"")</f>
        <v>90</v>
      </c>
      <c r="M67" s="271">
        <f t="array" ref="M67">IFERROR(IF(INDEX('Outcome Indicators - Section C'!G$30:G$106,MATCH('Print View'!$A67&amp;'Print View'!$J$57,'Outcome Indicators - Section C'!$A$30:$A$106&amp;'Outcome Indicators - Section C'!$C$30:$C$106,0))&lt;&gt;0,INDEX('Outcome Indicators - Section C'!G$30:G$106,MATCH('Print View'!$A67&amp;'Print View'!$J$57,'Outcome Indicators - Section C'!$A$30:$A$106&amp;'Outcome Indicators - Section C'!$C$30:$C$106,0)),""),"")</f>
        <v>43556</v>
      </c>
      <c r="N67" s="185" t="str">
        <f t="array" ref="N67">IFERROR(IF(INDEX('Outcome Indicators - Section C'!H$30:H$106,MATCH('Print View'!$A67&amp;'Print View'!$J$57,'Outcome Indicators - Section C'!$A$30:$A$106&amp;'Outcome Indicators - Section C'!$C$30:$C$106,0))&lt;&gt;0,INDEX('Outcome Indicators - Section C'!H$30:H$106,MATCH('Print View'!$A67&amp;'Print View'!$J$57,'Outcome Indicators - Section C'!$A$30:$A$106&amp;'Outcome Indicators - Section C'!$C$30:$C$106,0)),""),"")</f>
        <v/>
      </c>
      <c r="O67" s="249" t="str">
        <f t="array" ref="O67">IFERROR(IF(INDEX('Outcome Indicators - Section C'!D$30:D$106,MATCH('Print View'!$A67&amp;'Print View'!$O$57,'Outcome Indicators - Section C'!$A$30:$A$106&amp;'Outcome Indicators - Section C'!$C$30:$C$106,0))&lt;&gt;0,INDEX('Outcome Indicators - Section C'!D$30:D$106,MATCH('Print View'!$A67&amp;'Print View'!$O$57,'Outcome Indicators - Section C'!$A$30:$A$106&amp;'Outcome Indicators - Section C'!$C$30:$C$106,0)),""),"")</f>
        <v/>
      </c>
      <c r="P67" s="250" t="str">
        <f t="array" ref="P67">IFERROR(IF(INDEX('Outcome Indicators - Section C'!E$30:E$106,MATCH('Print View'!$A67&amp;'Print View'!$O$57,'Outcome Indicators - Section C'!$A$30:$A$106&amp;'Outcome Indicators - Section C'!$C$30:$C$106,0))&lt;&gt;0,INDEX('Outcome Indicators - Section C'!E$30:E$106,MATCH('Print View'!$A67&amp;'Print View'!$O$57,'Outcome Indicators - Section C'!$A$30:$A$106&amp;'Outcome Indicators - Section C'!$C$30:$C$106,0)),""),"")</f>
        <v/>
      </c>
      <c r="Q67" s="257">
        <f t="array" ref="Q67">IFERROR(IF(INDEX('Outcome Indicators - Section C'!F$30:F$106,MATCH('Print View'!$A67&amp;'Print View'!$O$57,'Outcome Indicators - Section C'!$A$30:$A$106&amp;'Outcome Indicators - Section C'!$C$30:$C$106,0))&lt;&gt;0,INDEX('Outcome Indicators - Section C'!F$30:F$106,MATCH('Print View'!$A67&amp;'Print View'!$O$57,'Outcome Indicators - Section C'!$A$30:$A$106&amp;'Outcome Indicators - Section C'!$C$30:$C$106,0)),""),"")</f>
        <v>90</v>
      </c>
      <c r="R67" s="271">
        <f t="array" ref="R67">IFERROR(IF(INDEX('Outcome Indicators - Section C'!G$30:G$106,MATCH('Print View'!$A67&amp;'Print View'!$O$57,'Outcome Indicators - Section C'!$A$30:$A$106&amp;'Outcome Indicators - Section C'!$C$30:$C$106,0))&lt;&gt;0,INDEX('Outcome Indicators - Section C'!G$30:G$106,MATCH('Print View'!$A67&amp;'Print View'!$O$57,'Outcome Indicators - Section C'!$A$30:$A$106&amp;'Outcome Indicators - Section C'!$C$30:$C$106,0)),""),"")</f>
        <v>43922</v>
      </c>
      <c r="S67" s="184" t="str">
        <f t="array" ref="S67">IFERROR(IF(INDEX('Outcome Indicators - Section C'!H$30:H$106,MATCH('Print View'!$A67&amp;'Print View'!$O$57,'Outcome Indicators - Section C'!$A$30:$A$106&amp;'Outcome Indicators - Section C'!$C$30:$C$106,0))&lt;&gt;0,INDEX('Outcome Indicators - Section C'!H$30:H$106,MATCH('Print View'!$A67&amp;'Print View'!$O$57,'Outcome Indicators - Section C'!$A$30:$A$106&amp;'Outcome Indicators - Section C'!$C$30:$C$106,0)),""),"")</f>
        <v/>
      </c>
      <c r="T67" s="249" t="str">
        <f t="array" ref="T67">IFERROR(IF(INDEX('Outcome Indicators - Section C'!D$30:D$106,MATCH('Print View'!$A67&amp;'Print View'!$T$57,'Outcome Indicators - Section C'!$A$30:$A$106&amp;'Outcome Indicators - Section C'!$C$30:$C$106,0))&lt;&gt;0,INDEX('Outcome Indicators - Section C'!D$30:D$106,MATCH('Print View'!$A67&amp;'Print View'!$T$57,'Outcome Indicators - Section C'!$A$30:$A$106&amp;'Outcome Indicators - Section C'!$C$30:$C$106,0)),""),"")</f>
        <v/>
      </c>
      <c r="U67" s="250" t="str">
        <f t="array" ref="U67">IFERROR(IF(INDEX('Outcome Indicators - Section C'!E$30:E$106,MATCH('Print View'!$A67&amp;'Print View'!$T$57,'Outcome Indicators - Section C'!$A$30:$A$106&amp;'Outcome Indicators - Section C'!$C$30:$C$106,0))&lt;&gt;0,INDEX('Outcome Indicators - Section C'!E$30:E$106,MATCH('Print View'!$A67&amp;'Print View'!$T$57,'Outcome Indicators - Section C'!$A$30:$A$106&amp;'Outcome Indicators - Section C'!$C$30:$C$106,0)),""),"")</f>
        <v/>
      </c>
      <c r="V67" s="257">
        <f t="array" ref="V67">IFERROR(IF(INDEX('Outcome Indicators - Section C'!F$30:F$106,MATCH('Print View'!$A67&amp;'Print View'!$T$57,'Outcome Indicators - Section C'!$A$30:$A$106&amp;'Outcome Indicators - Section C'!$C$30:$C$106,0))&lt;&gt;0,INDEX('Outcome Indicators - Section C'!F$30:F$106,MATCH('Print View'!$A67&amp;'Print View'!$T$57,'Outcome Indicators - Section C'!$A$30:$A$106&amp;'Outcome Indicators - Section C'!$C$30:$C$106,0)),""),"")</f>
        <v>90.000000000000014</v>
      </c>
      <c r="W67" s="271">
        <f t="array" ref="W67">IFERROR(IF(INDEX('Outcome Indicators - Section C'!G$30:G$106,MATCH('Print View'!$A67&amp;'Print View'!$T$57,'Outcome Indicators - Section C'!$A$30:$A$106&amp;'Outcome Indicators - Section C'!$C$30:$C$106,0))&lt;&gt;0,INDEX('Outcome Indicators - Section C'!G$30:G$106,MATCH('Print View'!$A67&amp;'Print View'!$T$57,'Outcome Indicators - Section C'!$A$30:$A$106&amp;'Outcome Indicators - Section C'!$C$30:$C$106,0)),""),"")</f>
        <v>44287</v>
      </c>
      <c r="X67" s="185" t="str">
        <f t="array" ref="X67">IFERROR(IF(INDEX('Outcome Indicators - Section C'!H$30:H$106,MATCH('Print View'!$A67&amp;'Print View'!$T$57,'Outcome Indicators - Section C'!$A$30:$A$106&amp;'Outcome Indicators - Section C'!$C$30:$C$106,0))&lt;&gt;0,INDEX('Outcome Indicators - Section C'!H$30:H$106,MATCH('Print View'!$A67&amp;'Print View'!$T$57,'Outcome Indicators - Section C'!$A$30:$A$106&amp;'Outcome Indicators - Section C'!$C$30:$C$106,0)),""),"")</f>
        <v/>
      </c>
      <c r="Y67" s="249" t="str">
        <f t="array" ref="Y67">IFERROR(IF(INDEX('Outcome Indicators - Section C'!D$30:D$106,MATCH('Print View'!$A67&amp;'Print View'!$Y$57,'Outcome Indicators - Section C'!$A$30:$A$106&amp;'Outcome Indicators - Section C'!$C$30:$C$106,0))&lt;&gt;0,INDEX('Outcome Indicators - Section C'!D$30:D$106,MATCH('Print View'!$A67&amp;'Print View'!$Y$57,'Outcome Indicators - Section C'!$A$30:$A$106&amp;'Outcome Indicators - Section C'!$C$30:$C$106,0)),""),"")</f>
        <v/>
      </c>
      <c r="Z67" s="250" t="str">
        <f t="array" ref="Z67">IFERROR(IF(INDEX('Outcome Indicators - Section C'!E$30:E$106,MATCH('Print View'!$A67&amp;'Print View'!$Y$57,'Outcome Indicators - Section C'!$A$30:$A$106&amp;'Outcome Indicators - Section C'!$C$30:$C$106,0))&lt;&gt;0,INDEX('Outcome Indicators - Section C'!E$30:E$106,MATCH('Print View'!$A67&amp;'Print View'!$Y$57,'Outcome Indicators - Section C'!$A$30:$A$106&amp;'Outcome Indicators - Section C'!$C$30:$C$106,0)),""),"")</f>
        <v/>
      </c>
      <c r="AA67" s="257" t="str">
        <f t="array" ref="AA67">IFERROR(IF(INDEX('Outcome Indicators - Section C'!F$30:F$106,MATCH('Print View'!$A67&amp;'Print View'!$Y$57,'Outcome Indicators - Section C'!$A$30:$A$106&amp;'Outcome Indicators - Section C'!$C$30:$C$106,0))&lt;&gt;0,INDEX('Outcome Indicators - Section C'!F$30:F$106,MATCH('Print View'!$A67&amp;'Print View'!$Y$57,'Outcome Indicators - Section C'!$A$30:$A$106&amp;'Outcome Indicators - Section C'!$C$30:$C$106,0)),""),"")</f>
        <v/>
      </c>
      <c r="AB67" s="271" t="str">
        <f t="array" ref="AB67">IFERROR(IF(INDEX('Outcome Indicators - Section C'!G$30:G$106,MATCH('Print View'!$A67&amp;'Print View'!$Y$57,'Outcome Indicators - Section C'!$A$30:$A$106&amp;'Outcome Indicators - Section C'!$C$30:$C$106,0))&lt;&gt;0,INDEX('Outcome Indicators - Section C'!G$30:G$106,MATCH('Print View'!$A67&amp;'Print View'!$Y$57,'Outcome Indicators - Section C'!$A$30:$A$106&amp;'Outcome Indicators - Section C'!$C$30:$C$106,0)),""),"")</f>
        <v/>
      </c>
      <c r="AC67" s="185" t="str">
        <f t="array" ref="AC67">IFERROR(IF(INDEX('Outcome Indicators - Section C'!H$30:H$106,MATCH('Print View'!$A67&amp;'Print View'!$Y$57,'Outcome Indicators - Section C'!$A$30:$A$106&amp;'Outcome Indicators - Section C'!$C$30:$C$106,0))&lt;&gt;0,INDEX('Outcome Indicators - Section C'!H$30:H$106,MATCH('Print View'!$A67&amp;'Print View'!$Y$57,'Outcome Indicators - Section C'!$A$30:$A$106&amp;'Outcome Indicators - Section C'!$C$30:$C$106,0)),""),"")</f>
        <v/>
      </c>
      <c r="AD67" s="264" t="str">
        <f t="array" ref="AD67">IFERROR(IF(INDEX('Outcome Indicators - Section C'!D$30:D$106,MATCH('Print View'!$A67&amp;'Print View'!$AD$57,'Outcome Indicators - Section C'!$A$30:$A$106&amp;'Outcome Indicators - Section C'!$C$30:$C$106,0))&lt;&gt;0,INDEX('Outcome Indicators - Section C'!D$30:D$106,MATCH('Print View'!$A67&amp;'Print View'!$AD$57,'Outcome Indicators - Section C'!$A$30:$A$106&amp;'Outcome Indicators - Section C'!$C$30:$C$106,0)),""),"")</f>
        <v/>
      </c>
      <c r="AE67" s="250" t="str">
        <f t="array" ref="AE67">IFERROR(IF(INDEX('Outcome Indicators - Section C'!E$30:E$106,MATCH('Print View'!$A67&amp;'Print View'!$AD$57,'Outcome Indicators - Section C'!$A$30:$A$106&amp;'Outcome Indicators - Section C'!$C$30:$C$106,0))&lt;&gt;0,INDEX('Outcome Indicators - Section C'!E$30:E$106,MATCH('Print View'!$A67&amp;'Print View'!$AD$57,'Outcome Indicators - Section C'!$A$30:$A$106&amp;'Outcome Indicators - Section C'!$C$30:$C$106,0)),""),"")</f>
        <v/>
      </c>
      <c r="AF67" s="257" t="str">
        <f t="array" ref="AF67">IFERROR(IF(INDEX('Outcome Indicators - Section C'!F$30:F$106,MATCH('Print View'!$A67&amp;'Print View'!$AD$57,'Outcome Indicators - Section C'!$A$30:$A$106&amp;'Outcome Indicators - Section C'!$C$30:$C$106,0))&lt;&gt;0,INDEX('Outcome Indicators - Section C'!F$30:F$106,MATCH('Print View'!$A67&amp;'Print View'!$AD$57,'Outcome Indicators - Section C'!$A$30:$A$106&amp;'Outcome Indicators - Section C'!$C$30:$C$106,0)),""),"")</f>
        <v/>
      </c>
      <c r="AG67" s="271" t="str">
        <f t="array" ref="AG67">IFERROR(IF(INDEX('Outcome Indicators - Section C'!G$30:G$106,MATCH('Print View'!$A67&amp;'Print View'!$AD$57,'Outcome Indicators - Section C'!$A$30:$A$106&amp;'Outcome Indicators - Section C'!$C$30:$C$106,0))&lt;&gt;0,INDEX('Outcome Indicators - Section C'!G$30:G$106,MATCH('Print View'!$A67&amp;'Print View'!$AD$57,'Outcome Indicators - Section C'!$A$30:$A$106&amp;'Outcome Indicators - Section C'!$C$30:$C$106,0)),""),"")</f>
        <v/>
      </c>
      <c r="AH67" s="188" t="str">
        <f t="array" ref="AH67">IFERROR(IF(INDEX('Outcome Indicators - Section C'!H$30:H$106,MATCH('Print View'!$A67&amp;'Print View'!$AD$57,'Outcome Indicators - Section C'!$A$30:$A$106&amp;'Outcome Indicators - Section C'!$C$30:$C$106,0))&lt;&gt;0,INDEX('Outcome Indicators - Section C'!H$30:H$106,MATCH('Print View'!$A67&amp;'Print View'!$AD$57,'Outcome Indicators - Section C'!$A$30:$A$106&amp;'Outcome Indicators - Section C'!$C$30:$C$106,0)),""),"")</f>
        <v/>
      </c>
      <c r="AI67" s="198"/>
      <c r="AJ67" s="289" t="str">
        <f>IFERROR(IF(INDEX('Outcome Indicators - Section C'!P$10:P$26,MATCH('Print View'!$A67,'Outcome Indicators - Section C'!A$10:A$26,0))&lt;&gt;0,INDEX('Outcome Indicators - Section C'!P$10:P$26,MATCH('Print View'!$A67,'Outcome Indicators - Section C'!A$10:A$26,0)),""),"")</f>
        <v>Measures outcomes for TB patients registered and treated within the health care system. Treatment success rate was 88% for drug-sensitive TB for the 2015 cohort, with the goal to achieve at least 90% treatment success rate for the 2019 cohort. Results will be reported with numerator, denominator and percentage based on program data from the reporting period. Performance will be assessed in relation to the percentage target.</v>
      </c>
      <c r="AQ67" s="276"/>
      <c r="AR67" s="276"/>
    </row>
    <row r="68" spans="1:44" ht="210" x14ac:dyDescent="0.25">
      <c r="A68" s="171">
        <v>10</v>
      </c>
      <c r="B68" s="178" t="str">
        <f>IFERROR(IF(INDEX('Outcome Indicators - Section C'!B$10:B$26,MATCH('Print View'!$A68,'Outcome Indicators - Section C'!$A$10:$A$26,0))&lt;&gt;0,INDEX('Outcome Indicators - Section C'!B$10:B$26,MATCH('Print View'!$A68,'Outcome Indicators - Section C'!$A$10:$A$26,0)),""),"")</f>
        <v>TB O-4(M): Treatment success rate of RR TB and/or MDR-TB: Percentage of cases with RR and/or MDR-TB successfully treated</v>
      </c>
      <c r="C68" s="178" t="str">
        <f>IFERROR(IF(INDEX('Outcome Indicators - Section C'!C$10:C$26,MATCH('Print View'!$A68,'Outcome Indicators - Section C'!$A$10:$A$26,0))&lt;&gt;0,INDEX('Outcome Indicators - Section C'!C$10:C$26,MATCH('Print View'!$A68,'Outcome Indicators - Section C'!$A$10:$A$26,0)),""),"")</f>
        <v/>
      </c>
      <c r="D68" s="178" t="str">
        <f>IFERROR(IF(INDEX('Outcome Indicators - Section C'!D$10:D$26,MATCH('Print View'!$A68,'Outcome Indicators - Section C'!$A$10:$A$26,0))&lt;&gt;0,INDEX('Outcome Indicators - Section C'!D$10:D$26,MATCH('Print View'!$A68,'Outcome Indicators - Section C'!$A$10:$A$26,0)),""),"")</f>
        <v>47%</v>
      </c>
      <c r="E68" s="178" t="str">
        <f>IFERROR(IF(INDEX('Outcome Indicators - Section C'!E$10:E$26,MATCH('Print View'!$A68,'Outcome Indicators - Section C'!$A$10:$A$26,0))&lt;&gt;0,INDEX('Outcome Indicators - Section C'!E$10:E$26,MATCH('Print View'!$A68,'Outcome Indicators - Section C'!$A$10:$A$26,0)),""),"")</f>
        <v>2016</v>
      </c>
      <c r="F68" s="178" t="str">
        <f>IFERROR(IF(INDEX('Outcome Indicators - Section C'!F$10:F$26,MATCH('Print View'!$A68,'Outcome Indicators - Section C'!$A$10:$A$26,0))&lt;&gt;0,INDEX('Outcome Indicators - Section C'!F$10:F$26,MATCH('Print View'!$A68,'Outcome Indicators - Section C'!$A$10:$A$26,0)),""),"")</f>
        <v>HMIS 
(SIS-MA)</v>
      </c>
      <c r="G68" s="178" t="str">
        <f>IFERROR(IF(INDEX('Outcome Indicators - Section C'!G$10:G$26,MATCH('Print View'!$A68,'Outcome Indicators - Section C'!$A$10:$A$26,0))&lt;&gt;0,INDEX('Outcome Indicators - Section C'!G$10:G$26,MATCH('Print View'!$A68,'Outcome Indicators - Section C'!$A$10:$A$26,0)),""),"")</f>
        <v>TB case definition</v>
      </c>
      <c r="H68" s="178" t="str">
        <f>IFERROR(IF(INDEX('Outcome Indicators - Section C'!H$10:H$26,MATCH('Print View'!$A68,'Outcome Indicators - Section C'!$A$10:$A$26,0))&lt;&gt;0,INDEX('Outcome Indicators - Section C'!H$10:H$26,MATCH('Print View'!$A68,'Outcome Indicators - Section C'!$A$10:$A$26,0)),""),"")</f>
        <v>Ministry of Health of the Government of Mozambique</v>
      </c>
      <c r="I68" s="199" t="str">
        <f>IFERROR(IF(INDEX('Outcome Indicators - Section C'!O$10:O$26,MATCH('Print View'!$A68,'Outcome Indicators - Section C'!$A$10:$A$26,0))&lt;&gt;0,INDEX('Outcome Indicators - Section C'!O$10:O$26,MATCH('Print View'!$A68,'Outcome Indicators - Section C'!$A$10:$A$26,0)),""),"")</f>
        <v>Mozambique</v>
      </c>
      <c r="J68" s="263" t="str">
        <f t="array" ref="J68">IFERROR(IF(INDEX('Outcome Indicators - Section C'!D$30:D$106,MATCH('Print View'!$A68&amp;'Print View'!$J$57,'Outcome Indicators - Section C'!$A$30:$A$106&amp;'Outcome Indicators - Section C'!$C$30:$C$106,0))&lt;&gt;0,INDEX('Outcome Indicators - Section C'!D$30:D$106,MATCH('Print View'!$A68&amp;'Print View'!$J$57,'Outcome Indicators - Section C'!$A$30:$A$106&amp;'Outcome Indicators - Section C'!$C$30:$C$106,0)),""),"")</f>
        <v/>
      </c>
      <c r="K68" s="248" t="str">
        <f t="array" ref="K68">IFERROR(IF(INDEX('Outcome Indicators - Section C'!E$30:E$106,MATCH('Print View'!$A68&amp;'Print View'!$J$57,'Outcome Indicators - Section C'!$A$30:$A$106&amp;'Outcome Indicators - Section C'!$C$30:$C$106,0))&lt;&gt;0,INDEX('Outcome Indicators - Section C'!E$30:E$106,MATCH('Print View'!$A68&amp;'Print View'!$J$57,'Outcome Indicators - Section C'!$A$30:$A$106&amp;'Outcome Indicators - Section C'!$C$30:$C$106,0)),""),"")</f>
        <v/>
      </c>
      <c r="L68" s="256">
        <f t="array" ref="L68">IFERROR(IF(INDEX('Outcome Indicators - Section C'!F$30:F$106,MATCH('Print View'!$A68&amp;'Print View'!$J$57,'Outcome Indicators - Section C'!$A$30:$A$106&amp;'Outcome Indicators - Section C'!$C$30:$C$106,0))&lt;&gt;0,INDEX('Outcome Indicators - Section C'!F$30:F$106,MATCH('Print View'!$A68&amp;'Print View'!$J$57,'Outcome Indicators - Section C'!$A$30:$A$106&amp;'Outcome Indicators - Section C'!$C$30:$C$106,0)),""),"")</f>
        <v>50</v>
      </c>
      <c r="M68" s="270">
        <f t="array" ref="M68">IFERROR(IF(INDEX('Outcome Indicators - Section C'!G$30:G$106,MATCH('Print View'!$A68&amp;'Print View'!$J$57,'Outcome Indicators - Section C'!$A$30:$A$106&amp;'Outcome Indicators - Section C'!$C$30:$C$106,0))&lt;&gt;0,INDEX('Outcome Indicators - Section C'!G$30:G$106,MATCH('Print View'!$A68&amp;'Print View'!$J$57,'Outcome Indicators - Section C'!$A$30:$A$106&amp;'Outcome Indicators - Section C'!$C$30:$C$106,0)),""),"")</f>
        <v>43556</v>
      </c>
      <c r="N68" s="180" t="str">
        <f t="array" ref="N68">IFERROR(IF(INDEX('Outcome Indicators - Section C'!H$30:H$106,MATCH('Print View'!$A68&amp;'Print View'!$J$57,'Outcome Indicators - Section C'!$A$30:$A$106&amp;'Outcome Indicators - Section C'!$C$30:$C$106,0))&lt;&gt;0,INDEX('Outcome Indicators - Section C'!H$30:H$106,MATCH('Print View'!$A68&amp;'Print View'!$J$57,'Outcome Indicators - Section C'!$A$30:$A$106&amp;'Outcome Indicators - Section C'!$C$30:$C$106,0)),""),"")</f>
        <v/>
      </c>
      <c r="O68" s="247" t="str">
        <f t="array" ref="O68">IFERROR(IF(INDEX('Outcome Indicators - Section C'!D$30:D$106,MATCH('Print View'!$A68&amp;'Print View'!$O$57,'Outcome Indicators - Section C'!$A$30:$A$106&amp;'Outcome Indicators - Section C'!$C$30:$C$106,0))&lt;&gt;0,INDEX('Outcome Indicators - Section C'!D$30:D$106,MATCH('Print View'!$A68&amp;'Print View'!$O$57,'Outcome Indicators - Section C'!$A$30:$A$106&amp;'Outcome Indicators - Section C'!$C$30:$C$106,0)),""),"")</f>
        <v/>
      </c>
      <c r="P68" s="248" t="str">
        <f t="array" ref="P68">IFERROR(IF(INDEX('Outcome Indicators - Section C'!E$30:E$106,MATCH('Print View'!$A68&amp;'Print View'!$O$57,'Outcome Indicators - Section C'!$A$30:$A$106&amp;'Outcome Indicators - Section C'!$C$30:$C$106,0))&lt;&gt;0,INDEX('Outcome Indicators - Section C'!E$30:E$106,MATCH('Print View'!$A68&amp;'Print View'!$O$57,'Outcome Indicators - Section C'!$A$30:$A$106&amp;'Outcome Indicators - Section C'!$C$30:$C$106,0)),""),"")</f>
        <v/>
      </c>
      <c r="Q68" s="256">
        <f t="array" ref="Q68">IFERROR(IF(INDEX('Outcome Indicators - Section C'!F$30:F$106,MATCH('Print View'!$A68&amp;'Print View'!$O$57,'Outcome Indicators - Section C'!$A$30:$A$106&amp;'Outcome Indicators - Section C'!$C$30:$C$106,0))&lt;&gt;0,INDEX('Outcome Indicators - Section C'!F$30:F$106,MATCH('Print View'!$A68&amp;'Print View'!$O$57,'Outcome Indicators - Section C'!$A$30:$A$106&amp;'Outcome Indicators - Section C'!$C$30:$C$106,0)),""),"")</f>
        <v>55.000000000000007</v>
      </c>
      <c r="R68" s="270">
        <f t="array" ref="R68">IFERROR(IF(INDEX('Outcome Indicators - Section C'!G$30:G$106,MATCH('Print View'!$A68&amp;'Print View'!$O$57,'Outcome Indicators - Section C'!$A$30:$A$106&amp;'Outcome Indicators - Section C'!$C$30:$C$106,0))&lt;&gt;0,INDEX('Outcome Indicators - Section C'!G$30:G$106,MATCH('Print View'!$A68&amp;'Print View'!$O$57,'Outcome Indicators - Section C'!$A$30:$A$106&amp;'Outcome Indicators - Section C'!$C$30:$C$106,0)),""),"")</f>
        <v>43922</v>
      </c>
      <c r="S68" s="179" t="str">
        <f t="array" ref="S68">IFERROR(IF(INDEX('Outcome Indicators - Section C'!H$30:H$106,MATCH('Print View'!$A68&amp;'Print View'!$O$57,'Outcome Indicators - Section C'!$A$30:$A$106&amp;'Outcome Indicators - Section C'!$C$30:$C$106,0))&lt;&gt;0,INDEX('Outcome Indicators - Section C'!H$30:H$106,MATCH('Print View'!$A68&amp;'Print View'!$O$57,'Outcome Indicators - Section C'!$A$30:$A$106&amp;'Outcome Indicators - Section C'!$C$30:$C$106,0)),""),"")</f>
        <v/>
      </c>
      <c r="T68" s="247" t="str">
        <f t="array" ref="T68">IFERROR(IF(INDEX('Outcome Indicators - Section C'!D$30:D$106,MATCH('Print View'!$A68&amp;'Print View'!$T$57,'Outcome Indicators - Section C'!$A$30:$A$106&amp;'Outcome Indicators - Section C'!$C$30:$C$106,0))&lt;&gt;0,INDEX('Outcome Indicators - Section C'!D$30:D$106,MATCH('Print View'!$A68&amp;'Print View'!$T$57,'Outcome Indicators - Section C'!$A$30:$A$106&amp;'Outcome Indicators - Section C'!$C$30:$C$106,0)),""),"")</f>
        <v/>
      </c>
      <c r="U68" s="248" t="str">
        <f t="array" ref="U68">IFERROR(IF(INDEX('Outcome Indicators - Section C'!E$30:E$106,MATCH('Print View'!$A68&amp;'Print View'!$T$57,'Outcome Indicators - Section C'!$A$30:$A$106&amp;'Outcome Indicators - Section C'!$C$30:$C$106,0))&lt;&gt;0,INDEX('Outcome Indicators - Section C'!E$30:E$106,MATCH('Print View'!$A68&amp;'Print View'!$T$57,'Outcome Indicators - Section C'!$A$30:$A$106&amp;'Outcome Indicators - Section C'!$C$30:$C$106,0)),""),"")</f>
        <v/>
      </c>
      <c r="V68" s="256">
        <f t="array" ref="V68">IFERROR(IF(INDEX('Outcome Indicators - Section C'!F$30:F$106,MATCH('Print View'!$A68&amp;'Print View'!$T$57,'Outcome Indicators - Section C'!$A$30:$A$106&amp;'Outcome Indicators - Section C'!$C$30:$C$106,0))&lt;&gt;0,INDEX('Outcome Indicators - Section C'!F$30:F$106,MATCH('Print View'!$A68&amp;'Print View'!$T$57,'Outcome Indicators - Section C'!$A$30:$A$106&amp;'Outcome Indicators - Section C'!$C$30:$C$106,0)),""),"")</f>
        <v>60.000000000000007</v>
      </c>
      <c r="W68" s="270">
        <f t="array" ref="W68">IFERROR(IF(INDEX('Outcome Indicators - Section C'!G$30:G$106,MATCH('Print View'!$A68&amp;'Print View'!$T$57,'Outcome Indicators - Section C'!$A$30:$A$106&amp;'Outcome Indicators - Section C'!$C$30:$C$106,0))&lt;&gt;0,INDEX('Outcome Indicators - Section C'!G$30:G$106,MATCH('Print View'!$A68&amp;'Print View'!$T$57,'Outcome Indicators - Section C'!$A$30:$A$106&amp;'Outcome Indicators - Section C'!$C$30:$C$106,0)),""),"")</f>
        <v>44287</v>
      </c>
      <c r="X68" s="180" t="str">
        <f t="array" ref="X68">IFERROR(IF(INDEX('Outcome Indicators - Section C'!H$30:H$106,MATCH('Print View'!$A68&amp;'Print View'!$T$57,'Outcome Indicators - Section C'!$A$30:$A$106&amp;'Outcome Indicators - Section C'!$C$30:$C$106,0))&lt;&gt;0,INDEX('Outcome Indicators - Section C'!H$30:H$106,MATCH('Print View'!$A68&amp;'Print View'!$T$57,'Outcome Indicators - Section C'!$A$30:$A$106&amp;'Outcome Indicators - Section C'!$C$30:$C$106,0)),""),"")</f>
        <v/>
      </c>
      <c r="Y68" s="247" t="str">
        <f t="array" ref="Y68">IFERROR(IF(INDEX('Outcome Indicators - Section C'!D$30:D$106,MATCH('Print View'!$A68&amp;'Print View'!$Y$57,'Outcome Indicators - Section C'!$A$30:$A$106&amp;'Outcome Indicators - Section C'!$C$30:$C$106,0))&lt;&gt;0,INDEX('Outcome Indicators - Section C'!D$30:D$106,MATCH('Print View'!$A68&amp;'Print View'!$Y$57,'Outcome Indicators - Section C'!$A$30:$A$106&amp;'Outcome Indicators - Section C'!$C$30:$C$106,0)),""),"")</f>
        <v/>
      </c>
      <c r="Z68" s="248" t="str">
        <f t="array" ref="Z68">IFERROR(IF(INDEX('Outcome Indicators - Section C'!E$30:E$106,MATCH('Print View'!$A68&amp;'Print View'!$Y$57,'Outcome Indicators - Section C'!$A$30:$A$106&amp;'Outcome Indicators - Section C'!$C$30:$C$106,0))&lt;&gt;0,INDEX('Outcome Indicators - Section C'!E$30:E$106,MATCH('Print View'!$A68&amp;'Print View'!$Y$57,'Outcome Indicators - Section C'!$A$30:$A$106&amp;'Outcome Indicators - Section C'!$C$30:$C$106,0)),""),"")</f>
        <v/>
      </c>
      <c r="AA68" s="256" t="str">
        <f t="array" ref="AA68">IFERROR(IF(INDEX('Outcome Indicators - Section C'!F$30:F$106,MATCH('Print View'!$A68&amp;'Print View'!$Y$57,'Outcome Indicators - Section C'!$A$30:$A$106&amp;'Outcome Indicators - Section C'!$C$30:$C$106,0))&lt;&gt;0,INDEX('Outcome Indicators - Section C'!F$30:F$106,MATCH('Print View'!$A68&amp;'Print View'!$Y$57,'Outcome Indicators - Section C'!$A$30:$A$106&amp;'Outcome Indicators - Section C'!$C$30:$C$106,0)),""),"")</f>
        <v/>
      </c>
      <c r="AB68" s="270" t="str">
        <f t="array" ref="AB68">IFERROR(IF(INDEX('Outcome Indicators - Section C'!G$30:G$106,MATCH('Print View'!$A68&amp;'Print View'!$Y$57,'Outcome Indicators - Section C'!$A$30:$A$106&amp;'Outcome Indicators - Section C'!$C$30:$C$106,0))&lt;&gt;0,INDEX('Outcome Indicators - Section C'!G$30:G$106,MATCH('Print View'!$A68&amp;'Print View'!$Y$57,'Outcome Indicators - Section C'!$A$30:$A$106&amp;'Outcome Indicators - Section C'!$C$30:$C$106,0)),""),"")</f>
        <v/>
      </c>
      <c r="AC68" s="180" t="str">
        <f t="array" ref="AC68">IFERROR(IF(INDEX('Outcome Indicators - Section C'!H$30:H$106,MATCH('Print View'!$A68&amp;'Print View'!$Y$57,'Outcome Indicators - Section C'!$A$30:$A$106&amp;'Outcome Indicators - Section C'!$C$30:$C$106,0))&lt;&gt;0,INDEX('Outcome Indicators - Section C'!H$30:H$106,MATCH('Print View'!$A68&amp;'Print View'!$Y$57,'Outcome Indicators - Section C'!$A$30:$A$106&amp;'Outcome Indicators - Section C'!$C$30:$C$106,0)),""),"")</f>
        <v/>
      </c>
      <c r="AD68" s="263" t="str">
        <f t="array" ref="AD68">IFERROR(IF(INDEX('Outcome Indicators - Section C'!D$30:D$106,MATCH('Print View'!$A68&amp;'Print View'!$AD$57,'Outcome Indicators - Section C'!$A$30:$A$106&amp;'Outcome Indicators - Section C'!$C$30:$C$106,0))&lt;&gt;0,INDEX('Outcome Indicators - Section C'!D$30:D$106,MATCH('Print View'!$A68&amp;'Print View'!$AD$57,'Outcome Indicators - Section C'!$A$30:$A$106&amp;'Outcome Indicators - Section C'!$C$30:$C$106,0)),""),"")</f>
        <v/>
      </c>
      <c r="AE68" s="248" t="str">
        <f t="array" ref="AE68">IFERROR(IF(INDEX('Outcome Indicators - Section C'!E$30:E$106,MATCH('Print View'!$A68&amp;'Print View'!$AD$57,'Outcome Indicators - Section C'!$A$30:$A$106&amp;'Outcome Indicators - Section C'!$C$30:$C$106,0))&lt;&gt;0,INDEX('Outcome Indicators - Section C'!E$30:E$106,MATCH('Print View'!$A68&amp;'Print View'!$AD$57,'Outcome Indicators - Section C'!$A$30:$A$106&amp;'Outcome Indicators - Section C'!$C$30:$C$106,0)),""),"")</f>
        <v/>
      </c>
      <c r="AF68" s="256" t="str">
        <f t="array" ref="AF68">IFERROR(IF(INDEX('Outcome Indicators - Section C'!F$30:F$106,MATCH('Print View'!$A68&amp;'Print View'!$AD$57,'Outcome Indicators - Section C'!$A$30:$A$106&amp;'Outcome Indicators - Section C'!$C$30:$C$106,0))&lt;&gt;0,INDEX('Outcome Indicators - Section C'!F$30:F$106,MATCH('Print View'!$A68&amp;'Print View'!$AD$57,'Outcome Indicators - Section C'!$A$30:$A$106&amp;'Outcome Indicators - Section C'!$C$30:$C$106,0)),""),"")</f>
        <v/>
      </c>
      <c r="AG68" s="270" t="str">
        <f t="array" ref="AG68">IFERROR(IF(INDEX('Outcome Indicators - Section C'!G$30:G$106,MATCH('Print View'!$A68&amp;'Print View'!$AD$57,'Outcome Indicators - Section C'!$A$30:$A$106&amp;'Outcome Indicators - Section C'!$C$30:$C$106,0))&lt;&gt;0,INDEX('Outcome Indicators - Section C'!G$30:G$106,MATCH('Print View'!$A68&amp;'Print View'!$AD$57,'Outcome Indicators - Section C'!$A$30:$A$106&amp;'Outcome Indicators - Section C'!$C$30:$C$106,0)),""),"")</f>
        <v/>
      </c>
      <c r="AH68" s="183" t="str">
        <f t="array" ref="AH68">IFERROR(IF(INDEX('Outcome Indicators - Section C'!H$30:H$106,MATCH('Print View'!$A68&amp;'Print View'!$AD$57,'Outcome Indicators - Section C'!$A$30:$A$106&amp;'Outcome Indicators - Section C'!$C$30:$C$106,0))&lt;&gt;0,INDEX('Outcome Indicators - Section C'!H$30:H$106,MATCH('Print View'!$A68&amp;'Print View'!$AD$57,'Outcome Indicators - Section C'!$A$30:$A$106&amp;'Outcome Indicators - Section C'!$C$30:$C$106,0)),""),"")</f>
        <v/>
      </c>
      <c r="AI68" s="198"/>
      <c r="AJ68" s="290" t="str">
        <f>IFERROR(IF(INDEX('Outcome Indicators - Section C'!P$10:P$26,MATCH('Print View'!$A68,'Outcome Indicators - Section C'!A$10:A$26,0))&lt;&gt;0,INDEX('Outcome Indicators - Section C'!P$10:P$26,MATCH('Print View'!$A68,'Outcome Indicators - Section C'!A$10:A$26,0)),""),"")</f>
        <v>2016 baseline result represents outcomes for cohort of patients that initiated treatment for TB in calendar year 2014. Out-year targets aim for moderate improvement of MDR treatment success rate from 47% in the 2014 cohort to at least 60% in the 2018 cohort. Results will be reported with numerator, denominator and percentage based on program data from the reporting period. Performance will be assessed in relation to the percentage target.</v>
      </c>
      <c r="AQ68" s="276"/>
      <c r="AR68" s="276"/>
    </row>
    <row r="69" spans="1:44" ht="30" x14ac:dyDescent="0.25">
      <c r="A69" s="212">
        <v>11</v>
      </c>
      <c r="B69" s="172" t="str">
        <f>IFERROR(IF(INDEX('Outcome Indicators - Section C'!B$10:B$26,MATCH('Print View'!$A69,'Outcome Indicators - Section C'!$A$10:$A$26,0))&lt;&gt;0,INDEX('Outcome Indicators - Section C'!B$10:B$26,MATCH('Print View'!$A69,'Outcome Indicators - Section C'!$A$10:$A$26,0)),""),"")</f>
        <v/>
      </c>
      <c r="C69" s="172" t="str">
        <f>IFERROR(IF(INDEX('Outcome Indicators - Section C'!C$10:C$26,MATCH('Print View'!$A69,'Outcome Indicators - Section C'!$A$10:$A$26,0))&lt;&gt;0,INDEX('Outcome Indicators - Section C'!C$10:C$26,MATCH('Print View'!$A69,'Outcome Indicators - Section C'!$A$10:$A$26,0)),""),"")</f>
        <v/>
      </c>
      <c r="D69" s="172" t="str">
        <f>IFERROR(IF(INDEX('Outcome Indicators - Section C'!D$10:D$26,MATCH('Print View'!$A69,'Outcome Indicators - Section C'!$A$10:$A$26,0))&lt;&gt;0,INDEX('Outcome Indicators - Section C'!D$10:D$26,MATCH('Print View'!$A69,'Outcome Indicators - Section C'!$A$10:$A$26,0)),""),"")</f>
        <v/>
      </c>
      <c r="E69" s="172" t="str">
        <f>IFERROR(IF(INDEX('Outcome Indicators - Section C'!E$10:E$26,MATCH('Print View'!$A69,'Outcome Indicators - Section C'!$A$10:$A$26,0))&lt;&gt;0,INDEX('Outcome Indicators - Section C'!E$10:E$26,MATCH('Print View'!$A69,'Outcome Indicators - Section C'!$A$10:$A$26,0)),""),"")</f>
        <v/>
      </c>
      <c r="F69" s="172" t="str">
        <f>IFERROR(IF(INDEX('Outcome Indicators - Section C'!F$10:F$26,MATCH('Print View'!$A69,'Outcome Indicators - Section C'!$A$10:$A$26,0))&lt;&gt;0,INDEX('Outcome Indicators - Section C'!F$10:F$26,MATCH('Print View'!$A69,'Outcome Indicators - Section C'!$A$10:$A$26,0)),""),"")</f>
        <v/>
      </c>
      <c r="G69" s="172" t="str">
        <f>IFERROR(IF(INDEX('Outcome Indicators - Section C'!G$10:G$26,MATCH('Print View'!$A69,'Outcome Indicators - Section C'!$A$10:$A$26,0))&lt;&gt;0,INDEX('Outcome Indicators - Section C'!G$10:G$26,MATCH('Print View'!$A69,'Outcome Indicators - Section C'!$A$10:$A$26,0)),""),"")</f>
        <v/>
      </c>
      <c r="H69" s="172" t="str">
        <f>IFERROR(IF(INDEX('Outcome Indicators - Section C'!H$10:H$26,MATCH('Print View'!$A69,'Outcome Indicators - Section C'!$A$10:$A$26,0))&lt;&gt;0,INDEX('Outcome Indicators - Section C'!H$10:H$26,MATCH('Print View'!$A69,'Outcome Indicators - Section C'!$A$10:$A$26,0)),""),"")</f>
        <v/>
      </c>
      <c r="I69" s="197" t="str">
        <f>IFERROR(IF(INDEX('Outcome Indicators - Section C'!O$10:O$26,MATCH('Print View'!$A69,'Outcome Indicators - Section C'!$A$10:$A$26,0))&lt;&gt;0,INDEX('Outcome Indicators - Section C'!O$10:O$26,MATCH('Print View'!$A69,'Outcome Indicators - Section C'!$A$10:$A$26,0)),""),"")</f>
        <v/>
      </c>
      <c r="J69" s="264" t="str">
        <f t="array" ref="J69">IFERROR(IF(INDEX('Outcome Indicators - Section C'!D$30:D$106,MATCH('Print View'!$A69&amp;'Print View'!$J$57,'Outcome Indicators - Section C'!$A$30:$A$106&amp;'Outcome Indicators - Section C'!$C$30:$C$106,0))&lt;&gt;0,INDEX('Outcome Indicators - Section C'!D$30:D$106,MATCH('Print View'!$A69&amp;'Print View'!$J$57,'Outcome Indicators - Section C'!$A$30:$A$106&amp;'Outcome Indicators - Section C'!$C$30:$C$106,0)),""),"")</f>
        <v/>
      </c>
      <c r="K69" s="250" t="str">
        <f t="array" ref="K69">IFERROR(IF(INDEX('Outcome Indicators - Section C'!E$30:E$106,MATCH('Print View'!$A69&amp;'Print View'!$J$57,'Outcome Indicators - Section C'!$A$30:$A$106&amp;'Outcome Indicators - Section C'!$C$30:$C$106,0))&lt;&gt;0,INDEX('Outcome Indicators - Section C'!E$30:E$106,MATCH('Print View'!$A69&amp;'Print View'!$J$57,'Outcome Indicators - Section C'!$A$30:$A$106&amp;'Outcome Indicators - Section C'!$C$30:$C$106,0)),""),"")</f>
        <v/>
      </c>
      <c r="L69" s="257" t="str">
        <f t="array" ref="L69">IFERROR(IF(INDEX('Outcome Indicators - Section C'!F$30:F$106,MATCH('Print View'!$A69&amp;'Print View'!$J$57,'Outcome Indicators - Section C'!$A$30:$A$106&amp;'Outcome Indicators - Section C'!$C$30:$C$106,0))&lt;&gt;0,INDEX('Outcome Indicators - Section C'!F$30:F$106,MATCH('Print View'!$A69&amp;'Print View'!$J$57,'Outcome Indicators - Section C'!$A$30:$A$106&amp;'Outcome Indicators - Section C'!$C$30:$C$106,0)),""),"")</f>
        <v/>
      </c>
      <c r="M69" s="271" t="str">
        <f t="array" ref="M69">IFERROR(IF(INDEX('Outcome Indicators - Section C'!G$30:G$106,MATCH('Print View'!$A69&amp;'Print View'!$J$57,'Outcome Indicators - Section C'!$A$30:$A$106&amp;'Outcome Indicators - Section C'!$C$30:$C$106,0))&lt;&gt;0,INDEX('Outcome Indicators - Section C'!G$30:G$106,MATCH('Print View'!$A69&amp;'Print View'!$J$57,'Outcome Indicators - Section C'!$A$30:$A$106&amp;'Outcome Indicators - Section C'!$C$30:$C$106,0)),""),"")</f>
        <v/>
      </c>
      <c r="N69" s="185" t="str">
        <f t="array" ref="N69">IFERROR(IF(INDEX('Outcome Indicators - Section C'!H$30:H$106,MATCH('Print View'!$A69&amp;'Print View'!$J$57,'Outcome Indicators - Section C'!$A$30:$A$106&amp;'Outcome Indicators - Section C'!$C$30:$C$106,0))&lt;&gt;0,INDEX('Outcome Indicators - Section C'!H$30:H$106,MATCH('Print View'!$A69&amp;'Print View'!$J$57,'Outcome Indicators - Section C'!$A$30:$A$106&amp;'Outcome Indicators - Section C'!$C$30:$C$106,0)),""),"")</f>
        <v/>
      </c>
      <c r="O69" s="249" t="str">
        <f t="array" ref="O69">IFERROR(IF(INDEX('Outcome Indicators - Section C'!D$30:D$106,MATCH('Print View'!$A69&amp;'Print View'!$O$57,'Outcome Indicators - Section C'!$A$30:$A$106&amp;'Outcome Indicators - Section C'!$C$30:$C$106,0))&lt;&gt;0,INDEX('Outcome Indicators - Section C'!D$30:D$106,MATCH('Print View'!$A69&amp;'Print View'!$O$57,'Outcome Indicators - Section C'!$A$30:$A$106&amp;'Outcome Indicators - Section C'!$C$30:$C$106,0)),""),"")</f>
        <v/>
      </c>
      <c r="P69" s="250" t="str">
        <f t="array" ref="P69">IFERROR(IF(INDEX('Outcome Indicators - Section C'!E$30:E$106,MATCH('Print View'!$A69&amp;'Print View'!$O$57,'Outcome Indicators - Section C'!$A$30:$A$106&amp;'Outcome Indicators - Section C'!$C$30:$C$106,0))&lt;&gt;0,INDEX('Outcome Indicators - Section C'!E$30:E$106,MATCH('Print View'!$A69&amp;'Print View'!$O$57,'Outcome Indicators - Section C'!$A$30:$A$106&amp;'Outcome Indicators - Section C'!$C$30:$C$106,0)),""),"")</f>
        <v/>
      </c>
      <c r="Q69" s="257" t="str">
        <f t="array" ref="Q69">IFERROR(IF(INDEX('Outcome Indicators - Section C'!F$30:F$106,MATCH('Print View'!$A69&amp;'Print View'!$O$57,'Outcome Indicators - Section C'!$A$30:$A$106&amp;'Outcome Indicators - Section C'!$C$30:$C$106,0))&lt;&gt;0,INDEX('Outcome Indicators - Section C'!F$30:F$106,MATCH('Print View'!$A69&amp;'Print View'!$O$57,'Outcome Indicators - Section C'!$A$30:$A$106&amp;'Outcome Indicators - Section C'!$C$30:$C$106,0)),""),"")</f>
        <v/>
      </c>
      <c r="R69" s="271" t="str">
        <f t="array" ref="R69">IFERROR(IF(INDEX('Outcome Indicators - Section C'!G$30:G$106,MATCH('Print View'!$A69&amp;'Print View'!$O$57,'Outcome Indicators - Section C'!$A$30:$A$106&amp;'Outcome Indicators - Section C'!$C$30:$C$106,0))&lt;&gt;0,INDEX('Outcome Indicators - Section C'!G$30:G$106,MATCH('Print View'!$A69&amp;'Print View'!$O$57,'Outcome Indicators - Section C'!$A$30:$A$106&amp;'Outcome Indicators - Section C'!$C$30:$C$106,0)),""),"")</f>
        <v/>
      </c>
      <c r="S69" s="184" t="str">
        <f t="array" ref="S69">IFERROR(IF(INDEX('Outcome Indicators - Section C'!H$30:H$106,MATCH('Print View'!$A69&amp;'Print View'!$O$57,'Outcome Indicators - Section C'!$A$30:$A$106&amp;'Outcome Indicators - Section C'!$C$30:$C$106,0))&lt;&gt;0,INDEX('Outcome Indicators - Section C'!H$30:H$106,MATCH('Print View'!$A69&amp;'Print View'!$O$57,'Outcome Indicators - Section C'!$A$30:$A$106&amp;'Outcome Indicators - Section C'!$C$30:$C$106,0)),""),"")</f>
        <v/>
      </c>
      <c r="T69" s="249" t="str">
        <f t="array" ref="T69">IFERROR(IF(INDEX('Outcome Indicators - Section C'!D$30:D$106,MATCH('Print View'!$A69&amp;'Print View'!$T$57,'Outcome Indicators - Section C'!$A$30:$A$106&amp;'Outcome Indicators - Section C'!$C$30:$C$106,0))&lt;&gt;0,INDEX('Outcome Indicators - Section C'!D$30:D$106,MATCH('Print View'!$A69&amp;'Print View'!$T$57,'Outcome Indicators - Section C'!$A$30:$A$106&amp;'Outcome Indicators - Section C'!$C$30:$C$106,0)),""),"")</f>
        <v/>
      </c>
      <c r="U69" s="250" t="str">
        <f t="array" ref="U69">IFERROR(IF(INDEX('Outcome Indicators - Section C'!E$30:E$106,MATCH('Print View'!$A69&amp;'Print View'!$T$57,'Outcome Indicators - Section C'!$A$30:$A$106&amp;'Outcome Indicators - Section C'!$C$30:$C$106,0))&lt;&gt;0,INDEX('Outcome Indicators - Section C'!E$30:E$106,MATCH('Print View'!$A69&amp;'Print View'!$T$57,'Outcome Indicators - Section C'!$A$30:$A$106&amp;'Outcome Indicators - Section C'!$C$30:$C$106,0)),""),"")</f>
        <v/>
      </c>
      <c r="V69" s="257" t="str">
        <f t="array" ref="V69">IFERROR(IF(INDEX('Outcome Indicators - Section C'!F$30:F$106,MATCH('Print View'!$A69&amp;'Print View'!$T$57,'Outcome Indicators - Section C'!$A$30:$A$106&amp;'Outcome Indicators - Section C'!$C$30:$C$106,0))&lt;&gt;0,INDEX('Outcome Indicators - Section C'!F$30:F$106,MATCH('Print View'!$A69&amp;'Print View'!$T$57,'Outcome Indicators - Section C'!$A$30:$A$106&amp;'Outcome Indicators - Section C'!$C$30:$C$106,0)),""),"")</f>
        <v/>
      </c>
      <c r="W69" s="271" t="str">
        <f t="array" ref="W69">IFERROR(IF(INDEX('Outcome Indicators - Section C'!G$30:G$106,MATCH('Print View'!$A69&amp;'Print View'!$T$57,'Outcome Indicators - Section C'!$A$30:$A$106&amp;'Outcome Indicators - Section C'!$C$30:$C$106,0))&lt;&gt;0,INDEX('Outcome Indicators - Section C'!G$30:G$106,MATCH('Print View'!$A69&amp;'Print View'!$T$57,'Outcome Indicators - Section C'!$A$30:$A$106&amp;'Outcome Indicators - Section C'!$C$30:$C$106,0)),""),"")</f>
        <v/>
      </c>
      <c r="X69" s="185" t="str">
        <f t="array" ref="X69">IFERROR(IF(INDEX('Outcome Indicators - Section C'!H$30:H$106,MATCH('Print View'!$A69&amp;'Print View'!$T$57,'Outcome Indicators - Section C'!$A$30:$A$106&amp;'Outcome Indicators - Section C'!$C$30:$C$106,0))&lt;&gt;0,INDEX('Outcome Indicators - Section C'!H$30:H$106,MATCH('Print View'!$A69&amp;'Print View'!$T$57,'Outcome Indicators - Section C'!$A$30:$A$106&amp;'Outcome Indicators - Section C'!$C$30:$C$106,0)),""),"")</f>
        <v/>
      </c>
      <c r="Y69" s="249" t="str">
        <f t="array" ref="Y69">IFERROR(IF(INDEX('Outcome Indicators - Section C'!D$30:D$106,MATCH('Print View'!$A69&amp;'Print View'!$Y$57,'Outcome Indicators - Section C'!$A$30:$A$106&amp;'Outcome Indicators - Section C'!$C$30:$C$106,0))&lt;&gt;0,INDEX('Outcome Indicators - Section C'!D$30:D$106,MATCH('Print View'!$A69&amp;'Print View'!$Y$57,'Outcome Indicators - Section C'!$A$30:$A$106&amp;'Outcome Indicators - Section C'!$C$30:$C$106,0)),""),"")</f>
        <v/>
      </c>
      <c r="Z69" s="250" t="str">
        <f t="array" ref="Z69">IFERROR(IF(INDEX('Outcome Indicators - Section C'!E$30:E$106,MATCH('Print View'!$A69&amp;'Print View'!$Y$57,'Outcome Indicators - Section C'!$A$30:$A$106&amp;'Outcome Indicators - Section C'!$C$30:$C$106,0))&lt;&gt;0,INDEX('Outcome Indicators - Section C'!E$30:E$106,MATCH('Print View'!$A69&amp;'Print View'!$Y$57,'Outcome Indicators - Section C'!$A$30:$A$106&amp;'Outcome Indicators - Section C'!$C$30:$C$106,0)),""),"")</f>
        <v/>
      </c>
      <c r="AA69" s="257" t="str">
        <f t="array" ref="AA69">IFERROR(IF(INDEX('Outcome Indicators - Section C'!F$30:F$106,MATCH('Print View'!$A69&amp;'Print View'!$Y$57,'Outcome Indicators - Section C'!$A$30:$A$106&amp;'Outcome Indicators - Section C'!$C$30:$C$106,0))&lt;&gt;0,INDEX('Outcome Indicators - Section C'!F$30:F$106,MATCH('Print View'!$A69&amp;'Print View'!$Y$57,'Outcome Indicators - Section C'!$A$30:$A$106&amp;'Outcome Indicators - Section C'!$C$30:$C$106,0)),""),"")</f>
        <v/>
      </c>
      <c r="AB69" s="271" t="str">
        <f t="array" ref="AB69">IFERROR(IF(INDEX('Outcome Indicators - Section C'!G$30:G$106,MATCH('Print View'!$A69&amp;'Print View'!$Y$57,'Outcome Indicators - Section C'!$A$30:$A$106&amp;'Outcome Indicators - Section C'!$C$30:$C$106,0))&lt;&gt;0,INDEX('Outcome Indicators - Section C'!G$30:G$106,MATCH('Print View'!$A69&amp;'Print View'!$Y$57,'Outcome Indicators - Section C'!$A$30:$A$106&amp;'Outcome Indicators - Section C'!$C$30:$C$106,0)),""),"")</f>
        <v/>
      </c>
      <c r="AC69" s="185" t="str">
        <f t="array" ref="AC69">IFERROR(IF(INDEX('Outcome Indicators - Section C'!H$30:H$106,MATCH('Print View'!$A69&amp;'Print View'!$Y$57,'Outcome Indicators - Section C'!$A$30:$A$106&amp;'Outcome Indicators - Section C'!$C$30:$C$106,0))&lt;&gt;0,INDEX('Outcome Indicators - Section C'!H$30:H$106,MATCH('Print View'!$A69&amp;'Print View'!$Y$57,'Outcome Indicators - Section C'!$A$30:$A$106&amp;'Outcome Indicators - Section C'!$C$30:$C$106,0)),""),"")</f>
        <v/>
      </c>
      <c r="AD69" s="264" t="str">
        <f t="array" ref="AD69">IFERROR(IF(INDEX('Outcome Indicators - Section C'!D$30:D$106,MATCH('Print View'!$A69&amp;'Print View'!$AD$57,'Outcome Indicators - Section C'!$A$30:$A$106&amp;'Outcome Indicators - Section C'!$C$30:$C$106,0))&lt;&gt;0,INDEX('Outcome Indicators - Section C'!D$30:D$106,MATCH('Print View'!$A69&amp;'Print View'!$AD$57,'Outcome Indicators - Section C'!$A$30:$A$106&amp;'Outcome Indicators - Section C'!$C$30:$C$106,0)),""),"")</f>
        <v/>
      </c>
      <c r="AE69" s="250" t="str">
        <f t="array" ref="AE69">IFERROR(IF(INDEX('Outcome Indicators - Section C'!E$30:E$106,MATCH('Print View'!$A69&amp;'Print View'!$AD$57,'Outcome Indicators - Section C'!$A$30:$A$106&amp;'Outcome Indicators - Section C'!$C$30:$C$106,0))&lt;&gt;0,INDEX('Outcome Indicators - Section C'!E$30:E$106,MATCH('Print View'!$A69&amp;'Print View'!$AD$57,'Outcome Indicators - Section C'!$A$30:$A$106&amp;'Outcome Indicators - Section C'!$C$30:$C$106,0)),""),"")</f>
        <v/>
      </c>
      <c r="AF69" s="257" t="str">
        <f t="array" ref="AF69">IFERROR(IF(INDEX('Outcome Indicators - Section C'!F$30:F$106,MATCH('Print View'!$A69&amp;'Print View'!$AD$57,'Outcome Indicators - Section C'!$A$30:$A$106&amp;'Outcome Indicators - Section C'!$C$30:$C$106,0))&lt;&gt;0,INDEX('Outcome Indicators - Section C'!F$30:F$106,MATCH('Print View'!$A69&amp;'Print View'!$AD$57,'Outcome Indicators - Section C'!$A$30:$A$106&amp;'Outcome Indicators - Section C'!$C$30:$C$106,0)),""),"")</f>
        <v/>
      </c>
      <c r="AG69" s="271" t="str">
        <f t="array" ref="AG69">IFERROR(IF(INDEX('Outcome Indicators - Section C'!G$30:G$106,MATCH('Print View'!$A69&amp;'Print View'!$AD$57,'Outcome Indicators - Section C'!$A$30:$A$106&amp;'Outcome Indicators - Section C'!$C$30:$C$106,0))&lt;&gt;0,INDEX('Outcome Indicators - Section C'!G$30:G$106,MATCH('Print View'!$A69&amp;'Print View'!$AD$57,'Outcome Indicators - Section C'!$A$30:$A$106&amp;'Outcome Indicators - Section C'!$C$30:$C$106,0)),""),"")</f>
        <v/>
      </c>
      <c r="AH69" s="188" t="str">
        <f t="array" ref="AH69">IFERROR(IF(INDEX('Outcome Indicators - Section C'!H$30:H$106,MATCH('Print View'!$A69&amp;'Print View'!$AD$57,'Outcome Indicators - Section C'!$A$30:$A$106&amp;'Outcome Indicators - Section C'!$C$30:$C$106,0))&lt;&gt;0,INDEX('Outcome Indicators - Section C'!H$30:H$106,MATCH('Print View'!$A69&amp;'Print View'!$AD$57,'Outcome Indicators - Section C'!$A$30:$A$106&amp;'Outcome Indicators - Section C'!$C$30:$C$106,0)),""),"")</f>
        <v/>
      </c>
      <c r="AI69" s="198"/>
      <c r="AJ69" s="289" t="str">
        <f>IFERROR(IF(INDEX('Outcome Indicators - Section C'!P$10:P$26,MATCH('Print View'!$A69,'Outcome Indicators - Section C'!A$10:A$26,0))&lt;&gt;0,INDEX('Outcome Indicators - Section C'!P$10:P$26,MATCH('Print View'!$A69,'Outcome Indicators - Section C'!A$10:A$26,0)),""),"")</f>
        <v/>
      </c>
      <c r="AQ69" s="276"/>
      <c r="AR69" s="276"/>
    </row>
    <row r="70" spans="1:44" ht="30" x14ac:dyDescent="0.25">
      <c r="A70" s="171">
        <v>12</v>
      </c>
      <c r="B70" s="178" t="str">
        <f>IFERROR(IF(INDEX('Outcome Indicators - Section C'!B$10:B$26,MATCH('Print View'!$A70,'Outcome Indicators - Section C'!$A$10:$A$26,0))&lt;&gt;0,INDEX('Outcome Indicators - Section C'!B$10:B$26,MATCH('Print View'!$A70,'Outcome Indicators - Section C'!$A$10:$A$26,0)),""),"")</f>
        <v/>
      </c>
      <c r="C70" s="178" t="str">
        <f>IFERROR(IF(INDEX('Outcome Indicators - Section C'!C$10:C$26,MATCH('Print View'!$A70,'Outcome Indicators - Section C'!$A$10:$A$26,0))&lt;&gt;0,INDEX('Outcome Indicators - Section C'!C$10:C$26,MATCH('Print View'!$A70,'Outcome Indicators - Section C'!$A$10:$A$26,0)),""),"")</f>
        <v/>
      </c>
      <c r="D70" s="178" t="str">
        <f>IFERROR(IF(INDEX('Outcome Indicators - Section C'!D$10:D$26,MATCH('Print View'!$A70,'Outcome Indicators - Section C'!$A$10:$A$26,0))&lt;&gt;0,INDEX('Outcome Indicators - Section C'!D$10:D$26,MATCH('Print View'!$A70,'Outcome Indicators - Section C'!$A$10:$A$26,0)),""),"")</f>
        <v/>
      </c>
      <c r="E70" s="178" t="str">
        <f>IFERROR(IF(INDEX('Outcome Indicators - Section C'!E$10:E$26,MATCH('Print View'!$A70,'Outcome Indicators - Section C'!$A$10:$A$26,0))&lt;&gt;0,INDEX('Outcome Indicators - Section C'!E$10:E$26,MATCH('Print View'!$A70,'Outcome Indicators - Section C'!$A$10:$A$26,0)),""),"")</f>
        <v/>
      </c>
      <c r="F70" s="178" t="str">
        <f>IFERROR(IF(INDEX('Outcome Indicators - Section C'!F$10:F$26,MATCH('Print View'!$A70,'Outcome Indicators - Section C'!$A$10:$A$26,0))&lt;&gt;0,INDEX('Outcome Indicators - Section C'!F$10:F$26,MATCH('Print View'!$A70,'Outcome Indicators - Section C'!$A$10:$A$26,0)),""),"")</f>
        <v/>
      </c>
      <c r="G70" s="178" t="str">
        <f>IFERROR(IF(INDEX('Outcome Indicators - Section C'!G$10:G$26,MATCH('Print View'!$A70,'Outcome Indicators - Section C'!$A$10:$A$26,0))&lt;&gt;0,INDEX('Outcome Indicators - Section C'!G$10:G$26,MATCH('Print View'!$A70,'Outcome Indicators - Section C'!$A$10:$A$26,0)),""),"")</f>
        <v/>
      </c>
      <c r="H70" s="178" t="str">
        <f>IFERROR(IF(INDEX('Outcome Indicators - Section C'!H$10:H$26,MATCH('Print View'!$A70,'Outcome Indicators - Section C'!$A$10:$A$26,0))&lt;&gt;0,INDEX('Outcome Indicators - Section C'!H$10:H$26,MATCH('Print View'!$A70,'Outcome Indicators - Section C'!$A$10:$A$26,0)),""),"")</f>
        <v/>
      </c>
      <c r="I70" s="199" t="str">
        <f>IFERROR(IF(INDEX('Outcome Indicators - Section C'!O$10:O$26,MATCH('Print View'!$A70,'Outcome Indicators - Section C'!$A$10:$A$26,0))&lt;&gt;0,INDEX('Outcome Indicators - Section C'!O$10:O$26,MATCH('Print View'!$A70,'Outcome Indicators - Section C'!$A$10:$A$26,0)),""),"")</f>
        <v/>
      </c>
      <c r="J70" s="263" t="str">
        <f t="array" ref="J70">IFERROR(IF(INDEX('Outcome Indicators - Section C'!D$30:D$106,MATCH('Print View'!$A70&amp;'Print View'!$J$57,'Outcome Indicators - Section C'!$A$30:$A$106&amp;'Outcome Indicators - Section C'!$C$30:$C$106,0))&lt;&gt;0,INDEX('Outcome Indicators - Section C'!D$30:D$106,MATCH('Print View'!$A70&amp;'Print View'!$J$57,'Outcome Indicators - Section C'!$A$30:$A$106&amp;'Outcome Indicators - Section C'!$C$30:$C$106,0)),""),"")</f>
        <v/>
      </c>
      <c r="K70" s="248" t="str">
        <f t="array" ref="K70">IFERROR(IF(INDEX('Outcome Indicators - Section C'!E$30:E$106,MATCH('Print View'!$A70&amp;'Print View'!$J$57,'Outcome Indicators - Section C'!$A$30:$A$106&amp;'Outcome Indicators - Section C'!$C$30:$C$106,0))&lt;&gt;0,INDEX('Outcome Indicators - Section C'!E$30:E$106,MATCH('Print View'!$A70&amp;'Print View'!$J$57,'Outcome Indicators - Section C'!$A$30:$A$106&amp;'Outcome Indicators - Section C'!$C$30:$C$106,0)),""),"")</f>
        <v/>
      </c>
      <c r="L70" s="256" t="str">
        <f t="array" ref="L70">IFERROR(IF(INDEX('Outcome Indicators - Section C'!F$30:F$106,MATCH('Print View'!$A70&amp;'Print View'!$J$57,'Outcome Indicators - Section C'!$A$30:$A$106&amp;'Outcome Indicators - Section C'!$C$30:$C$106,0))&lt;&gt;0,INDEX('Outcome Indicators - Section C'!F$30:F$106,MATCH('Print View'!$A70&amp;'Print View'!$J$57,'Outcome Indicators - Section C'!$A$30:$A$106&amp;'Outcome Indicators - Section C'!$C$30:$C$106,0)),""),"")</f>
        <v/>
      </c>
      <c r="M70" s="270" t="str">
        <f t="array" ref="M70">IFERROR(IF(INDEX('Outcome Indicators - Section C'!G$30:G$106,MATCH('Print View'!$A70&amp;'Print View'!$J$57,'Outcome Indicators - Section C'!$A$30:$A$106&amp;'Outcome Indicators - Section C'!$C$30:$C$106,0))&lt;&gt;0,INDEX('Outcome Indicators - Section C'!G$30:G$106,MATCH('Print View'!$A70&amp;'Print View'!$J$57,'Outcome Indicators - Section C'!$A$30:$A$106&amp;'Outcome Indicators - Section C'!$C$30:$C$106,0)),""),"")</f>
        <v/>
      </c>
      <c r="N70" s="180" t="str">
        <f t="array" ref="N70">IFERROR(IF(INDEX('Outcome Indicators - Section C'!H$30:H$106,MATCH('Print View'!$A70&amp;'Print View'!$J$57,'Outcome Indicators - Section C'!$A$30:$A$106&amp;'Outcome Indicators - Section C'!$C$30:$C$106,0))&lt;&gt;0,INDEX('Outcome Indicators - Section C'!H$30:H$106,MATCH('Print View'!$A70&amp;'Print View'!$J$57,'Outcome Indicators - Section C'!$A$30:$A$106&amp;'Outcome Indicators - Section C'!$C$30:$C$106,0)),""),"")</f>
        <v/>
      </c>
      <c r="O70" s="247" t="str">
        <f t="array" ref="O70">IFERROR(IF(INDEX('Outcome Indicators - Section C'!D$30:D$106,MATCH('Print View'!$A70&amp;'Print View'!$O$57,'Outcome Indicators - Section C'!$A$30:$A$106&amp;'Outcome Indicators - Section C'!$C$30:$C$106,0))&lt;&gt;0,INDEX('Outcome Indicators - Section C'!D$30:D$106,MATCH('Print View'!$A70&amp;'Print View'!$O$57,'Outcome Indicators - Section C'!$A$30:$A$106&amp;'Outcome Indicators - Section C'!$C$30:$C$106,0)),""),"")</f>
        <v/>
      </c>
      <c r="P70" s="248" t="str">
        <f t="array" ref="P70">IFERROR(IF(INDEX('Outcome Indicators - Section C'!E$30:E$106,MATCH('Print View'!$A70&amp;'Print View'!$O$57,'Outcome Indicators - Section C'!$A$30:$A$106&amp;'Outcome Indicators - Section C'!$C$30:$C$106,0))&lt;&gt;0,INDEX('Outcome Indicators - Section C'!E$30:E$106,MATCH('Print View'!$A70&amp;'Print View'!$O$57,'Outcome Indicators - Section C'!$A$30:$A$106&amp;'Outcome Indicators - Section C'!$C$30:$C$106,0)),""),"")</f>
        <v/>
      </c>
      <c r="Q70" s="256" t="str">
        <f t="array" ref="Q70">IFERROR(IF(INDEX('Outcome Indicators - Section C'!F$30:F$106,MATCH('Print View'!$A70&amp;'Print View'!$O$57,'Outcome Indicators - Section C'!$A$30:$A$106&amp;'Outcome Indicators - Section C'!$C$30:$C$106,0))&lt;&gt;0,INDEX('Outcome Indicators - Section C'!F$30:F$106,MATCH('Print View'!$A70&amp;'Print View'!$O$57,'Outcome Indicators - Section C'!$A$30:$A$106&amp;'Outcome Indicators - Section C'!$C$30:$C$106,0)),""),"")</f>
        <v/>
      </c>
      <c r="R70" s="270" t="str">
        <f t="array" ref="R70">IFERROR(IF(INDEX('Outcome Indicators - Section C'!G$30:G$106,MATCH('Print View'!$A70&amp;'Print View'!$O$57,'Outcome Indicators - Section C'!$A$30:$A$106&amp;'Outcome Indicators - Section C'!$C$30:$C$106,0))&lt;&gt;0,INDEX('Outcome Indicators - Section C'!G$30:G$106,MATCH('Print View'!$A70&amp;'Print View'!$O$57,'Outcome Indicators - Section C'!$A$30:$A$106&amp;'Outcome Indicators - Section C'!$C$30:$C$106,0)),""),"")</f>
        <v/>
      </c>
      <c r="S70" s="179" t="str">
        <f t="array" ref="S70">IFERROR(IF(INDEX('Outcome Indicators - Section C'!H$30:H$106,MATCH('Print View'!$A70&amp;'Print View'!$O$57,'Outcome Indicators - Section C'!$A$30:$A$106&amp;'Outcome Indicators - Section C'!$C$30:$C$106,0))&lt;&gt;0,INDEX('Outcome Indicators - Section C'!H$30:H$106,MATCH('Print View'!$A70&amp;'Print View'!$O$57,'Outcome Indicators - Section C'!$A$30:$A$106&amp;'Outcome Indicators - Section C'!$C$30:$C$106,0)),""),"")</f>
        <v/>
      </c>
      <c r="T70" s="247" t="str">
        <f t="array" ref="T70">IFERROR(IF(INDEX('Outcome Indicators - Section C'!D$30:D$106,MATCH('Print View'!$A70&amp;'Print View'!$T$57,'Outcome Indicators - Section C'!$A$30:$A$106&amp;'Outcome Indicators - Section C'!$C$30:$C$106,0))&lt;&gt;0,INDEX('Outcome Indicators - Section C'!D$30:D$106,MATCH('Print View'!$A70&amp;'Print View'!$T$57,'Outcome Indicators - Section C'!$A$30:$A$106&amp;'Outcome Indicators - Section C'!$C$30:$C$106,0)),""),"")</f>
        <v/>
      </c>
      <c r="U70" s="248" t="str">
        <f t="array" ref="U70">IFERROR(IF(INDEX('Outcome Indicators - Section C'!E$30:E$106,MATCH('Print View'!$A70&amp;'Print View'!$T$57,'Outcome Indicators - Section C'!$A$30:$A$106&amp;'Outcome Indicators - Section C'!$C$30:$C$106,0))&lt;&gt;0,INDEX('Outcome Indicators - Section C'!E$30:E$106,MATCH('Print View'!$A70&amp;'Print View'!$T$57,'Outcome Indicators - Section C'!$A$30:$A$106&amp;'Outcome Indicators - Section C'!$C$30:$C$106,0)),""),"")</f>
        <v/>
      </c>
      <c r="V70" s="256" t="str">
        <f t="array" ref="V70">IFERROR(IF(INDEX('Outcome Indicators - Section C'!F$30:F$106,MATCH('Print View'!$A70&amp;'Print View'!$T$57,'Outcome Indicators - Section C'!$A$30:$A$106&amp;'Outcome Indicators - Section C'!$C$30:$C$106,0))&lt;&gt;0,INDEX('Outcome Indicators - Section C'!F$30:F$106,MATCH('Print View'!$A70&amp;'Print View'!$T$57,'Outcome Indicators - Section C'!$A$30:$A$106&amp;'Outcome Indicators - Section C'!$C$30:$C$106,0)),""),"")</f>
        <v/>
      </c>
      <c r="W70" s="270" t="str">
        <f t="array" ref="W70">IFERROR(IF(INDEX('Outcome Indicators - Section C'!G$30:G$106,MATCH('Print View'!$A70&amp;'Print View'!$T$57,'Outcome Indicators - Section C'!$A$30:$A$106&amp;'Outcome Indicators - Section C'!$C$30:$C$106,0))&lt;&gt;0,INDEX('Outcome Indicators - Section C'!G$30:G$106,MATCH('Print View'!$A70&amp;'Print View'!$T$57,'Outcome Indicators - Section C'!$A$30:$A$106&amp;'Outcome Indicators - Section C'!$C$30:$C$106,0)),""),"")</f>
        <v/>
      </c>
      <c r="X70" s="180" t="str">
        <f t="array" ref="X70">IFERROR(IF(INDEX('Outcome Indicators - Section C'!H$30:H$106,MATCH('Print View'!$A70&amp;'Print View'!$T$57,'Outcome Indicators - Section C'!$A$30:$A$106&amp;'Outcome Indicators - Section C'!$C$30:$C$106,0))&lt;&gt;0,INDEX('Outcome Indicators - Section C'!H$30:H$106,MATCH('Print View'!$A70&amp;'Print View'!$T$57,'Outcome Indicators - Section C'!$A$30:$A$106&amp;'Outcome Indicators - Section C'!$C$30:$C$106,0)),""),"")</f>
        <v/>
      </c>
      <c r="Y70" s="247" t="str">
        <f t="array" ref="Y70">IFERROR(IF(INDEX('Outcome Indicators - Section C'!D$30:D$106,MATCH('Print View'!$A70&amp;'Print View'!$Y$57,'Outcome Indicators - Section C'!$A$30:$A$106&amp;'Outcome Indicators - Section C'!$C$30:$C$106,0))&lt;&gt;0,INDEX('Outcome Indicators - Section C'!D$30:D$106,MATCH('Print View'!$A70&amp;'Print View'!$Y$57,'Outcome Indicators - Section C'!$A$30:$A$106&amp;'Outcome Indicators - Section C'!$C$30:$C$106,0)),""),"")</f>
        <v/>
      </c>
      <c r="Z70" s="248" t="str">
        <f t="array" ref="Z70">IFERROR(IF(INDEX('Outcome Indicators - Section C'!E$30:E$106,MATCH('Print View'!$A70&amp;'Print View'!$Y$57,'Outcome Indicators - Section C'!$A$30:$A$106&amp;'Outcome Indicators - Section C'!$C$30:$C$106,0))&lt;&gt;0,INDEX('Outcome Indicators - Section C'!E$30:E$106,MATCH('Print View'!$A70&amp;'Print View'!$Y$57,'Outcome Indicators - Section C'!$A$30:$A$106&amp;'Outcome Indicators - Section C'!$C$30:$C$106,0)),""),"")</f>
        <v/>
      </c>
      <c r="AA70" s="256" t="str">
        <f t="array" ref="AA70">IFERROR(IF(INDEX('Outcome Indicators - Section C'!F$30:F$106,MATCH('Print View'!$A70&amp;'Print View'!$Y$57,'Outcome Indicators - Section C'!$A$30:$A$106&amp;'Outcome Indicators - Section C'!$C$30:$C$106,0))&lt;&gt;0,INDEX('Outcome Indicators - Section C'!F$30:F$106,MATCH('Print View'!$A70&amp;'Print View'!$Y$57,'Outcome Indicators - Section C'!$A$30:$A$106&amp;'Outcome Indicators - Section C'!$C$30:$C$106,0)),""),"")</f>
        <v/>
      </c>
      <c r="AB70" s="270" t="str">
        <f t="array" ref="AB70">IFERROR(IF(INDEX('Outcome Indicators - Section C'!G$30:G$106,MATCH('Print View'!$A70&amp;'Print View'!$Y$57,'Outcome Indicators - Section C'!$A$30:$A$106&amp;'Outcome Indicators - Section C'!$C$30:$C$106,0))&lt;&gt;0,INDEX('Outcome Indicators - Section C'!G$30:G$106,MATCH('Print View'!$A70&amp;'Print View'!$Y$57,'Outcome Indicators - Section C'!$A$30:$A$106&amp;'Outcome Indicators - Section C'!$C$30:$C$106,0)),""),"")</f>
        <v/>
      </c>
      <c r="AC70" s="180" t="str">
        <f t="array" ref="AC70">IFERROR(IF(INDEX('Outcome Indicators - Section C'!H$30:H$106,MATCH('Print View'!$A70&amp;'Print View'!$Y$57,'Outcome Indicators - Section C'!$A$30:$A$106&amp;'Outcome Indicators - Section C'!$C$30:$C$106,0))&lt;&gt;0,INDEX('Outcome Indicators - Section C'!H$30:H$106,MATCH('Print View'!$A70&amp;'Print View'!$Y$57,'Outcome Indicators - Section C'!$A$30:$A$106&amp;'Outcome Indicators - Section C'!$C$30:$C$106,0)),""),"")</f>
        <v/>
      </c>
      <c r="AD70" s="263" t="str">
        <f t="array" ref="AD70">IFERROR(IF(INDEX('Outcome Indicators - Section C'!D$30:D$106,MATCH('Print View'!$A70&amp;'Print View'!$AD$57,'Outcome Indicators - Section C'!$A$30:$A$106&amp;'Outcome Indicators - Section C'!$C$30:$C$106,0))&lt;&gt;0,INDEX('Outcome Indicators - Section C'!D$30:D$106,MATCH('Print View'!$A70&amp;'Print View'!$AD$57,'Outcome Indicators - Section C'!$A$30:$A$106&amp;'Outcome Indicators - Section C'!$C$30:$C$106,0)),""),"")</f>
        <v/>
      </c>
      <c r="AE70" s="248" t="str">
        <f t="array" ref="AE70">IFERROR(IF(INDEX('Outcome Indicators - Section C'!E$30:E$106,MATCH('Print View'!$A70&amp;'Print View'!$AD$57,'Outcome Indicators - Section C'!$A$30:$A$106&amp;'Outcome Indicators - Section C'!$C$30:$C$106,0))&lt;&gt;0,INDEX('Outcome Indicators - Section C'!E$30:E$106,MATCH('Print View'!$A70&amp;'Print View'!$AD$57,'Outcome Indicators - Section C'!$A$30:$A$106&amp;'Outcome Indicators - Section C'!$C$30:$C$106,0)),""),"")</f>
        <v/>
      </c>
      <c r="AF70" s="256" t="str">
        <f t="array" ref="AF70">IFERROR(IF(INDEX('Outcome Indicators - Section C'!F$30:F$106,MATCH('Print View'!$A70&amp;'Print View'!$AD$57,'Outcome Indicators - Section C'!$A$30:$A$106&amp;'Outcome Indicators - Section C'!$C$30:$C$106,0))&lt;&gt;0,INDEX('Outcome Indicators - Section C'!F$30:F$106,MATCH('Print View'!$A70&amp;'Print View'!$AD$57,'Outcome Indicators - Section C'!$A$30:$A$106&amp;'Outcome Indicators - Section C'!$C$30:$C$106,0)),""),"")</f>
        <v/>
      </c>
      <c r="AG70" s="270" t="str">
        <f t="array" ref="AG70">IFERROR(IF(INDEX('Outcome Indicators - Section C'!G$30:G$106,MATCH('Print View'!$A70&amp;'Print View'!$AD$57,'Outcome Indicators - Section C'!$A$30:$A$106&amp;'Outcome Indicators - Section C'!$C$30:$C$106,0))&lt;&gt;0,INDEX('Outcome Indicators - Section C'!G$30:G$106,MATCH('Print View'!$A70&amp;'Print View'!$AD$57,'Outcome Indicators - Section C'!$A$30:$A$106&amp;'Outcome Indicators - Section C'!$C$30:$C$106,0)),""),"")</f>
        <v/>
      </c>
      <c r="AH70" s="183" t="str">
        <f t="array" ref="AH70">IFERROR(IF(INDEX('Outcome Indicators - Section C'!H$30:H$106,MATCH('Print View'!$A70&amp;'Print View'!$AD$57,'Outcome Indicators - Section C'!$A$30:$A$106&amp;'Outcome Indicators - Section C'!$C$30:$C$106,0))&lt;&gt;0,INDEX('Outcome Indicators - Section C'!H$30:H$106,MATCH('Print View'!$A70&amp;'Print View'!$AD$57,'Outcome Indicators - Section C'!$A$30:$A$106&amp;'Outcome Indicators - Section C'!$C$30:$C$106,0)),""),"")</f>
        <v/>
      </c>
      <c r="AI70" s="198"/>
      <c r="AJ70" s="290" t="str">
        <f>IFERROR(IF(INDEX('Outcome Indicators - Section C'!P$10:P$26,MATCH('Print View'!$A70,'Outcome Indicators - Section C'!A$10:A$26,0))&lt;&gt;0,INDEX('Outcome Indicators - Section C'!P$10:P$26,MATCH('Print View'!$A70,'Outcome Indicators - Section C'!A$10:A$26,0)),""),"")</f>
        <v/>
      </c>
      <c r="AQ70" s="276"/>
      <c r="AR70" s="276"/>
    </row>
    <row r="71" spans="1:44" ht="30" x14ac:dyDescent="0.25">
      <c r="A71" s="212">
        <v>13</v>
      </c>
      <c r="B71" s="172" t="str">
        <f>IFERROR(IF(INDEX('Outcome Indicators - Section C'!B$10:B$26,MATCH('Print View'!$A71,'Outcome Indicators - Section C'!$A$10:$A$26,0))&lt;&gt;0,INDEX('Outcome Indicators - Section C'!B$10:B$26,MATCH('Print View'!$A71,'Outcome Indicators - Section C'!$A$10:$A$26,0)),""),"")</f>
        <v/>
      </c>
      <c r="C71" s="172" t="str">
        <f>IFERROR(IF(INDEX('Outcome Indicators - Section C'!C$10:C$26,MATCH('Print View'!$A71,'Outcome Indicators - Section C'!$A$10:$A$26,0))&lt;&gt;0,INDEX('Outcome Indicators - Section C'!C$10:C$26,MATCH('Print View'!$A71,'Outcome Indicators - Section C'!$A$10:$A$26,0)),""),"")</f>
        <v/>
      </c>
      <c r="D71" s="172" t="str">
        <f>IFERROR(IF(INDEX('Outcome Indicators - Section C'!D$10:D$26,MATCH('Print View'!$A71,'Outcome Indicators - Section C'!$A$10:$A$26,0))&lt;&gt;0,INDEX('Outcome Indicators - Section C'!D$10:D$26,MATCH('Print View'!$A71,'Outcome Indicators - Section C'!$A$10:$A$26,0)),""),"")</f>
        <v/>
      </c>
      <c r="E71" s="172" t="str">
        <f>IFERROR(IF(INDEX('Outcome Indicators - Section C'!E$10:E$26,MATCH('Print View'!$A71,'Outcome Indicators - Section C'!$A$10:$A$26,0))&lt;&gt;0,INDEX('Outcome Indicators - Section C'!E$10:E$26,MATCH('Print View'!$A71,'Outcome Indicators - Section C'!$A$10:$A$26,0)),""),"")</f>
        <v/>
      </c>
      <c r="F71" s="172" t="str">
        <f>IFERROR(IF(INDEX('Outcome Indicators - Section C'!F$10:F$26,MATCH('Print View'!$A71,'Outcome Indicators - Section C'!$A$10:$A$26,0))&lt;&gt;0,INDEX('Outcome Indicators - Section C'!F$10:F$26,MATCH('Print View'!$A71,'Outcome Indicators - Section C'!$A$10:$A$26,0)),""),"")</f>
        <v/>
      </c>
      <c r="G71" s="172" t="str">
        <f>IFERROR(IF(INDEX('Outcome Indicators - Section C'!G$10:G$26,MATCH('Print View'!$A71,'Outcome Indicators - Section C'!$A$10:$A$26,0))&lt;&gt;0,INDEX('Outcome Indicators - Section C'!G$10:G$26,MATCH('Print View'!$A71,'Outcome Indicators - Section C'!$A$10:$A$26,0)),""),"")</f>
        <v/>
      </c>
      <c r="H71" s="172" t="str">
        <f>IFERROR(IF(INDEX('Outcome Indicators - Section C'!H$10:H$26,MATCH('Print View'!$A71,'Outcome Indicators - Section C'!$A$10:$A$26,0))&lt;&gt;0,INDEX('Outcome Indicators - Section C'!H$10:H$26,MATCH('Print View'!$A71,'Outcome Indicators - Section C'!$A$10:$A$26,0)),""),"")</f>
        <v/>
      </c>
      <c r="I71" s="197" t="str">
        <f>IFERROR(IF(INDEX('Outcome Indicators - Section C'!O$10:O$26,MATCH('Print View'!$A71,'Outcome Indicators - Section C'!$A$10:$A$26,0))&lt;&gt;0,INDEX('Outcome Indicators - Section C'!O$10:O$26,MATCH('Print View'!$A71,'Outcome Indicators - Section C'!$A$10:$A$26,0)),""),"")</f>
        <v/>
      </c>
      <c r="J71" s="264" t="str">
        <f t="array" ref="J71">IFERROR(IF(INDEX('Outcome Indicators - Section C'!D$30:D$106,MATCH('Print View'!$A71&amp;'Print View'!$J$57,'Outcome Indicators - Section C'!$A$30:$A$106&amp;'Outcome Indicators - Section C'!$C$30:$C$106,0))&lt;&gt;0,INDEX('Outcome Indicators - Section C'!D$30:D$106,MATCH('Print View'!$A71&amp;'Print View'!$J$57,'Outcome Indicators - Section C'!$A$30:$A$106&amp;'Outcome Indicators - Section C'!$C$30:$C$106,0)),""),"")</f>
        <v/>
      </c>
      <c r="K71" s="250" t="str">
        <f t="array" ref="K71">IFERROR(IF(INDEX('Outcome Indicators - Section C'!E$30:E$106,MATCH('Print View'!$A71&amp;'Print View'!$J$57,'Outcome Indicators - Section C'!$A$30:$A$106&amp;'Outcome Indicators - Section C'!$C$30:$C$106,0))&lt;&gt;0,INDEX('Outcome Indicators - Section C'!E$30:E$106,MATCH('Print View'!$A71&amp;'Print View'!$J$57,'Outcome Indicators - Section C'!$A$30:$A$106&amp;'Outcome Indicators - Section C'!$C$30:$C$106,0)),""),"")</f>
        <v/>
      </c>
      <c r="L71" s="257" t="str">
        <f t="array" ref="L71">IFERROR(IF(INDEX('Outcome Indicators - Section C'!F$30:F$106,MATCH('Print View'!$A71&amp;'Print View'!$J$57,'Outcome Indicators - Section C'!$A$30:$A$106&amp;'Outcome Indicators - Section C'!$C$30:$C$106,0))&lt;&gt;0,INDEX('Outcome Indicators - Section C'!F$30:F$106,MATCH('Print View'!$A71&amp;'Print View'!$J$57,'Outcome Indicators - Section C'!$A$30:$A$106&amp;'Outcome Indicators - Section C'!$C$30:$C$106,0)),""),"")</f>
        <v/>
      </c>
      <c r="M71" s="271" t="str">
        <f t="array" ref="M71">IFERROR(IF(INDEX('Outcome Indicators - Section C'!G$30:G$106,MATCH('Print View'!$A71&amp;'Print View'!$J$57,'Outcome Indicators - Section C'!$A$30:$A$106&amp;'Outcome Indicators - Section C'!$C$30:$C$106,0))&lt;&gt;0,INDEX('Outcome Indicators - Section C'!G$30:G$106,MATCH('Print View'!$A71&amp;'Print View'!$J$57,'Outcome Indicators - Section C'!$A$30:$A$106&amp;'Outcome Indicators - Section C'!$C$30:$C$106,0)),""),"")</f>
        <v/>
      </c>
      <c r="N71" s="185" t="str">
        <f t="array" ref="N71">IFERROR(IF(INDEX('Outcome Indicators - Section C'!H$30:H$106,MATCH('Print View'!$A71&amp;'Print View'!$J$57,'Outcome Indicators - Section C'!$A$30:$A$106&amp;'Outcome Indicators - Section C'!$C$30:$C$106,0))&lt;&gt;0,INDEX('Outcome Indicators - Section C'!H$30:H$106,MATCH('Print View'!$A71&amp;'Print View'!$J$57,'Outcome Indicators - Section C'!$A$30:$A$106&amp;'Outcome Indicators - Section C'!$C$30:$C$106,0)),""),"")</f>
        <v/>
      </c>
      <c r="O71" s="249" t="str">
        <f t="array" ref="O71">IFERROR(IF(INDEX('Outcome Indicators - Section C'!D$30:D$106,MATCH('Print View'!$A71&amp;'Print View'!$O$57,'Outcome Indicators - Section C'!$A$30:$A$106&amp;'Outcome Indicators - Section C'!$C$30:$C$106,0))&lt;&gt;0,INDEX('Outcome Indicators - Section C'!D$30:D$106,MATCH('Print View'!$A71&amp;'Print View'!$O$57,'Outcome Indicators - Section C'!$A$30:$A$106&amp;'Outcome Indicators - Section C'!$C$30:$C$106,0)),""),"")</f>
        <v/>
      </c>
      <c r="P71" s="250" t="str">
        <f t="array" ref="P71">IFERROR(IF(INDEX('Outcome Indicators - Section C'!E$30:E$106,MATCH('Print View'!$A71&amp;'Print View'!$O$57,'Outcome Indicators - Section C'!$A$30:$A$106&amp;'Outcome Indicators - Section C'!$C$30:$C$106,0))&lt;&gt;0,INDEX('Outcome Indicators - Section C'!E$30:E$106,MATCH('Print View'!$A71&amp;'Print View'!$O$57,'Outcome Indicators - Section C'!$A$30:$A$106&amp;'Outcome Indicators - Section C'!$C$30:$C$106,0)),""),"")</f>
        <v/>
      </c>
      <c r="Q71" s="257" t="str">
        <f t="array" ref="Q71">IFERROR(IF(INDEX('Outcome Indicators - Section C'!F$30:F$106,MATCH('Print View'!$A71&amp;'Print View'!$O$57,'Outcome Indicators - Section C'!$A$30:$A$106&amp;'Outcome Indicators - Section C'!$C$30:$C$106,0))&lt;&gt;0,INDEX('Outcome Indicators - Section C'!F$30:F$106,MATCH('Print View'!$A71&amp;'Print View'!$O$57,'Outcome Indicators - Section C'!$A$30:$A$106&amp;'Outcome Indicators - Section C'!$C$30:$C$106,0)),""),"")</f>
        <v/>
      </c>
      <c r="R71" s="271" t="str">
        <f t="array" ref="R71">IFERROR(IF(INDEX('Outcome Indicators - Section C'!G$30:G$106,MATCH('Print View'!$A71&amp;'Print View'!$O$57,'Outcome Indicators - Section C'!$A$30:$A$106&amp;'Outcome Indicators - Section C'!$C$30:$C$106,0))&lt;&gt;0,INDEX('Outcome Indicators - Section C'!G$30:G$106,MATCH('Print View'!$A71&amp;'Print View'!$O$57,'Outcome Indicators - Section C'!$A$30:$A$106&amp;'Outcome Indicators - Section C'!$C$30:$C$106,0)),""),"")</f>
        <v/>
      </c>
      <c r="S71" s="184" t="str">
        <f t="array" ref="S71">IFERROR(IF(INDEX('Outcome Indicators - Section C'!H$30:H$106,MATCH('Print View'!$A71&amp;'Print View'!$O$57,'Outcome Indicators - Section C'!$A$30:$A$106&amp;'Outcome Indicators - Section C'!$C$30:$C$106,0))&lt;&gt;0,INDEX('Outcome Indicators - Section C'!H$30:H$106,MATCH('Print View'!$A71&amp;'Print View'!$O$57,'Outcome Indicators - Section C'!$A$30:$A$106&amp;'Outcome Indicators - Section C'!$C$30:$C$106,0)),""),"")</f>
        <v/>
      </c>
      <c r="T71" s="249" t="str">
        <f t="array" ref="T71">IFERROR(IF(INDEX('Outcome Indicators - Section C'!D$30:D$106,MATCH('Print View'!$A71&amp;'Print View'!$T$57,'Outcome Indicators - Section C'!$A$30:$A$106&amp;'Outcome Indicators - Section C'!$C$30:$C$106,0))&lt;&gt;0,INDEX('Outcome Indicators - Section C'!D$30:D$106,MATCH('Print View'!$A71&amp;'Print View'!$T$57,'Outcome Indicators - Section C'!$A$30:$A$106&amp;'Outcome Indicators - Section C'!$C$30:$C$106,0)),""),"")</f>
        <v/>
      </c>
      <c r="U71" s="250" t="str">
        <f t="array" ref="U71">IFERROR(IF(INDEX('Outcome Indicators - Section C'!E$30:E$106,MATCH('Print View'!$A71&amp;'Print View'!$T$57,'Outcome Indicators - Section C'!$A$30:$A$106&amp;'Outcome Indicators - Section C'!$C$30:$C$106,0))&lt;&gt;0,INDEX('Outcome Indicators - Section C'!E$30:E$106,MATCH('Print View'!$A71&amp;'Print View'!$T$57,'Outcome Indicators - Section C'!$A$30:$A$106&amp;'Outcome Indicators - Section C'!$C$30:$C$106,0)),""),"")</f>
        <v/>
      </c>
      <c r="V71" s="257" t="str">
        <f t="array" ref="V71">IFERROR(IF(INDEX('Outcome Indicators - Section C'!F$30:F$106,MATCH('Print View'!$A71&amp;'Print View'!$T$57,'Outcome Indicators - Section C'!$A$30:$A$106&amp;'Outcome Indicators - Section C'!$C$30:$C$106,0))&lt;&gt;0,INDEX('Outcome Indicators - Section C'!F$30:F$106,MATCH('Print View'!$A71&amp;'Print View'!$T$57,'Outcome Indicators - Section C'!$A$30:$A$106&amp;'Outcome Indicators - Section C'!$C$30:$C$106,0)),""),"")</f>
        <v/>
      </c>
      <c r="W71" s="271" t="str">
        <f t="array" ref="W71">IFERROR(IF(INDEX('Outcome Indicators - Section C'!G$30:G$106,MATCH('Print View'!$A71&amp;'Print View'!$T$57,'Outcome Indicators - Section C'!$A$30:$A$106&amp;'Outcome Indicators - Section C'!$C$30:$C$106,0))&lt;&gt;0,INDEX('Outcome Indicators - Section C'!G$30:G$106,MATCH('Print View'!$A71&amp;'Print View'!$T$57,'Outcome Indicators - Section C'!$A$30:$A$106&amp;'Outcome Indicators - Section C'!$C$30:$C$106,0)),""),"")</f>
        <v/>
      </c>
      <c r="X71" s="185" t="str">
        <f t="array" ref="X71">IFERROR(IF(INDEX('Outcome Indicators - Section C'!H$30:H$106,MATCH('Print View'!$A71&amp;'Print View'!$T$57,'Outcome Indicators - Section C'!$A$30:$A$106&amp;'Outcome Indicators - Section C'!$C$30:$C$106,0))&lt;&gt;0,INDEX('Outcome Indicators - Section C'!H$30:H$106,MATCH('Print View'!$A71&amp;'Print View'!$T$57,'Outcome Indicators - Section C'!$A$30:$A$106&amp;'Outcome Indicators - Section C'!$C$30:$C$106,0)),""),"")</f>
        <v/>
      </c>
      <c r="Y71" s="249" t="str">
        <f t="array" ref="Y71">IFERROR(IF(INDEX('Outcome Indicators - Section C'!D$30:D$106,MATCH('Print View'!$A71&amp;'Print View'!$Y$57,'Outcome Indicators - Section C'!$A$30:$A$106&amp;'Outcome Indicators - Section C'!$C$30:$C$106,0))&lt;&gt;0,INDEX('Outcome Indicators - Section C'!D$30:D$106,MATCH('Print View'!$A71&amp;'Print View'!$Y$57,'Outcome Indicators - Section C'!$A$30:$A$106&amp;'Outcome Indicators - Section C'!$C$30:$C$106,0)),""),"")</f>
        <v/>
      </c>
      <c r="Z71" s="250" t="str">
        <f t="array" ref="Z71">IFERROR(IF(INDEX('Outcome Indicators - Section C'!E$30:E$106,MATCH('Print View'!$A71&amp;'Print View'!$Y$57,'Outcome Indicators - Section C'!$A$30:$A$106&amp;'Outcome Indicators - Section C'!$C$30:$C$106,0))&lt;&gt;0,INDEX('Outcome Indicators - Section C'!E$30:E$106,MATCH('Print View'!$A71&amp;'Print View'!$Y$57,'Outcome Indicators - Section C'!$A$30:$A$106&amp;'Outcome Indicators - Section C'!$C$30:$C$106,0)),""),"")</f>
        <v/>
      </c>
      <c r="AA71" s="257" t="str">
        <f t="array" ref="AA71">IFERROR(IF(INDEX('Outcome Indicators - Section C'!F$30:F$106,MATCH('Print View'!$A71&amp;'Print View'!$Y$57,'Outcome Indicators - Section C'!$A$30:$A$106&amp;'Outcome Indicators - Section C'!$C$30:$C$106,0))&lt;&gt;0,INDEX('Outcome Indicators - Section C'!F$30:F$106,MATCH('Print View'!$A71&amp;'Print View'!$Y$57,'Outcome Indicators - Section C'!$A$30:$A$106&amp;'Outcome Indicators - Section C'!$C$30:$C$106,0)),""),"")</f>
        <v/>
      </c>
      <c r="AB71" s="271" t="str">
        <f t="array" ref="AB71">IFERROR(IF(INDEX('Outcome Indicators - Section C'!G$30:G$106,MATCH('Print View'!$A71&amp;'Print View'!$Y$57,'Outcome Indicators - Section C'!$A$30:$A$106&amp;'Outcome Indicators - Section C'!$C$30:$C$106,0))&lt;&gt;0,INDEX('Outcome Indicators - Section C'!G$30:G$106,MATCH('Print View'!$A71&amp;'Print View'!$Y$57,'Outcome Indicators - Section C'!$A$30:$A$106&amp;'Outcome Indicators - Section C'!$C$30:$C$106,0)),""),"")</f>
        <v/>
      </c>
      <c r="AC71" s="185" t="str">
        <f t="array" ref="AC71">IFERROR(IF(INDEX('Outcome Indicators - Section C'!H$30:H$106,MATCH('Print View'!$A71&amp;'Print View'!$Y$57,'Outcome Indicators - Section C'!$A$30:$A$106&amp;'Outcome Indicators - Section C'!$C$30:$C$106,0))&lt;&gt;0,INDEX('Outcome Indicators - Section C'!H$30:H$106,MATCH('Print View'!$A71&amp;'Print View'!$Y$57,'Outcome Indicators - Section C'!$A$30:$A$106&amp;'Outcome Indicators - Section C'!$C$30:$C$106,0)),""),"")</f>
        <v/>
      </c>
      <c r="AD71" s="264" t="str">
        <f t="array" ref="AD71">IFERROR(IF(INDEX('Outcome Indicators - Section C'!D$30:D$106,MATCH('Print View'!$A71&amp;'Print View'!$AD$57,'Outcome Indicators - Section C'!$A$30:$A$106&amp;'Outcome Indicators - Section C'!$C$30:$C$106,0))&lt;&gt;0,INDEX('Outcome Indicators - Section C'!D$30:D$106,MATCH('Print View'!$A71&amp;'Print View'!$AD$57,'Outcome Indicators - Section C'!$A$30:$A$106&amp;'Outcome Indicators - Section C'!$C$30:$C$106,0)),""),"")</f>
        <v/>
      </c>
      <c r="AE71" s="250" t="str">
        <f t="array" ref="AE71">IFERROR(IF(INDEX('Outcome Indicators - Section C'!E$30:E$106,MATCH('Print View'!$A71&amp;'Print View'!$AD$57,'Outcome Indicators - Section C'!$A$30:$A$106&amp;'Outcome Indicators - Section C'!$C$30:$C$106,0))&lt;&gt;0,INDEX('Outcome Indicators - Section C'!E$30:E$106,MATCH('Print View'!$A71&amp;'Print View'!$AD$57,'Outcome Indicators - Section C'!$A$30:$A$106&amp;'Outcome Indicators - Section C'!$C$30:$C$106,0)),""),"")</f>
        <v/>
      </c>
      <c r="AF71" s="257" t="str">
        <f t="array" ref="AF71">IFERROR(IF(INDEX('Outcome Indicators - Section C'!F$30:F$106,MATCH('Print View'!$A71&amp;'Print View'!$AD$57,'Outcome Indicators - Section C'!$A$30:$A$106&amp;'Outcome Indicators - Section C'!$C$30:$C$106,0))&lt;&gt;0,INDEX('Outcome Indicators - Section C'!F$30:F$106,MATCH('Print View'!$A71&amp;'Print View'!$AD$57,'Outcome Indicators - Section C'!$A$30:$A$106&amp;'Outcome Indicators - Section C'!$C$30:$C$106,0)),""),"")</f>
        <v/>
      </c>
      <c r="AG71" s="271" t="str">
        <f t="array" ref="AG71">IFERROR(IF(INDEX('Outcome Indicators - Section C'!G$30:G$106,MATCH('Print View'!$A71&amp;'Print View'!$AD$57,'Outcome Indicators - Section C'!$A$30:$A$106&amp;'Outcome Indicators - Section C'!$C$30:$C$106,0))&lt;&gt;0,INDEX('Outcome Indicators - Section C'!G$30:G$106,MATCH('Print View'!$A71&amp;'Print View'!$AD$57,'Outcome Indicators - Section C'!$A$30:$A$106&amp;'Outcome Indicators - Section C'!$C$30:$C$106,0)),""),"")</f>
        <v/>
      </c>
      <c r="AH71" s="188" t="str">
        <f t="array" ref="AH71">IFERROR(IF(INDEX('Outcome Indicators - Section C'!H$30:H$106,MATCH('Print View'!$A71&amp;'Print View'!$AD$57,'Outcome Indicators - Section C'!$A$30:$A$106&amp;'Outcome Indicators - Section C'!$C$30:$C$106,0))&lt;&gt;0,INDEX('Outcome Indicators - Section C'!H$30:H$106,MATCH('Print View'!$A71&amp;'Print View'!$AD$57,'Outcome Indicators - Section C'!$A$30:$A$106&amp;'Outcome Indicators - Section C'!$C$30:$C$106,0)),""),"")</f>
        <v/>
      </c>
      <c r="AI71" s="198"/>
      <c r="AJ71" s="289" t="str">
        <f>IFERROR(IF(INDEX('Outcome Indicators - Section C'!P$10:P$26,MATCH('Print View'!$A71,'Outcome Indicators - Section C'!A$10:A$26,0))&lt;&gt;0,INDEX('Outcome Indicators - Section C'!P$10:P$26,MATCH('Print View'!$A71,'Outcome Indicators - Section C'!A$10:A$26,0)),""),"")</f>
        <v/>
      </c>
      <c r="AQ71" s="276"/>
      <c r="AR71" s="276"/>
    </row>
    <row r="72" spans="1:44" ht="30" x14ac:dyDescent="0.25">
      <c r="A72" s="171">
        <v>14</v>
      </c>
      <c r="B72" s="178" t="str">
        <f>IFERROR(IF(INDEX('Outcome Indicators - Section C'!B$10:B$26,MATCH('Print View'!$A72,'Outcome Indicators - Section C'!$A$10:$A$26,0))&lt;&gt;0,INDEX('Outcome Indicators - Section C'!B$10:B$26,MATCH('Print View'!$A72,'Outcome Indicators - Section C'!$A$10:$A$26,0)),""),"")</f>
        <v/>
      </c>
      <c r="C72" s="178" t="str">
        <f>IFERROR(IF(INDEX('Outcome Indicators - Section C'!C$10:C$26,MATCH('Print View'!$A72,'Outcome Indicators - Section C'!$A$10:$A$26,0))&lt;&gt;0,INDEX('Outcome Indicators - Section C'!C$10:C$26,MATCH('Print View'!$A72,'Outcome Indicators - Section C'!$A$10:$A$26,0)),""),"")</f>
        <v/>
      </c>
      <c r="D72" s="178" t="str">
        <f>IFERROR(IF(INDEX('Outcome Indicators - Section C'!D$10:D$26,MATCH('Print View'!$A72,'Outcome Indicators - Section C'!$A$10:$A$26,0))&lt;&gt;0,INDEX('Outcome Indicators - Section C'!D$10:D$26,MATCH('Print View'!$A72,'Outcome Indicators - Section C'!$A$10:$A$26,0)),""),"")</f>
        <v/>
      </c>
      <c r="E72" s="178" t="str">
        <f>IFERROR(IF(INDEX('Outcome Indicators - Section C'!E$10:E$26,MATCH('Print View'!$A72,'Outcome Indicators - Section C'!$A$10:$A$26,0))&lt;&gt;0,INDEX('Outcome Indicators - Section C'!E$10:E$26,MATCH('Print View'!$A72,'Outcome Indicators - Section C'!$A$10:$A$26,0)),""),"")</f>
        <v/>
      </c>
      <c r="F72" s="178" t="str">
        <f>IFERROR(IF(INDEX('Outcome Indicators - Section C'!F$10:F$26,MATCH('Print View'!$A72,'Outcome Indicators - Section C'!$A$10:$A$26,0))&lt;&gt;0,INDEX('Outcome Indicators - Section C'!F$10:F$26,MATCH('Print View'!$A72,'Outcome Indicators - Section C'!$A$10:$A$26,0)),""),"")</f>
        <v/>
      </c>
      <c r="G72" s="178" t="str">
        <f>IFERROR(IF(INDEX('Outcome Indicators - Section C'!G$10:G$26,MATCH('Print View'!$A72,'Outcome Indicators - Section C'!$A$10:$A$26,0))&lt;&gt;0,INDEX('Outcome Indicators - Section C'!G$10:G$26,MATCH('Print View'!$A72,'Outcome Indicators - Section C'!$A$10:$A$26,0)),""),"")</f>
        <v/>
      </c>
      <c r="H72" s="178" t="str">
        <f>IFERROR(IF(INDEX('Outcome Indicators - Section C'!H$10:H$26,MATCH('Print View'!$A72,'Outcome Indicators - Section C'!$A$10:$A$26,0))&lt;&gt;0,INDEX('Outcome Indicators - Section C'!H$10:H$26,MATCH('Print View'!$A72,'Outcome Indicators - Section C'!$A$10:$A$26,0)),""),"")</f>
        <v/>
      </c>
      <c r="I72" s="199" t="str">
        <f>IFERROR(IF(INDEX('Outcome Indicators - Section C'!O$10:O$26,MATCH('Print View'!$A72,'Outcome Indicators - Section C'!$A$10:$A$26,0))&lt;&gt;0,INDEX('Outcome Indicators - Section C'!O$10:O$26,MATCH('Print View'!$A72,'Outcome Indicators - Section C'!$A$10:$A$26,0)),""),"")</f>
        <v/>
      </c>
      <c r="J72" s="263" t="str">
        <f t="array" ref="J72">IFERROR(IF(INDEX('Outcome Indicators - Section C'!D$30:D$106,MATCH('Print View'!$A72&amp;'Print View'!$J$57,'Outcome Indicators - Section C'!$A$30:$A$106&amp;'Outcome Indicators - Section C'!$C$30:$C$106,0))&lt;&gt;0,INDEX('Outcome Indicators - Section C'!D$30:D$106,MATCH('Print View'!$A72&amp;'Print View'!$J$57,'Outcome Indicators - Section C'!$A$30:$A$106&amp;'Outcome Indicators - Section C'!$C$30:$C$106,0)),""),"")</f>
        <v/>
      </c>
      <c r="K72" s="248" t="str">
        <f t="array" ref="K72">IFERROR(IF(INDEX('Outcome Indicators - Section C'!E$30:E$106,MATCH('Print View'!$A72&amp;'Print View'!$J$57,'Outcome Indicators - Section C'!$A$30:$A$106&amp;'Outcome Indicators - Section C'!$C$30:$C$106,0))&lt;&gt;0,INDEX('Outcome Indicators - Section C'!E$30:E$106,MATCH('Print View'!$A72&amp;'Print View'!$J$57,'Outcome Indicators - Section C'!$A$30:$A$106&amp;'Outcome Indicators - Section C'!$C$30:$C$106,0)),""),"")</f>
        <v/>
      </c>
      <c r="L72" s="256" t="str">
        <f t="array" ref="L72">IFERROR(IF(INDEX('Outcome Indicators - Section C'!F$30:F$106,MATCH('Print View'!$A72&amp;'Print View'!$J$57,'Outcome Indicators - Section C'!$A$30:$A$106&amp;'Outcome Indicators - Section C'!$C$30:$C$106,0))&lt;&gt;0,INDEX('Outcome Indicators - Section C'!F$30:F$106,MATCH('Print View'!$A72&amp;'Print View'!$J$57,'Outcome Indicators - Section C'!$A$30:$A$106&amp;'Outcome Indicators - Section C'!$C$30:$C$106,0)),""),"")</f>
        <v/>
      </c>
      <c r="M72" s="270" t="str">
        <f t="array" ref="M72">IFERROR(IF(INDEX('Outcome Indicators - Section C'!G$30:G$106,MATCH('Print View'!$A72&amp;'Print View'!$J$57,'Outcome Indicators - Section C'!$A$30:$A$106&amp;'Outcome Indicators - Section C'!$C$30:$C$106,0))&lt;&gt;0,INDEX('Outcome Indicators - Section C'!G$30:G$106,MATCH('Print View'!$A72&amp;'Print View'!$J$57,'Outcome Indicators - Section C'!$A$30:$A$106&amp;'Outcome Indicators - Section C'!$C$30:$C$106,0)),""),"")</f>
        <v/>
      </c>
      <c r="N72" s="180" t="str">
        <f t="array" ref="N72">IFERROR(IF(INDEX('Outcome Indicators - Section C'!H$30:H$106,MATCH('Print View'!$A72&amp;'Print View'!$J$57,'Outcome Indicators - Section C'!$A$30:$A$106&amp;'Outcome Indicators - Section C'!$C$30:$C$106,0))&lt;&gt;0,INDEX('Outcome Indicators - Section C'!H$30:H$106,MATCH('Print View'!$A72&amp;'Print View'!$J$57,'Outcome Indicators - Section C'!$A$30:$A$106&amp;'Outcome Indicators - Section C'!$C$30:$C$106,0)),""),"")</f>
        <v/>
      </c>
      <c r="O72" s="247" t="str">
        <f t="array" ref="O72">IFERROR(IF(INDEX('Outcome Indicators - Section C'!D$30:D$106,MATCH('Print View'!$A72&amp;'Print View'!$O$57,'Outcome Indicators - Section C'!$A$30:$A$106&amp;'Outcome Indicators - Section C'!$C$30:$C$106,0))&lt;&gt;0,INDEX('Outcome Indicators - Section C'!D$30:D$106,MATCH('Print View'!$A72&amp;'Print View'!$O$57,'Outcome Indicators - Section C'!$A$30:$A$106&amp;'Outcome Indicators - Section C'!$C$30:$C$106,0)),""),"")</f>
        <v/>
      </c>
      <c r="P72" s="248" t="str">
        <f t="array" ref="P72">IFERROR(IF(INDEX('Outcome Indicators - Section C'!E$30:E$106,MATCH('Print View'!$A72&amp;'Print View'!$O$57,'Outcome Indicators - Section C'!$A$30:$A$106&amp;'Outcome Indicators - Section C'!$C$30:$C$106,0))&lt;&gt;0,INDEX('Outcome Indicators - Section C'!E$30:E$106,MATCH('Print View'!$A72&amp;'Print View'!$O$57,'Outcome Indicators - Section C'!$A$30:$A$106&amp;'Outcome Indicators - Section C'!$C$30:$C$106,0)),""),"")</f>
        <v/>
      </c>
      <c r="Q72" s="256" t="str">
        <f t="array" ref="Q72">IFERROR(IF(INDEX('Outcome Indicators - Section C'!F$30:F$106,MATCH('Print View'!$A72&amp;'Print View'!$O$57,'Outcome Indicators - Section C'!$A$30:$A$106&amp;'Outcome Indicators - Section C'!$C$30:$C$106,0))&lt;&gt;0,INDEX('Outcome Indicators - Section C'!F$30:F$106,MATCH('Print View'!$A72&amp;'Print View'!$O$57,'Outcome Indicators - Section C'!$A$30:$A$106&amp;'Outcome Indicators - Section C'!$C$30:$C$106,0)),""),"")</f>
        <v/>
      </c>
      <c r="R72" s="270" t="str">
        <f t="array" ref="R72">IFERROR(IF(INDEX('Outcome Indicators - Section C'!G$30:G$106,MATCH('Print View'!$A72&amp;'Print View'!$O$57,'Outcome Indicators - Section C'!$A$30:$A$106&amp;'Outcome Indicators - Section C'!$C$30:$C$106,0))&lt;&gt;0,INDEX('Outcome Indicators - Section C'!G$30:G$106,MATCH('Print View'!$A72&amp;'Print View'!$O$57,'Outcome Indicators - Section C'!$A$30:$A$106&amp;'Outcome Indicators - Section C'!$C$30:$C$106,0)),""),"")</f>
        <v/>
      </c>
      <c r="S72" s="179" t="str">
        <f t="array" ref="S72">IFERROR(IF(INDEX('Outcome Indicators - Section C'!H$30:H$106,MATCH('Print View'!$A72&amp;'Print View'!$O$57,'Outcome Indicators - Section C'!$A$30:$A$106&amp;'Outcome Indicators - Section C'!$C$30:$C$106,0))&lt;&gt;0,INDEX('Outcome Indicators - Section C'!H$30:H$106,MATCH('Print View'!$A72&amp;'Print View'!$O$57,'Outcome Indicators - Section C'!$A$30:$A$106&amp;'Outcome Indicators - Section C'!$C$30:$C$106,0)),""),"")</f>
        <v/>
      </c>
      <c r="T72" s="247" t="str">
        <f t="array" ref="T72">IFERROR(IF(INDEX('Outcome Indicators - Section C'!D$30:D$106,MATCH('Print View'!$A72&amp;'Print View'!$T$57,'Outcome Indicators - Section C'!$A$30:$A$106&amp;'Outcome Indicators - Section C'!$C$30:$C$106,0))&lt;&gt;0,INDEX('Outcome Indicators - Section C'!D$30:D$106,MATCH('Print View'!$A72&amp;'Print View'!$T$57,'Outcome Indicators - Section C'!$A$30:$A$106&amp;'Outcome Indicators - Section C'!$C$30:$C$106,0)),""),"")</f>
        <v/>
      </c>
      <c r="U72" s="248" t="str">
        <f t="array" ref="U72">IFERROR(IF(INDEX('Outcome Indicators - Section C'!E$30:E$106,MATCH('Print View'!$A72&amp;'Print View'!$T$57,'Outcome Indicators - Section C'!$A$30:$A$106&amp;'Outcome Indicators - Section C'!$C$30:$C$106,0))&lt;&gt;0,INDEX('Outcome Indicators - Section C'!E$30:E$106,MATCH('Print View'!$A72&amp;'Print View'!$T$57,'Outcome Indicators - Section C'!$A$30:$A$106&amp;'Outcome Indicators - Section C'!$C$30:$C$106,0)),""),"")</f>
        <v/>
      </c>
      <c r="V72" s="256" t="str">
        <f t="array" ref="V72">IFERROR(IF(INDEX('Outcome Indicators - Section C'!F$30:F$106,MATCH('Print View'!$A72&amp;'Print View'!$T$57,'Outcome Indicators - Section C'!$A$30:$A$106&amp;'Outcome Indicators - Section C'!$C$30:$C$106,0))&lt;&gt;0,INDEX('Outcome Indicators - Section C'!F$30:F$106,MATCH('Print View'!$A72&amp;'Print View'!$T$57,'Outcome Indicators - Section C'!$A$30:$A$106&amp;'Outcome Indicators - Section C'!$C$30:$C$106,0)),""),"")</f>
        <v/>
      </c>
      <c r="W72" s="270" t="str">
        <f t="array" ref="W72">IFERROR(IF(INDEX('Outcome Indicators - Section C'!G$30:G$106,MATCH('Print View'!$A72&amp;'Print View'!$T$57,'Outcome Indicators - Section C'!$A$30:$A$106&amp;'Outcome Indicators - Section C'!$C$30:$C$106,0))&lt;&gt;0,INDEX('Outcome Indicators - Section C'!G$30:G$106,MATCH('Print View'!$A72&amp;'Print View'!$T$57,'Outcome Indicators - Section C'!$A$30:$A$106&amp;'Outcome Indicators - Section C'!$C$30:$C$106,0)),""),"")</f>
        <v/>
      </c>
      <c r="X72" s="180" t="str">
        <f t="array" ref="X72">IFERROR(IF(INDEX('Outcome Indicators - Section C'!H$30:H$106,MATCH('Print View'!$A72&amp;'Print View'!$T$57,'Outcome Indicators - Section C'!$A$30:$A$106&amp;'Outcome Indicators - Section C'!$C$30:$C$106,0))&lt;&gt;0,INDEX('Outcome Indicators - Section C'!H$30:H$106,MATCH('Print View'!$A72&amp;'Print View'!$T$57,'Outcome Indicators - Section C'!$A$30:$A$106&amp;'Outcome Indicators - Section C'!$C$30:$C$106,0)),""),"")</f>
        <v/>
      </c>
      <c r="Y72" s="247" t="str">
        <f t="array" ref="Y72">IFERROR(IF(INDEX('Outcome Indicators - Section C'!D$30:D$106,MATCH('Print View'!$A72&amp;'Print View'!$Y$57,'Outcome Indicators - Section C'!$A$30:$A$106&amp;'Outcome Indicators - Section C'!$C$30:$C$106,0))&lt;&gt;0,INDEX('Outcome Indicators - Section C'!D$30:D$106,MATCH('Print View'!$A72&amp;'Print View'!$Y$57,'Outcome Indicators - Section C'!$A$30:$A$106&amp;'Outcome Indicators - Section C'!$C$30:$C$106,0)),""),"")</f>
        <v/>
      </c>
      <c r="Z72" s="248" t="str">
        <f t="array" ref="Z72">IFERROR(IF(INDEX('Outcome Indicators - Section C'!E$30:E$106,MATCH('Print View'!$A72&amp;'Print View'!$Y$57,'Outcome Indicators - Section C'!$A$30:$A$106&amp;'Outcome Indicators - Section C'!$C$30:$C$106,0))&lt;&gt;0,INDEX('Outcome Indicators - Section C'!E$30:E$106,MATCH('Print View'!$A72&amp;'Print View'!$Y$57,'Outcome Indicators - Section C'!$A$30:$A$106&amp;'Outcome Indicators - Section C'!$C$30:$C$106,0)),""),"")</f>
        <v/>
      </c>
      <c r="AA72" s="256" t="str">
        <f t="array" ref="AA72">IFERROR(IF(INDEX('Outcome Indicators - Section C'!F$30:F$106,MATCH('Print View'!$A72&amp;'Print View'!$Y$57,'Outcome Indicators - Section C'!$A$30:$A$106&amp;'Outcome Indicators - Section C'!$C$30:$C$106,0))&lt;&gt;0,INDEX('Outcome Indicators - Section C'!F$30:F$106,MATCH('Print View'!$A72&amp;'Print View'!$Y$57,'Outcome Indicators - Section C'!$A$30:$A$106&amp;'Outcome Indicators - Section C'!$C$30:$C$106,0)),""),"")</f>
        <v/>
      </c>
      <c r="AB72" s="270" t="str">
        <f t="array" ref="AB72">IFERROR(IF(INDEX('Outcome Indicators - Section C'!G$30:G$106,MATCH('Print View'!$A72&amp;'Print View'!$Y$57,'Outcome Indicators - Section C'!$A$30:$A$106&amp;'Outcome Indicators - Section C'!$C$30:$C$106,0))&lt;&gt;0,INDEX('Outcome Indicators - Section C'!G$30:G$106,MATCH('Print View'!$A72&amp;'Print View'!$Y$57,'Outcome Indicators - Section C'!$A$30:$A$106&amp;'Outcome Indicators - Section C'!$C$30:$C$106,0)),""),"")</f>
        <v/>
      </c>
      <c r="AC72" s="180" t="str">
        <f t="array" ref="AC72">IFERROR(IF(INDEX('Outcome Indicators - Section C'!H$30:H$106,MATCH('Print View'!$A72&amp;'Print View'!$Y$57,'Outcome Indicators - Section C'!$A$30:$A$106&amp;'Outcome Indicators - Section C'!$C$30:$C$106,0))&lt;&gt;0,INDEX('Outcome Indicators - Section C'!H$30:H$106,MATCH('Print View'!$A72&amp;'Print View'!$Y$57,'Outcome Indicators - Section C'!$A$30:$A$106&amp;'Outcome Indicators - Section C'!$C$30:$C$106,0)),""),"")</f>
        <v/>
      </c>
      <c r="AD72" s="263" t="str">
        <f t="array" ref="AD72">IFERROR(IF(INDEX('Outcome Indicators - Section C'!D$30:D$106,MATCH('Print View'!$A72&amp;'Print View'!$AD$57,'Outcome Indicators - Section C'!$A$30:$A$106&amp;'Outcome Indicators - Section C'!$C$30:$C$106,0))&lt;&gt;0,INDEX('Outcome Indicators - Section C'!D$30:D$106,MATCH('Print View'!$A72&amp;'Print View'!$AD$57,'Outcome Indicators - Section C'!$A$30:$A$106&amp;'Outcome Indicators - Section C'!$C$30:$C$106,0)),""),"")</f>
        <v/>
      </c>
      <c r="AE72" s="248" t="str">
        <f t="array" ref="AE72">IFERROR(IF(INDEX('Outcome Indicators - Section C'!E$30:E$106,MATCH('Print View'!$A72&amp;'Print View'!$AD$57,'Outcome Indicators - Section C'!$A$30:$A$106&amp;'Outcome Indicators - Section C'!$C$30:$C$106,0))&lt;&gt;0,INDEX('Outcome Indicators - Section C'!E$30:E$106,MATCH('Print View'!$A72&amp;'Print View'!$AD$57,'Outcome Indicators - Section C'!$A$30:$A$106&amp;'Outcome Indicators - Section C'!$C$30:$C$106,0)),""),"")</f>
        <v/>
      </c>
      <c r="AF72" s="256" t="str">
        <f t="array" ref="AF72">IFERROR(IF(INDEX('Outcome Indicators - Section C'!F$30:F$106,MATCH('Print View'!$A72&amp;'Print View'!$AD$57,'Outcome Indicators - Section C'!$A$30:$A$106&amp;'Outcome Indicators - Section C'!$C$30:$C$106,0))&lt;&gt;0,INDEX('Outcome Indicators - Section C'!F$30:F$106,MATCH('Print View'!$A72&amp;'Print View'!$AD$57,'Outcome Indicators - Section C'!$A$30:$A$106&amp;'Outcome Indicators - Section C'!$C$30:$C$106,0)),""),"")</f>
        <v/>
      </c>
      <c r="AG72" s="270" t="str">
        <f t="array" ref="AG72">IFERROR(IF(INDEX('Outcome Indicators - Section C'!G$30:G$106,MATCH('Print View'!$A72&amp;'Print View'!$AD$57,'Outcome Indicators - Section C'!$A$30:$A$106&amp;'Outcome Indicators - Section C'!$C$30:$C$106,0))&lt;&gt;0,INDEX('Outcome Indicators - Section C'!G$30:G$106,MATCH('Print View'!$A72&amp;'Print View'!$AD$57,'Outcome Indicators - Section C'!$A$30:$A$106&amp;'Outcome Indicators - Section C'!$C$30:$C$106,0)),""),"")</f>
        <v/>
      </c>
      <c r="AH72" s="183" t="str">
        <f t="array" ref="AH72">IFERROR(IF(INDEX('Outcome Indicators - Section C'!H$30:H$106,MATCH('Print View'!$A72&amp;'Print View'!$AD$57,'Outcome Indicators - Section C'!$A$30:$A$106&amp;'Outcome Indicators - Section C'!$C$30:$C$106,0))&lt;&gt;0,INDEX('Outcome Indicators - Section C'!H$30:H$106,MATCH('Print View'!$A72&amp;'Print View'!$AD$57,'Outcome Indicators - Section C'!$A$30:$A$106&amp;'Outcome Indicators - Section C'!$C$30:$C$106,0)),""),"")</f>
        <v/>
      </c>
      <c r="AI72" s="198"/>
      <c r="AJ72" s="290" t="str">
        <f>IFERROR(IF(INDEX('Outcome Indicators - Section C'!P$10:P$26,MATCH('Print View'!$A72,'Outcome Indicators - Section C'!A$10:A$26,0))&lt;&gt;0,INDEX('Outcome Indicators - Section C'!P$10:P$26,MATCH('Print View'!$A72,'Outcome Indicators - Section C'!A$10:A$26,0)),""),"")</f>
        <v/>
      </c>
      <c r="AQ72" s="276"/>
      <c r="AR72" s="276"/>
    </row>
    <row r="73" spans="1:44" ht="30.75" thickBot="1" x14ac:dyDescent="0.3">
      <c r="A73" s="214">
        <v>15</v>
      </c>
      <c r="B73" s="190" t="str">
        <f>IFERROR(IF(INDEX('Outcome Indicators - Section C'!B$10:B$26,MATCH('Print View'!$A73,'Outcome Indicators - Section C'!$A$10:$A$26,0))&lt;&gt;0,INDEX('Outcome Indicators - Section C'!B$10:B$26,MATCH('Print View'!$A73,'Outcome Indicators - Section C'!$A$10:$A$26,0)),""),"")</f>
        <v/>
      </c>
      <c r="C73" s="190" t="str">
        <f>IFERROR(IF(INDEX('Outcome Indicators - Section C'!C$10:C$26,MATCH('Print View'!$A73,'Outcome Indicators - Section C'!$A$10:$A$26,0))&lt;&gt;0,INDEX('Outcome Indicators - Section C'!C$10:C$26,MATCH('Print View'!$A73,'Outcome Indicators - Section C'!$A$10:$A$26,0)),""),"")</f>
        <v/>
      </c>
      <c r="D73" s="190" t="str">
        <f>IFERROR(IF(INDEX('Outcome Indicators - Section C'!D$10:D$26,MATCH('Print View'!$A73,'Outcome Indicators - Section C'!$A$10:$A$26,0))&lt;&gt;0,INDEX('Outcome Indicators - Section C'!D$10:D$26,MATCH('Print View'!$A73,'Outcome Indicators - Section C'!$A$10:$A$26,0)),""),"")</f>
        <v/>
      </c>
      <c r="E73" s="190" t="str">
        <f>IFERROR(IF(INDEX('Outcome Indicators - Section C'!E$10:E$26,MATCH('Print View'!$A73,'Outcome Indicators - Section C'!$A$10:$A$26,0))&lt;&gt;0,INDEX('Outcome Indicators - Section C'!E$10:E$26,MATCH('Print View'!$A73,'Outcome Indicators - Section C'!$A$10:$A$26,0)),""),"")</f>
        <v/>
      </c>
      <c r="F73" s="190" t="str">
        <f>IFERROR(IF(INDEX('Outcome Indicators - Section C'!F$10:F$26,MATCH('Print View'!$A73,'Outcome Indicators - Section C'!$A$10:$A$26,0))&lt;&gt;0,INDEX('Outcome Indicators - Section C'!F$10:F$26,MATCH('Print View'!$A73,'Outcome Indicators - Section C'!$A$10:$A$26,0)),""),"")</f>
        <v/>
      </c>
      <c r="G73" s="190" t="str">
        <f>IFERROR(IF(INDEX('Outcome Indicators - Section C'!G$10:G$26,MATCH('Print View'!$A73,'Outcome Indicators - Section C'!$A$10:$A$26,0))&lt;&gt;0,INDEX('Outcome Indicators - Section C'!G$10:G$26,MATCH('Print View'!$A73,'Outcome Indicators - Section C'!$A$10:$A$26,0)),""),"")</f>
        <v/>
      </c>
      <c r="H73" s="190" t="str">
        <f>IFERROR(IF(INDEX('Outcome Indicators - Section C'!H$10:H$26,MATCH('Print View'!$A73,'Outcome Indicators - Section C'!$A$10:$A$26,0))&lt;&gt;0,INDEX('Outcome Indicators - Section C'!H$10:H$26,MATCH('Print View'!$A73,'Outcome Indicators - Section C'!$A$10:$A$26,0)),""),"")</f>
        <v/>
      </c>
      <c r="I73" s="200" t="str">
        <f>IFERROR(IF(INDEX('Outcome Indicators - Section C'!O$10:O$26,MATCH('Print View'!$A73,'Outcome Indicators - Section C'!$A$10:$A$26,0))&lt;&gt;0,INDEX('Outcome Indicators - Section C'!O$10:O$26,MATCH('Print View'!$A73,'Outcome Indicators - Section C'!$A$10:$A$26,0)),""),"")</f>
        <v/>
      </c>
      <c r="J73" s="265" t="str">
        <f t="array" ref="J73">IFERROR(IF(INDEX('Outcome Indicators - Section C'!D$30:D$106,MATCH('Print View'!$A73&amp;'Print View'!$J$57,'Outcome Indicators - Section C'!$A$30:$A$106&amp;'Outcome Indicators - Section C'!$C$30:$C$106,0))&lt;&gt;0,INDEX('Outcome Indicators - Section C'!D$30:D$106,MATCH('Print View'!$A73&amp;'Print View'!$J$57,'Outcome Indicators - Section C'!$A$30:$A$106&amp;'Outcome Indicators - Section C'!$C$30:$C$106,0)),""),"")</f>
        <v/>
      </c>
      <c r="K73" s="266" t="str">
        <f t="array" ref="K73">IFERROR(IF(INDEX('Outcome Indicators - Section C'!E$30:E$106,MATCH('Print View'!$A73&amp;'Print View'!$J$57,'Outcome Indicators - Section C'!$A$30:$A$106&amp;'Outcome Indicators - Section C'!$C$30:$C$106,0))&lt;&gt;0,INDEX('Outcome Indicators - Section C'!E$30:E$106,MATCH('Print View'!$A73&amp;'Print View'!$J$57,'Outcome Indicators - Section C'!$A$30:$A$106&amp;'Outcome Indicators - Section C'!$C$30:$C$106,0)),""),"")</f>
        <v/>
      </c>
      <c r="L73" s="268" t="str">
        <f t="array" ref="L73">IFERROR(IF(INDEX('Outcome Indicators - Section C'!F$30:F$106,MATCH('Print View'!$A73&amp;'Print View'!$J$57,'Outcome Indicators - Section C'!$A$30:$A$106&amp;'Outcome Indicators - Section C'!$C$30:$C$106,0))&lt;&gt;0,INDEX('Outcome Indicators - Section C'!F$30:F$106,MATCH('Print View'!$A73&amp;'Print View'!$J$57,'Outcome Indicators - Section C'!$A$30:$A$106&amp;'Outcome Indicators - Section C'!$C$30:$C$106,0)),""),"")</f>
        <v/>
      </c>
      <c r="M73" s="272" t="str">
        <f t="array" ref="M73">IFERROR(IF(INDEX('Outcome Indicators - Section C'!G$30:G$106,MATCH('Print View'!$A73&amp;'Print View'!$J$57,'Outcome Indicators - Section C'!$A$30:$A$106&amp;'Outcome Indicators - Section C'!$C$30:$C$106,0))&lt;&gt;0,INDEX('Outcome Indicators - Section C'!G$30:G$106,MATCH('Print View'!$A73&amp;'Print View'!$J$57,'Outcome Indicators - Section C'!$A$30:$A$106&amp;'Outcome Indicators - Section C'!$C$30:$C$106,0)),""),"")</f>
        <v/>
      </c>
      <c r="N73" s="192" t="str">
        <f t="array" ref="N73">IFERROR(IF(INDEX('Outcome Indicators - Section C'!H$30:H$106,MATCH('Print View'!$A73&amp;'Print View'!$J$57,'Outcome Indicators - Section C'!$A$30:$A$106&amp;'Outcome Indicators - Section C'!$C$30:$C$106,0))&lt;&gt;0,INDEX('Outcome Indicators - Section C'!H$30:H$106,MATCH('Print View'!$A73&amp;'Print View'!$J$57,'Outcome Indicators - Section C'!$A$30:$A$106&amp;'Outcome Indicators - Section C'!$C$30:$C$106,0)),""),"")</f>
        <v/>
      </c>
      <c r="O73" s="267" t="str">
        <f t="array" ref="O73">IFERROR(IF(INDEX('Outcome Indicators - Section C'!D$30:D$106,MATCH('Print View'!$A73&amp;'Print View'!$O$57,'Outcome Indicators - Section C'!$A$30:$A$106&amp;'Outcome Indicators - Section C'!$C$30:$C$106,0))&lt;&gt;0,INDEX('Outcome Indicators - Section C'!D$30:D$106,MATCH('Print View'!$A73&amp;'Print View'!$O$57,'Outcome Indicators - Section C'!$A$30:$A$106&amp;'Outcome Indicators - Section C'!$C$30:$C$106,0)),""),"")</f>
        <v/>
      </c>
      <c r="P73" s="266" t="str">
        <f t="array" ref="P73">IFERROR(IF(INDEX('Outcome Indicators - Section C'!E$30:E$106,MATCH('Print View'!$A73&amp;'Print View'!$O$57,'Outcome Indicators - Section C'!$A$30:$A$106&amp;'Outcome Indicators - Section C'!$C$30:$C$106,0))&lt;&gt;0,INDEX('Outcome Indicators - Section C'!E$30:E$106,MATCH('Print View'!$A73&amp;'Print View'!$O$57,'Outcome Indicators - Section C'!$A$30:$A$106&amp;'Outcome Indicators - Section C'!$C$30:$C$106,0)),""),"")</f>
        <v/>
      </c>
      <c r="Q73" s="268" t="str">
        <f t="array" ref="Q73">IFERROR(IF(INDEX('Outcome Indicators - Section C'!F$30:F$106,MATCH('Print View'!$A73&amp;'Print View'!$O$57,'Outcome Indicators - Section C'!$A$30:$A$106&amp;'Outcome Indicators - Section C'!$C$30:$C$106,0))&lt;&gt;0,INDEX('Outcome Indicators - Section C'!F$30:F$106,MATCH('Print View'!$A73&amp;'Print View'!$O$57,'Outcome Indicators - Section C'!$A$30:$A$106&amp;'Outcome Indicators - Section C'!$C$30:$C$106,0)),""),"")</f>
        <v/>
      </c>
      <c r="R73" s="272" t="str">
        <f t="array" ref="R73">IFERROR(IF(INDEX('Outcome Indicators - Section C'!G$30:G$106,MATCH('Print View'!$A73&amp;'Print View'!$O$57,'Outcome Indicators - Section C'!$A$30:$A$106&amp;'Outcome Indicators - Section C'!$C$30:$C$106,0))&lt;&gt;0,INDEX('Outcome Indicators - Section C'!G$30:G$106,MATCH('Print View'!$A73&amp;'Print View'!$O$57,'Outcome Indicators - Section C'!$A$30:$A$106&amp;'Outcome Indicators - Section C'!$C$30:$C$106,0)),""),"")</f>
        <v/>
      </c>
      <c r="S73" s="191" t="str">
        <f t="array" ref="S73">IFERROR(IF(INDEX('Outcome Indicators - Section C'!H$30:H$106,MATCH('Print View'!$A73&amp;'Print View'!$O$57,'Outcome Indicators - Section C'!$A$30:$A$106&amp;'Outcome Indicators - Section C'!$C$30:$C$106,0))&lt;&gt;0,INDEX('Outcome Indicators - Section C'!H$30:H$106,MATCH('Print View'!$A73&amp;'Print View'!$O$57,'Outcome Indicators - Section C'!$A$30:$A$106&amp;'Outcome Indicators - Section C'!$C$30:$C$106,0)),""),"")</f>
        <v/>
      </c>
      <c r="T73" s="267" t="str">
        <f t="array" ref="T73">IFERROR(IF(INDEX('Outcome Indicators - Section C'!D$30:D$106,MATCH('Print View'!$A73&amp;'Print View'!$T$57,'Outcome Indicators - Section C'!$A$30:$A$106&amp;'Outcome Indicators - Section C'!$C$30:$C$106,0))&lt;&gt;0,INDEX('Outcome Indicators - Section C'!D$30:D$106,MATCH('Print View'!$A73&amp;'Print View'!$T$57,'Outcome Indicators - Section C'!$A$30:$A$106&amp;'Outcome Indicators - Section C'!$C$30:$C$106,0)),""),"")</f>
        <v/>
      </c>
      <c r="U73" s="266" t="str">
        <f t="array" ref="U73">IFERROR(IF(INDEX('Outcome Indicators - Section C'!E$30:E$106,MATCH('Print View'!$A73&amp;'Print View'!$T$57,'Outcome Indicators - Section C'!$A$30:$A$106&amp;'Outcome Indicators - Section C'!$C$30:$C$106,0))&lt;&gt;0,INDEX('Outcome Indicators - Section C'!E$30:E$106,MATCH('Print View'!$A73&amp;'Print View'!$T$57,'Outcome Indicators - Section C'!$A$30:$A$106&amp;'Outcome Indicators - Section C'!$C$30:$C$106,0)),""),"")</f>
        <v/>
      </c>
      <c r="V73" s="268" t="str">
        <f t="array" ref="V73">IFERROR(IF(INDEX('Outcome Indicators - Section C'!F$30:F$106,MATCH('Print View'!$A73&amp;'Print View'!$T$57,'Outcome Indicators - Section C'!$A$30:$A$106&amp;'Outcome Indicators - Section C'!$C$30:$C$106,0))&lt;&gt;0,INDEX('Outcome Indicators - Section C'!F$30:F$106,MATCH('Print View'!$A73&amp;'Print View'!$T$57,'Outcome Indicators - Section C'!$A$30:$A$106&amp;'Outcome Indicators - Section C'!$C$30:$C$106,0)),""),"")</f>
        <v/>
      </c>
      <c r="W73" s="272" t="str">
        <f t="array" ref="W73">IFERROR(IF(INDEX('Outcome Indicators - Section C'!G$30:G$106,MATCH('Print View'!$A73&amp;'Print View'!$T$57,'Outcome Indicators - Section C'!$A$30:$A$106&amp;'Outcome Indicators - Section C'!$C$30:$C$106,0))&lt;&gt;0,INDEX('Outcome Indicators - Section C'!G$30:G$106,MATCH('Print View'!$A73&amp;'Print View'!$T$57,'Outcome Indicators - Section C'!$A$30:$A$106&amp;'Outcome Indicators - Section C'!$C$30:$C$106,0)),""),"")</f>
        <v/>
      </c>
      <c r="X73" s="192" t="str">
        <f t="array" ref="X73">IFERROR(IF(INDEX('Outcome Indicators - Section C'!H$30:H$106,MATCH('Print View'!$A73&amp;'Print View'!$T$57,'Outcome Indicators - Section C'!$A$30:$A$106&amp;'Outcome Indicators - Section C'!$C$30:$C$106,0))&lt;&gt;0,INDEX('Outcome Indicators - Section C'!H$30:H$106,MATCH('Print View'!$A73&amp;'Print View'!$T$57,'Outcome Indicators - Section C'!$A$30:$A$106&amp;'Outcome Indicators - Section C'!$C$30:$C$106,0)),""),"")</f>
        <v/>
      </c>
      <c r="Y73" s="267" t="str">
        <f t="array" ref="Y73">IFERROR(IF(INDEX('Outcome Indicators - Section C'!D$30:D$106,MATCH('Print View'!$A73&amp;'Print View'!$Y$57,'Outcome Indicators - Section C'!$A$30:$A$106&amp;'Outcome Indicators - Section C'!$C$30:$C$106,0))&lt;&gt;0,INDEX('Outcome Indicators - Section C'!D$30:D$106,MATCH('Print View'!$A73&amp;'Print View'!$Y$57,'Outcome Indicators - Section C'!$A$30:$A$106&amp;'Outcome Indicators - Section C'!$C$30:$C$106,0)),""),"")</f>
        <v/>
      </c>
      <c r="Z73" s="266" t="str">
        <f t="array" ref="Z73">IFERROR(IF(INDEX('Outcome Indicators - Section C'!E$30:E$106,MATCH('Print View'!$A73&amp;'Print View'!$Y$57,'Outcome Indicators - Section C'!$A$30:$A$106&amp;'Outcome Indicators - Section C'!$C$30:$C$106,0))&lt;&gt;0,INDEX('Outcome Indicators - Section C'!E$30:E$106,MATCH('Print View'!$A73&amp;'Print View'!$Y$57,'Outcome Indicators - Section C'!$A$30:$A$106&amp;'Outcome Indicators - Section C'!$C$30:$C$106,0)),""),"")</f>
        <v/>
      </c>
      <c r="AA73" s="268" t="str">
        <f t="array" ref="AA73">IFERROR(IF(INDEX('Outcome Indicators - Section C'!F$30:F$106,MATCH('Print View'!$A73&amp;'Print View'!$Y$57,'Outcome Indicators - Section C'!$A$30:$A$106&amp;'Outcome Indicators - Section C'!$C$30:$C$106,0))&lt;&gt;0,INDEX('Outcome Indicators - Section C'!F$30:F$106,MATCH('Print View'!$A73&amp;'Print View'!$Y$57,'Outcome Indicators - Section C'!$A$30:$A$106&amp;'Outcome Indicators - Section C'!$C$30:$C$106,0)),""),"")</f>
        <v/>
      </c>
      <c r="AB73" s="272" t="str">
        <f t="array" ref="AB73">IFERROR(IF(INDEX('Outcome Indicators - Section C'!G$30:G$106,MATCH('Print View'!$A73&amp;'Print View'!$Y$57,'Outcome Indicators - Section C'!$A$30:$A$106&amp;'Outcome Indicators - Section C'!$C$30:$C$106,0))&lt;&gt;0,INDEX('Outcome Indicators - Section C'!G$30:G$106,MATCH('Print View'!$A73&amp;'Print View'!$Y$57,'Outcome Indicators - Section C'!$A$30:$A$106&amp;'Outcome Indicators - Section C'!$C$30:$C$106,0)),""),"")</f>
        <v/>
      </c>
      <c r="AC73" s="192" t="str">
        <f t="array" ref="AC73">IFERROR(IF(INDEX('Outcome Indicators - Section C'!H$30:H$106,MATCH('Print View'!$A73&amp;'Print View'!$Y$57,'Outcome Indicators - Section C'!$A$30:$A$106&amp;'Outcome Indicators - Section C'!$C$30:$C$106,0))&lt;&gt;0,INDEX('Outcome Indicators - Section C'!H$30:H$106,MATCH('Print View'!$A73&amp;'Print View'!$Y$57,'Outcome Indicators - Section C'!$A$30:$A$106&amp;'Outcome Indicators - Section C'!$C$30:$C$106,0)),""),"")</f>
        <v/>
      </c>
      <c r="AD73" s="265" t="str">
        <f t="array" ref="AD73">IFERROR(IF(INDEX('Outcome Indicators - Section C'!D$30:D$106,MATCH('Print View'!$A73&amp;'Print View'!$AD$57,'Outcome Indicators - Section C'!$A$30:$A$106&amp;'Outcome Indicators - Section C'!$C$30:$C$106,0))&lt;&gt;0,INDEX('Outcome Indicators - Section C'!D$30:D$106,MATCH('Print View'!$A73&amp;'Print View'!$AD$57,'Outcome Indicators - Section C'!$A$30:$A$106&amp;'Outcome Indicators - Section C'!$C$30:$C$106,0)),""),"")</f>
        <v/>
      </c>
      <c r="AE73" s="266" t="str">
        <f t="array" ref="AE73">IFERROR(IF(INDEX('Outcome Indicators - Section C'!E$30:E$106,MATCH('Print View'!$A73&amp;'Print View'!$AD$57,'Outcome Indicators - Section C'!$A$30:$A$106&amp;'Outcome Indicators - Section C'!$C$30:$C$106,0))&lt;&gt;0,INDEX('Outcome Indicators - Section C'!E$30:E$106,MATCH('Print View'!$A73&amp;'Print View'!$AD$57,'Outcome Indicators - Section C'!$A$30:$A$106&amp;'Outcome Indicators - Section C'!$C$30:$C$106,0)),""),"")</f>
        <v/>
      </c>
      <c r="AF73" s="268" t="str">
        <f t="array" ref="AF73">IFERROR(IF(INDEX('Outcome Indicators - Section C'!F$30:F$106,MATCH('Print View'!$A73&amp;'Print View'!$AD$57,'Outcome Indicators - Section C'!$A$30:$A$106&amp;'Outcome Indicators - Section C'!$C$30:$C$106,0))&lt;&gt;0,INDEX('Outcome Indicators - Section C'!F$30:F$106,MATCH('Print View'!$A73&amp;'Print View'!$AD$57,'Outcome Indicators - Section C'!$A$30:$A$106&amp;'Outcome Indicators - Section C'!$C$30:$C$106,0)),""),"")</f>
        <v/>
      </c>
      <c r="AG73" s="272" t="str">
        <f t="array" ref="AG73">IFERROR(IF(INDEX('Outcome Indicators - Section C'!G$30:G$106,MATCH('Print View'!$A73&amp;'Print View'!$AD$57,'Outcome Indicators - Section C'!$A$30:$A$106&amp;'Outcome Indicators - Section C'!$C$30:$C$106,0))&lt;&gt;0,INDEX('Outcome Indicators - Section C'!G$30:G$106,MATCH('Print View'!$A73&amp;'Print View'!$AD$57,'Outcome Indicators - Section C'!$A$30:$A$106&amp;'Outcome Indicators - Section C'!$C$30:$C$106,0)),""),"")</f>
        <v/>
      </c>
      <c r="AH73" s="194" t="str">
        <f t="array" ref="AH73">IFERROR(IF(INDEX('Outcome Indicators - Section C'!H$30:H$106,MATCH('Print View'!$A73&amp;'Print View'!$AD$57,'Outcome Indicators - Section C'!$A$30:$A$106&amp;'Outcome Indicators - Section C'!$C$30:$C$106,0))&lt;&gt;0,INDEX('Outcome Indicators - Section C'!H$30:H$106,MATCH('Print View'!$A73&amp;'Print View'!$AD$57,'Outcome Indicators - Section C'!$A$30:$A$106&amp;'Outcome Indicators - Section C'!$C$30:$C$106,0)),""),"")</f>
        <v/>
      </c>
      <c r="AI73" s="201"/>
      <c r="AJ73" s="291" t="str">
        <f>IFERROR(IF(INDEX('Outcome Indicators - Section C'!P$10:P$26,MATCH('Print View'!$A73,'Outcome Indicators - Section C'!A$10:A$26,0))&lt;&gt;0,INDEX('Outcome Indicators - Section C'!P$10:P$26,MATCH('Print View'!$A73,'Outcome Indicators - Section C'!A$10:A$26,0)),""),"")</f>
        <v/>
      </c>
      <c r="AQ73" s="276"/>
      <c r="AR73" s="276"/>
    </row>
    <row r="74" spans="1:44" x14ac:dyDescent="0.25">
      <c r="A74" s="278"/>
      <c r="B74" s="278"/>
      <c r="C74" s="278"/>
      <c r="D74" s="278"/>
      <c r="E74" s="278"/>
      <c r="F74" s="278"/>
      <c r="G74" s="278"/>
      <c r="H74" s="278"/>
      <c r="I74" s="278"/>
      <c r="J74" s="278"/>
      <c r="K74" s="278"/>
      <c r="L74" s="278"/>
      <c r="M74" s="278"/>
      <c r="N74" s="278"/>
      <c r="O74" s="278"/>
      <c r="P74" s="278"/>
      <c r="Q74" s="278"/>
      <c r="R74" s="278"/>
      <c r="S74" s="278"/>
      <c r="T74" s="278"/>
      <c r="U74" s="278"/>
      <c r="V74" s="278"/>
      <c r="W74" s="278"/>
      <c r="X74" s="278"/>
      <c r="Y74" s="278"/>
      <c r="Z74" s="278"/>
      <c r="AA74" s="278"/>
      <c r="AB74" s="278"/>
      <c r="AC74" s="278"/>
      <c r="AD74" s="278"/>
      <c r="AE74" s="278"/>
      <c r="AF74" s="278"/>
      <c r="AG74" s="278"/>
      <c r="AH74" s="278"/>
      <c r="AI74" s="278"/>
      <c r="AJ74" s="278"/>
      <c r="AQ74" s="276"/>
      <c r="AR74" s="276"/>
    </row>
    <row r="75" spans="1:44" ht="16.5" thickBot="1" x14ac:dyDescent="0.3">
      <c r="A75" s="278"/>
      <c r="B75" s="278"/>
      <c r="C75" s="278"/>
      <c r="D75" s="278"/>
      <c r="E75" s="278"/>
      <c r="F75" s="278"/>
      <c r="G75" s="278"/>
      <c r="H75" s="278"/>
      <c r="I75" s="278"/>
      <c r="J75" s="278"/>
      <c r="K75" s="278"/>
      <c r="L75" s="278"/>
      <c r="M75" s="278"/>
      <c r="N75" s="278"/>
      <c r="O75" s="278"/>
      <c r="P75" s="278"/>
      <c r="Q75" s="278"/>
      <c r="R75" s="278"/>
      <c r="S75" s="278"/>
      <c r="T75" s="278"/>
      <c r="U75" s="278"/>
      <c r="V75" s="278"/>
      <c r="W75" s="278"/>
      <c r="X75" s="278"/>
      <c r="Y75" s="278"/>
      <c r="Z75" s="278"/>
      <c r="AA75" s="278"/>
      <c r="AB75" s="278"/>
      <c r="AC75" s="278"/>
      <c r="AD75" s="278"/>
      <c r="AE75" s="278"/>
      <c r="AF75" s="278"/>
      <c r="AG75" s="278"/>
      <c r="AH75" s="278"/>
      <c r="AI75" s="278"/>
      <c r="AJ75" s="278"/>
      <c r="AQ75" s="276"/>
      <c r="AR75" s="276"/>
    </row>
    <row r="76" spans="1:44" ht="45.75" thickBot="1" x14ac:dyDescent="0.3">
      <c r="A76" s="549" t="str">
        <f>'Coverage Indicators - Section D'!A8:W8</f>
        <v>Coverage Indicators</v>
      </c>
      <c r="B76" s="550"/>
      <c r="C76" s="550"/>
      <c r="D76" s="550"/>
      <c r="E76" s="550"/>
      <c r="F76" s="550"/>
      <c r="G76" s="550"/>
      <c r="H76" s="550"/>
      <c r="I76" s="551"/>
      <c r="J76" s="278"/>
      <c r="K76" s="278"/>
      <c r="L76" s="278"/>
      <c r="M76" s="278"/>
      <c r="N76" s="288"/>
      <c r="O76" s="278"/>
      <c r="P76" s="276"/>
      <c r="Q76" s="276"/>
      <c r="R76" s="276"/>
      <c r="S76" s="276"/>
      <c r="T76" s="276"/>
      <c r="U76" s="276"/>
      <c r="V76" s="276"/>
      <c r="W76" s="276"/>
      <c r="X76" s="276"/>
      <c r="Y76" s="276"/>
      <c r="Z76" s="276"/>
      <c r="AA76" s="276"/>
      <c r="AB76" s="276"/>
      <c r="AC76" s="276"/>
      <c r="AD76" s="276"/>
      <c r="AE76" s="276"/>
      <c r="AF76" s="276"/>
      <c r="AG76" s="276"/>
      <c r="AH76" s="276"/>
      <c r="AI76" s="276"/>
      <c r="AJ76" s="276"/>
      <c r="AQ76" s="276"/>
      <c r="AR76" s="276"/>
    </row>
    <row r="77" spans="1:44" ht="16.5" thickBot="1" x14ac:dyDescent="0.3">
      <c r="A77" s="278"/>
      <c r="B77" s="278"/>
      <c r="C77" s="278"/>
      <c r="D77" s="278"/>
      <c r="E77" s="278"/>
      <c r="F77" s="278"/>
      <c r="G77" s="278"/>
      <c r="H77" s="278"/>
      <c r="I77" s="278"/>
      <c r="J77" s="278"/>
      <c r="K77" s="278"/>
      <c r="L77" s="278"/>
      <c r="M77" s="278"/>
      <c r="N77" s="288"/>
      <c r="O77" s="278"/>
      <c r="P77" s="276">
        <v>2</v>
      </c>
      <c r="Q77" s="276" t="str">
        <f>IFERROR(IF(INDEX('Overview - Section A'!I$44:I$50,MATCH('Print View'!$P77,'Overview - Section A'!$B$44:$B$50,0))&lt;&gt;0,(INDEX('Overview - Section A'!I$44:I$50,MATCH('Print View'!$P77,'Overview - Section A'!$B$44:$B$50,0))),""),"")</f>
        <v>a1Y36000002VSZYEA4</v>
      </c>
      <c r="R77" s="276"/>
      <c r="S77" s="276"/>
      <c r="T77" s="276">
        <v>3</v>
      </c>
      <c r="U77" s="276" t="str">
        <f>IFERROR(IF(INDEX('Overview - Section A'!I$44:I$50,MATCH('Print View'!$T77,'Overview - Section A'!$B$44:$B$50,0))&lt;&gt;0,(INDEX('Overview - Section A'!I$44:I$50,MATCH('Print View'!$T77,'Overview - Section A'!$B$44:$B$50,0))),""),"")</f>
        <v>a1Y36000002VSZZEA4</v>
      </c>
      <c r="V77" s="276"/>
      <c r="W77" s="276"/>
      <c r="X77" s="276">
        <v>4</v>
      </c>
      <c r="Y77" s="276" t="str">
        <f>IFERROR(IF(INDEX('Overview - Section A'!I$44:I$50,MATCH('Print View'!$X77,'Overview - Section A'!$B$44:$B$50,0))&lt;&gt;0,(INDEX('Overview - Section A'!I$44:I$50,MATCH('Print View'!$X77,'Overview - Section A'!$B$44:$B$50,0))),""),"")</f>
        <v>a1Y36000002VSZaEAO</v>
      </c>
      <c r="Z77" s="276"/>
      <c r="AA77" s="276"/>
      <c r="AB77" s="276">
        <v>5</v>
      </c>
      <c r="AC77" s="276" t="str">
        <f>IFERROR(IF(INDEX('Overview - Section A'!I$44:I$50,MATCH('Print View'!$AB77,'Overview - Section A'!$B$44:$B$50,0))&lt;&gt;0,(INDEX('Overview - Section A'!I$44:I$50,MATCH('Print View'!$AB77,'Overview - Section A'!$B$44:$B$50,0))),""),"")</f>
        <v>a1Y36000002VSZbEAO</v>
      </c>
      <c r="AD77" s="276"/>
      <c r="AE77" s="276"/>
      <c r="AF77" s="276">
        <v>6</v>
      </c>
      <c r="AG77" s="276" t="str">
        <f>IFERROR(IF(INDEX('Overview - Section A'!I$44:I$50,MATCH('Print View'!$AF77,'Overview - Section A'!$B$44:$B$50,0))&lt;&gt;0,(INDEX('Overview - Section A'!I$44:I$50,MATCH('Print View'!$AF77,'Overview - Section A'!$B$44:$B$50,0))),""),"")</f>
        <v>a1Y36000002VSZcEAO</v>
      </c>
      <c r="AH77" s="276"/>
      <c r="AI77" s="276"/>
      <c r="AJ77" s="276"/>
      <c r="AQ77" s="276"/>
      <c r="AR77" s="276"/>
    </row>
    <row r="78" spans="1:44" ht="30.75" thickBot="1" x14ac:dyDescent="0.3">
      <c r="A78" s="552" t="s">
        <v>225</v>
      </c>
      <c r="B78" s="554" t="str">
        <f>'Coverage Indicators - Section D'!B9</f>
        <v>Module Name</v>
      </c>
      <c r="C78" s="552" t="str">
        <f>'Coverage Indicators - Section D'!C9</f>
        <v>Standard Indicator</v>
      </c>
      <c r="D78" s="556" t="str">
        <f>'Coverage Indicators - Section D'!D9</f>
        <v>Custom Indicator</v>
      </c>
      <c r="E78" s="556" t="str">
        <f>'Coverage Indicators - Section D'!E9</f>
        <v>Baseline N#</v>
      </c>
      <c r="F78" s="556" t="str">
        <f>'Coverage Indicators - Section D'!F9</f>
        <v>Baseline D#</v>
      </c>
      <c r="G78" s="556" t="str">
        <f>'Coverage Indicators - Section D'!G9</f>
        <v>Baseline %</v>
      </c>
      <c r="H78" s="556" t="str">
        <f>'Coverage Indicators - Section D'!H9</f>
        <v>Baseline Year</v>
      </c>
      <c r="I78" s="556" t="str">
        <f>'Coverage Indicators - Section D'!P9</f>
        <v>Baseline Source</v>
      </c>
      <c r="J78" s="575" t="str">
        <f>'Coverage Indicators - Section D'!Q9</f>
        <v>Required Disaggregation</v>
      </c>
      <c r="K78" s="558" t="str">
        <f>'Coverage Indicators - Section D'!R9</f>
        <v>Subset of another indicator (when applicable)</v>
      </c>
      <c r="L78" s="556" t="str">
        <f>'Coverage Indicators - Section D'!S9</f>
        <v>Responsible PR</v>
      </c>
      <c r="M78" s="556" t="str">
        <f>'Coverage Indicators - Section D'!T9</f>
        <v>Country</v>
      </c>
      <c r="N78" s="571" t="str">
        <f>'Coverage Indicators - Section D'!U9</f>
        <v>Geographic Coverage (if sub-national specify in Comments)</v>
      </c>
      <c r="O78" s="604" t="str">
        <f>'Coverage Indicators - Section D'!V9</f>
        <v>Cumulation type</v>
      </c>
      <c r="P78" s="578">
        <f>IFERROR(IF(INDEX(O$6:O$13,MATCH($P$77,$N6:$N13,0))&lt;&gt;0,INDEX(O$6:O$13,MATCH($P$77,$N6:$N13,0)),""),"")</f>
        <v>43101</v>
      </c>
      <c r="Q78" s="579"/>
      <c r="R78" s="578">
        <f>IFERROR(IF(INDEX(Q$6:Q$13,MATCH($P$77,$N6:$N13,0))&lt;&gt;0,INDEX(Q$6:Q$13,MATCH($P$77,$N6:$N13,0)),""),"")</f>
        <v>43465</v>
      </c>
      <c r="S78" s="579"/>
      <c r="T78" s="578">
        <f>IFERROR(IF(INDEX(O$6:O$13,MATCH($T$77,$N6:$N13,0))&lt;&gt;0,INDEX(O$6:O$13,MATCH($T$77,$N6:$N13,0)),""),"")</f>
        <v>43466</v>
      </c>
      <c r="U78" s="579"/>
      <c r="V78" s="578">
        <f>IFERROR(IF(INDEX(Q$6:Q$13,MATCH($T$77,$N6:$N13,0))&lt;&gt;0,INDEX(Q$6:Q$13,MATCH($T$77,$N6:$N13,0)),""),"")</f>
        <v>43830</v>
      </c>
      <c r="W78" s="579"/>
      <c r="X78" s="578">
        <f>IFERROR(IF(INDEX(O$6:O$13,MATCH($X$77,$N6:$N13,0))&lt;&gt;0,INDEX(O$6:O$13,MATCH($X$77,$N6:$N13,0)),""),"")</f>
        <v>43831</v>
      </c>
      <c r="Y78" s="579"/>
      <c r="Z78" s="578">
        <f>IFERROR(IF(INDEX(Q$6:Q$13,MATCH($X$77,$N6:$N13,0))&lt;&gt;0,INDEX(Q$6:Q$13,MATCH($X$77,$N6:$N13,0)),""),"")</f>
        <v>44196</v>
      </c>
      <c r="AA78" s="579"/>
      <c r="AB78" s="578">
        <f>IFERROR(IF(INDEX(O$6:O$13,MATCH($AB$77,$N6:$N13,0))&lt;&gt;0,INDEX(O$6:O$13,MATCH($AB$77,$N6:$N13,0)),""),"")</f>
        <v>44197</v>
      </c>
      <c r="AC78" s="579"/>
      <c r="AD78" s="578">
        <f>IFERROR(IF(INDEX(Q$6:Q$13,MATCH($AB$77,$N6:$N13,0))&lt;&gt;0,INDEX(Q$6:Q$13,MATCH($AB$77,$N6:$N13,0)),""),"")</f>
        <v>44561</v>
      </c>
      <c r="AE78" s="579"/>
      <c r="AF78" s="580">
        <f>IFERROR(IF(INDEX(O$6:O$13,MATCH($AF$77,$N6:$N13,0))&lt;&gt;0,INDEX(O$6:O$13,MATCH($AF$77,$N6:$N13,0)),""),"")</f>
        <v>44562</v>
      </c>
      <c r="AG78" s="581"/>
      <c r="AH78" s="580">
        <f>IFERROR(IF(INDEX(Q$6:Q$13,MATCH($AF$77,$N6:$N13,0))&lt;&gt;0,INDEX(Q$6:Q$13,MATCH($AF$77,$N6:$N13,0)),""),"")</f>
        <v>44926</v>
      </c>
      <c r="AI78" s="581"/>
      <c r="AJ78" s="573" t="str">
        <f>'Coverage Indicators - Section D'!W9</f>
        <v>Comments</v>
      </c>
      <c r="AQ78" s="276"/>
      <c r="AR78" s="276"/>
    </row>
    <row r="79" spans="1:44" ht="81.75" customHeight="1" thickBot="1" x14ac:dyDescent="0.3">
      <c r="A79" s="553"/>
      <c r="B79" s="555"/>
      <c r="C79" s="553"/>
      <c r="D79" s="557"/>
      <c r="E79" s="557"/>
      <c r="F79" s="557"/>
      <c r="G79" s="557"/>
      <c r="H79" s="557"/>
      <c r="I79" s="557"/>
      <c r="J79" s="576"/>
      <c r="K79" s="577"/>
      <c r="L79" s="557"/>
      <c r="M79" s="557"/>
      <c r="N79" s="572"/>
      <c r="O79" s="605"/>
      <c r="P79" s="275" t="str">
        <f>'Coverage Indicators - Section D'!E44</f>
        <v>Target N#</v>
      </c>
      <c r="Q79" s="228" t="str">
        <f>'Coverage Indicators - Section D'!F44</f>
        <v>Target D#</v>
      </c>
      <c r="R79" s="228" t="str">
        <f>'Coverage Indicators - Section D'!G44</f>
        <v>Target %</v>
      </c>
      <c r="S79" s="230" t="str">
        <f>'Coverage Indicators - Section D'!H44</f>
        <v>Mark if target is TBD?</v>
      </c>
      <c r="T79" s="229" t="str">
        <f>'Coverage Indicators - Section D'!E44</f>
        <v>Target N#</v>
      </c>
      <c r="U79" s="273" t="str">
        <f>'Coverage Indicators - Section D'!F44</f>
        <v>Target D#</v>
      </c>
      <c r="V79" s="273" t="str">
        <f>'Coverage Indicators - Section D'!G44</f>
        <v>Target %</v>
      </c>
      <c r="W79" s="226" t="str">
        <f>'Coverage Indicators - Section D'!H44</f>
        <v>Mark if target is TBD?</v>
      </c>
      <c r="X79" s="229" t="str">
        <f>'Coverage Indicators - Section D'!E44</f>
        <v>Target N#</v>
      </c>
      <c r="Y79" s="273" t="str">
        <f>'Coverage Indicators - Section D'!F44</f>
        <v>Target D#</v>
      </c>
      <c r="Z79" s="273" t="str">
        <f>'Coverage Indicators - Section D'!G44</f>
        <v>Target %</v>
      </c>
      <c r="AA79" s="226" t="str">
        <f>'Coverage Indicators - Section D'!H44</f>
        <v>Mark if target is TBD?</v>
      </c>
      <c r="AB79" s="229" t="str">
        <f>'Coverage Indicators - Section D'!E44</f>
        <v>Target N#</v>
      </c>
      <c r="AC79" s="273" t="str">
        <f>'Coverage Indicators - Section D'!F44</f>
        <v>Target D#</v>
      </c>
      <c r="AD79" s="273" t="str">
        <f>'Coverage Indicators - Section D'!G44</f>
        <v>Target %</v>
      </c>
      <c r="AE79" s="226" t="str">
        <f>'Coverage Indicators - Section D'!H44</f>
        <v>Mark if target is TBD?</v>
      </c>
      <c r="AF79" s="229" t="str">
        <f>'Coverage Indicators - Section D'!E44</f>
        <v>Target N#</v>
      </c>
      <c r="AG79" s="273" t="str">
        <f>'Coverage Indicators - Section D'!F44</f>
        <v>Target D#</v>
      </c>
      <c r="AH79" s="273" t="str">
        <f>'Coverage Indicators - Section D'!G44</f>
        <v>Target %</v>
      </c>
      <c r="AI79" s="226" t="str">
        <f>'Coverage Indicators - Section D'!H44</f>
        <v>Mark if target is TBD?</v>
      </c>
      <c r="AJ79" s="574"/>
      <c r="AQ79" s="276"/>
      <c r="AR79" s="276"/>
    </row>
    <row r="80" spans="1:44" s="293" customFormat="1" ht="409.5" x14ac:dyDescent="0.25">
      <c r="A80" s="212">
        <v>1</v>
      </c>
      <c r="B80" s="202" t="str">
        <f>IFERROR(IF(INDEX('Coverage Indicators - Section D'!B$10:B$41,MATCH('Print View'!$A80,'Coverage Indicators - Section D'!$A$10:$A$41,0))&lt;&gt;0,INDEX('Coverage Indicators - Section D'!B$10:B$41,MATCH('Print View'!$A80,'Coverage Indicators - Section D'!$A$10:$A$41,0)),""),"")</f>
        <v>Treatment, care and support</v>
      </c>
      <c r="C80" s="202" t="str">
        <f>IFERROR(IF(INDEX('Coverage Indicators - Section D'!C$10:C$41,MATCH('Print View'!$A80,'Coverage Indicators - Section D'!$A$10:$A$41,0))&lt;&gt;0,INDEX('Coverage Indicators - Section D'!C$10:C$41,MATCH('Print View'!$A80,'Coverage Indicators - Section D'!$A$10:$A$41,0)),""),"")</f>
        <v>TCS-1(M): Percentage of people living with HIV currently receiving antiretroviral therapy</v>
      </c>
      <c r="D80" s="202" t="str">
        <f>IFERROR(IF(INDEX('Coverage Indicators - Section D'!D$10:D$41,MATCH('Print View'!$A80,'Coverage Indicators - Section D'!$A$10:$A$41,0))&lt;&gt;0,INDEX('Coverage Indicators - Section D'!D$10:D$41,MATCH('Print View'!$A80,'Coverage Indicators - Section D'!$A$10:$A$41,0)),""),"")</f>
        <v/>
      </c>
      <c r="E80" s="202">
        <f>IFERROR(IF(INDEX('Coverage Indicators - Section D'!E$10:E$41,MATCH('Print View'!$A80,'Coverage Indicators - Section D'!$A$10:$A$41,0))&lt;&gt;0,INDEX('Coverage Indicators - Section D'!E$10:E$41,MATCH('Print View'!$A80,'Coverage Indicators - Section D'!$A$10:$A$41,0)),""),"")</f>
        <v>990085</v>
      </c>
      <c r="F80" s="202">
        <f>IFERROR(IF(INDEX('Coverage Indicators - Section D'!F$10:F$41,MATCH('Print View'!$A80,'Coverage Indicators - Section D'!$A$10:$A$41,0))&lt;&gt;0,INDEX('Coverage Indicators - Section D'!F$10:F$41,MATCH('Print View'!$A80,'Coverage Indicators - Section D'!$A$10:$A$41,0)),""),"")</f>
        <v>1849689</v>
      </c>
      <c r="G80" s="202">
        <f>IFERROR(IF(INDEX('Coverage Indicators - Section D'!G$10:G$41,MATCH('Print View'!$A80,'Coverage Indicators - Section D'!$A$10:$A$41,0))&lt;&gt;0,INDEX('Coverage Indicators - Section D'!G$10:G$41,MATCH('Print View'!$A80,'Coverage Indicators - Section D'!$A$10:$A$41,0)),""),"")</f>
        <v>53.527106448705695</v>
      </c>
      <c r="H80" s="202" t="str">
        <f>IFERROR(IF(INDEX('Coverage Indicators - Section D'!H$10:H$41,MATCH('Print View'!$A80,'Coverage Indicators - Section D'!$A$10:$A$41,0))&lt;&gt;0,INDEX('Coverage Indicators - Section D'!H$10:H$41,MATCH('Print View'!$A80,'Coverage Indicators - Section D'!$A$10:$A$41,0)),""),"")</f>
        <v>2016</v>
      </c>
      <c r="I80" s="202" t="str">
        <f>IFERROR(IF(INDEX('Coverage Indicators - Section D'!P$10:P$41,MATCH('Print View'!$A80,'Coverage Indicators - Section D'!$A$10:$A$41,0))&lt;&gt;0,INDEX('Coverage Indicators - Section D'!P$10:P$41,MATCH('Print View'!$A80,'Coverage Indicators - Section D'!$A$10:$A$41,0)),""),"")</f>
        <v>HMIS (SIS-MA), 
Spectrum AIM</v>
      </c>
      <c r="J80" s="202" t="str">
        <f>IFERROR(IF(INDEX('Coverage Indicators - Section D'!Q$10:Q$41,MATCH('Print View'!$A80,'Coverage Indicators - Section D'!$A$10:$A$41,0))&lt;&gt;0,INDEX('Coverage Indicators - Section D'!Q$10:Q$41,MATCH('Print View'!$A80,'Coverage Indicators - Section D'!$A$10:$A$41,0)),""),"")</f>
        <v>Age | Gender,Age,Target / Risk population group,Gender</v>
      </c>
      <c r="K80" s="202" t="str">
        <f>IFERROR(IF(INDEX('Coverage Indicators - Section D'!R$10:R$41,MATCH('Print View'!$A80,'Coverage Indicators - Section D'!$A$10:$A$41,0))&lt;&gt;0,INDEX('Coverage Indicators - Section D'!R$10:R$41,MATCH('Print View'!$A80,'Coverage Indicators - Section D'!$A$10:$A$41,0)),""),"")</f>
        <v/>
      </c>
      <c r="L80" s="202" t="str">
        <f>IFERROR(IF(INDEX('Coverage Indicators - Section D'!S$10:S$41,MATCH('Print View'!$A80,'Coverage Indicators - Section D'!$A$10:$A$41,0))&lt;&gt;0,INDEX('Coverage Indicators - Section D'!S$10:S$41,MATCH('Print View'!$A80,'Coverage Indicators - Section D'!$A$10:$A$41,0)),""),"")</f>
        <v>Ministry of Health of the Government of Mozambique</v>
      </c>
      <c r="M80" s="202" t="str">
        <f>IFERROR(IF(INDEX('Coverage Indicators - Section D'!T$10:T$41,MATCH('Print View'!$A80,'Coverage Indicators - Section D'!$A$10:$A$41,0))&lt;&gt;0,INDEX('Coverage Indicators - Section D'!T$10:T$41,MATCH('Print View'!$A80,'Coverage Indicators - Section D'!$A$10:$A$41,0)),""),"")</f>
        <v>Mozambique</v>
      </c>
      <c r="N80" s="202" t="str">
        <f>IFERROR(IF(INDEX('Coverage Indicators - Section D'!U$10:U$41,MATCH('Print View'!$A80,'Coverage Indicators - Section D'!$A$10:$A$41,0))&lt;&gt;0,INDEX('Coverage Indicators - Section D'!U$10:U$41,MATCH('Print View'!$A80,'Coverage Indicators - Section D'!$A$10:$A$41,0)),""),"")</f>
        <v>National</v>
      </c>
      <c r="O80" s="202" t="str">
        <f>IFERROR(IF(INDEX('Coverage Indicators - Section D'!V$10:V$41,MATCH('Print View'!$A80,'Coverage Indicators - Section D'!$A$10:$A$41,0))&lt;&gt;0,INDEX('Coverage Indicators - Section D'!V$10:V$41,MATCH('Print View'!$A80,'Coverage Indicators - Section D'!$A$10:$A$41,0)),""),"")</f>
        <v>N-Non -cumulative (other)</v>
      </c>
      <c r="P80" s="238">
        <f t="array" ref="P80">IFERROR(IF(INDEX('Coverage Indicators - Section D'!E$45:E$196,MATCH('Print View'!$A80&amp;'Print View'!$Q$77,'Coverage Indicators - Section D'!$B$45:$B$196&amp;'Coverage Indicators - Section D'!$J$45:$J$196,0))&lt;&gt;0,INDEX('Coverage Indicators - Section D'!E$45:E$196,MATCH('Print View'!$A80&amp;'Print View'!$Q$77,'Coverage Indicators - Section D'!$B$45:$B$196&amp;'Coverage Indicators - Section D'!$J$45:$J$196,0)),""),"")</f>
        <v>1262973</v>
      </c>
      <c r="Q80" s="239">
        <f t="array" ref="Q80">IFERROR(IF(INDEX('Coverage Indicators - Section D'!F$45:F$196,MATCH('Print View'!$A80&amp;'Print View'!$Q$77,'Coverage Indicators - Section D'!$B$45:$B$196&amp;'Coverage Indicators - Section D'!$J$45:$J$196,0))&lt;&gt;0,INDEX('Coverage Indicators - Section D'!F$45:F$196,MATCH('Print View'!$A80&amp;'Print View'!$Q$77,'Coverage Indicators - Section D'!$B$45:$B$196&amp;'Coverage Indicators - Section D'!$J$45:$J$196,0)),""),"")</f>
        <v>1855697</v>
      </c>
      <c r="R80" s="253">
        <f t="array" ref="R80">IFERROR(IF(INDEX('Coverage Indicators - Section D'!G$45:G$196,MATCH('Print View'!$A80&amp;'Print View'!$Q$77,'Coverage Indicators - Section D'!$B$45:$B$196&amp;'Coverage Indicators - Section D'!$J$45:$J$196,0))&lt;&gt;0,INDEX('Coverage Indicators - Section D'!G$45:G$196,MATCH('Print View'!$A80&amp;'Print View'!$Q$77,'Coverage Indicators - Section D'!$B$45:$B$196&amp;'Coverage Indicators - Section D'!$J$45:$J$196,0)),""),"")</f>
        <v>68.059225186008277</v>
      </c>
      <c r="S80" s="174" t="str">
        <f t="array" ref="S80">IFERROR(IF(INDEX('Coverage Indicators - Section D'!H$45:H$196,MATCH('Print View'!$A80&amp;'Print View'!$Q$77,'Coverage Indicators - Section D'!$B$45:$B$196&amp;'Coverage Indicators - Section D'!$J$45:$J$196,0))&lt;&gt;0,INDEX('Coverage Indicators - Section D'!H$45:H$196,MATCH('Print View'!$A80&amp;'Print View'!$Q$77,'Coverage Indicators - Section D'!$B$45:$B$196&amp;'Coverage Indicators - Section D'!$J$45:$J$196,0)),""),"")</f>
        <v/>
      </c>
      <c r="T80" s="244">
        <f t="array" ref="T80">IFERROR(IF(INDEX('Coverage Indicators - Section D'!E$45:E$196,MATCH('Print View'!$A80&amp;'Print View'!$U$77,'Coverage Indicators - Section D'!$B$45:$B$196&amp;'Coverage Indicators - Section D'!$J$45:$J$196,0))&lt;&gt;0,INDEX('Coverage Indicators - Section D'!E$45:E$196,MATCH('Print View'!$A80&amp;'Print View'!$U$77,'Coverage Indicators - Section D'!$B$45:$B$196&amp;'Coverage Indicators - Section D'!$J$45:$J$196,0)),""),"")</f>
        <v>1375878</v>
      </c>
      <c r="U80" s="239">
        <f t="array" ref="U80">IFERROR(IF(INDEX('Coverage Indicators - Section D'!F$45:F$196,MATCH('Print View'!$A80&amp;'Print View'!$U$77,'Coverage Indicators - Section D'!$B$45:$B$196&amp;'Coverage Indicators - Section D'!$J$45:$J$196,0))&lt;&gt;0,INDEX('Coverage Indicators - Section D'!F$45:F$196,MATCH('Print View'!$A80&amp;'Print View'!$U$77,'Coverage Indicators - Section D'!$B$45:$B$196&amp;'Coverage Indicators - Section D'!$J$45:$J$196,0)),""),"")</f>
        <v>1858180</v>
      </c>
      <c r="V80" s="253">
        <f t="array" ref="V80">IFERROR(IF(INDEX('Coverage Indicators - Section D'!G$45:G$196,MATCH('Print View'!$A80&amp;'Print View'!$U$77,'Coverage Indicators - Section D'!$B$45:$B$196&amp;'Coverage Indicators - Section D'!$J$45:$J$196,0))&lt;&gt;0,INDEX('Coverage Indicators - Section D'!G$45:G$196,MATCH('Print View'!$A80&amp;'Print View'!$U$77,'Coverage Indicators - Section D'!$B$45:$B$196&amp;'Coverage Indicators - Section D'!$J$45:$J$196,0)),""),"")</f>
        <v>74.044387518970183</v>
      </c>
      <c r="W80" s="174" t="str">
        <f t="array" ref="W80">IFERROR(IF(INDEX('Coverage Indicators - Section D'!H$45:H$196,MATCH('Print View'!$A80&amp;'Print View'!$U$77,'Coverage Indicators - Section D'!$B$45:$B$196&amp;'Coverage Indicators - Section D'!$J$45:$J$196,0))&lt;&gt;0,INDEX('Coverage Indicators - Section D'!H$45:H$196,MATCH('Print View'!$A80&amp;'Print View'!$U$77,'Coverage Indicators - Section D'!$B$45:$B$196&amp;'Coverage Indicators - Section D'!$J$45:$J$196,0)),""),"")</f>
        <v/>
      </c>
      <c r="X80" s="244">
        <f t="array" ref="X80">IFERROR(IF(INDEX('Coverage Indicators - Section D'!E$45:E$196,MATCH('Print View'!$A80&amp;'Print View'!$Y$77,'Coverage Indicators - Section D'!$B$45:$B$196&amp;'Coverage Indicators - Section D'!$J$45:$J$196,0))&lt;&gt;0,INDEX('Coverage Indicators - Section D'!E$45:E$196,MATCH('Print View'!$A80&amp;'Print View'!$Y$77,'Coverage Indicators - Section D'!$B$45:$B$196&amp;'Coverage Indicators - Section D'!$J$45:$J$196,0)),""),"")</f>
        <v>494326.01530891203</v>
      </c>
      <c r="Y80" s="239">
        <f t="array" ref="Y80">IFERROR(IF(INDEX('Coverage Indicators - Section D'!F$45:F$196,MATCH('Print View'!$A80&amp;'Print View'!$Y$77,'Coverage Indicators - Section D'!$B$45:$B$196&amp;'Coverage Indicators - Section D'!$J$45:$J$196,0))&lt;&gt;0,INDEX('Coverage Indicators - Section D'!F$45:F$196,MATCH('Print View'!$A80&amp;'Print View'!$Y$77,'Coverage Indicators - Section D'!$B$45:$B$196&amp;'Coverage Indicators - Section D'!$J$45:$J$196,0)),""),"")</f>
        <v>1858228</v>
      </c>
      <c r="Z80" s="253">
        <f t="array" ref="Z80">IFERROR(IF(INDEX('Coverage Indicators - Section D'!G$45:G$196,MATCH('Print View'!$A80&amp;'Print View'!$Y$77,'Coverage Indicators - Section D'!$B$45:$B$196&amp;'Coverage Indicators - Section D'!$J$45:$J$196,0))&lt;&gt;0,INDEX('Coverage Indicators - Section D'!G$45:G$196,MATCH('Print View'!$A80&amp;'Print View'!$Y$77,'Coverage Indicators - Section D'!$B$45:$B$196&amp;'Coverage Indicators - Section D'!$J$45:$J$196,0)),""),"")</f>
        <v>26.602010910873801</v>
      </c>
      <c r="AA80" s="174" t="str">
        <f t="array" ref="AA80">IFERROR(IF(INDEX('Coverage Indicators - Section D'!H$45:H$196,MATCH('Print View'!$A80&amp;'Print View'!$Y$77,'Coverage Indicators - Section D'!$B$45:$B$196&amp;'Coverage Indicators - Section D'!$J$45:$J$196,0))&lt;&gt;0,INDEX('Coverage Indicators - Section D'!H$45:H$196,MATCH('Print View'!$A80&amp;'Print View'!$Y$77,'Coverage Indicators - Section D'!$B$45:$B$196&amp;'Coverage Indicators - Section D'!$J$45:$J$196,0)),""),"")</f>
        <v/>
      </c>
      <c r="AB80" s="244" t="str">
        <f t="array" ref="AB80">IFERROR(IF(INDEX('Coverage Indicators - Section D'!E$45:E$196,MATCH('Print View'!$A80&amp;'Print View'!$AC$77,'Coverage Indicators - Section D'!$B$45:$B$196&amp;'Coverage Indicators - Section D'!$J$45:$J$196,0))&lt;&gt;0,INDEX('Coverage Indicators - Section D'!E$45:E$196,MATCH('Print View'!$A80&amp;'Print View'!$AC$77,'Coverage Indicators - Section D'!$B$45:$B$196&amp;'Coverage Indicators - Section D'!$J$45:$J$196,0)),""),"")</f>
        <v/>
      </c>
      <c r="AC80" s="239" t="str">
        <f t="array" ref="AC80">IFERROR(IF(INDEX('Coverage Indicators - Section D'!F$45:F$196,MATCH('Print View'!$A80&amp;'Print View'!$AC$77,'Coverage Indicators - Section D'!$B$45:$B$196&amp;'Coverage Indicators - Section D'!$J$45:$J$196,0))&lt;&gt;0,INDEX('Coverage Indicators - Section D'!F$45:F$196,MATCH('Print View'!$A80&amp;'Print View'!$AC$77,'Coverage Indicators - Section D'!$B$45:$B$196&amp;'Coverage Indicators - Section D'!$J$45:$J$196,0)),""),"")</f>
        <v/>
      </c>
      <c r="AD80" s="253" t="str">
        <f t="array" ref="AD80">IFERROR(IF(INDEX('Coverage Indicators - Section D'!G$45:G$196,MATCH('Print View'!$A80&amp;'Print View'!$AC$77,'Coverage Indicators - Section D'!$B$45:$B$196&amp;'Coverage Indicators - Section D'!$J$45:$J$196,0))&lt;&gt;0,INDEX('Coverage Indicators - Section D'!G$45:G$196,MATCH('Print View'!$A80&amp;'Print View'!$AC$77,'Coverage Indicators - Section D'!$B$45:$B$196&amp;'Coverage Indicators - Section D'!$J$45:$J$196,0)),""),"")</f>
        <v/>
      </c>
      <c r="AE80" s="174" t="str">
        <f t="array" ref="AE80">IFERROR(IF(INDEX('Coverage Indicators - Section D'!H$45:H$196,MATCH('Print View'!$A80&amp;'Print View'!$AC$77,'Coverage Indicators - Section D'!$B$45:$B$196&amp;'Coverage Indicators - Section D'!$J$45:$J$196,0))&lt;&gt;0,INDEX('Coverage Indicators - Section D'!H$45:H$196,MATCH('Print View'!$A80&amp;'Print View'!$AC$77,'Coverage Indicators - Section D'!$B$45:$B$196&amp;'Coverage Indicators - Section D'!$J$45:$J$196,0)),""),"")</f>
        <v/>
      </c>
      <c r="AF80" s="244" t="str">
        <f t="array" ref="AF80">IFERROR(IF(INDEX('Coverage Indicators - Section D'!E$45:E$196,MATCH('Print View'!$A80&amp;'Print View'!$AG$77,'Coverage Indicators - Section D'!$B$45:$B$196&amp;'Coverage Indicators - Section D'!$J$45:$J$196,0))&lt;&gt;0,INDEX('Coverage Indicators - Section D'!E$45:E$196,MATCH('Print View'!$A80&amp;'Print View'!$AG$77,'Coverage Indicators - Section D'!$B$45:$B$196&amp;'Coverage Indicators - Section D'!$J$45:$J$196,0)),""),"")</f>
        <v/>
      </c>
      <c r="AG80" s="239" t="str">
        <f t="array" ref="AG80">IFERROR(IF(INDEX('Coverage Indicators - Section D'!F$45:F$196,MATCH('Print View'!$A80&amp;'Print View'!$AG$77,'Coverage Indicators - Section D'!$B$45:$B$196&amp;'Coverage Indicators - Section D'!$J$45:$J$196,0))&lt;&gt;0,INDEX('Coverage Indicators - Section D'!F$45:F$196,MATCH('Print View'!$A80&amp;'Print View'!$AG$77,'Coverage Indicators - Section D'!$B$45:$B$196&amp;'Coverage Indicators - Section D'!$J$45:$J$196,0)),""),"")</f>
        <v/>
      </c>
      <c r="AH80" s="259" t="str">
        <f t="array" ref="AH80">IFERROR(IF(INDEX('Coverage Indicators - Section D'!G$45:G$196,MATCH('Print View'!$A80&amp;'Print View'!$AG$77,'Coverage Indicators - Section D'!$B$45:$B$196&amp;'Coverage Indicators - Section D'!$J$45:$J$196,0))&lt;&gt;0,INDEX('Coverage Indicators - Section D'!G$45:G$196,MATCH('Print View'!$A80&amp;'Print View'!$AG$77,'Coverage Indicators - Section D'!$B$45:$B$196&amp;'Coverage Indicators - Section D'!$J$45:$J$196,0)),""),"")</f>
        <v/>
      </c>
      <c r="AI80" s="174" t="str">
        <f t="array" ref="AI80">IFERROR(IF(INDEX('Coverage Indicators - Section D'!H$45:H$196,MATCH('Print View'!$A80&amp;'Print View'!$AG$77,'Coverage Indicators - Section D'!$B$45:$B$196&amp;'Coverage Indicators - Section D'!$J$45:$J$196,0))&lt;&gt;0,INDEX('Coverage Indicators - Section D'!H$45:H$196,MATCH('Print View'!$A80&amp;'Print View'!$AG$77,'Coverage Indicators - Section D'!$B$45:$B$196&amp;'Coverage Indicators - Section D'!$J$45:$J$196,0)),""),"")</f>
        <v/>
      </c>
      <c r="AJ80" s="234" t="str">
        <f>IFERROR(IF(INDEX('Coverage Indicators - Section D'!W$10:W$41,MATCH('Print View'!$A80,'Coverage Indicators - Section D'!$A$10:$A$41,0))&lt;&gt;0,INDEX('Coverage Indicators - Section D'!W$10:W$41,MATCH('Print View'!$A80,'Coverage Indicators - Section D'!$A$10:$A$41,0)),""),"")</f>
        <v xml:space="preserve">Spectrum provincial AIM Models officially submitted to UNAIDS Gevena and Spectrum v5.56 used to produce estimates for baseline and out-year denominators. While country targets aim to achieve overall ART coverage of 79% among all PLHIV by 2020 allocation request combined with domestic and external resources will support country targets only through 2019. The remainder of the allocation ARV investment plus domestic and external resources will fill 34% of 2020 gap toward country targets. Above allocation investment is requested to support reaching country targets through 2020. Results will be reported with numerator, denominator and percentage based on program data from the reporting period; and performance will be assessed in relation to the absolute target. Note that availablility of new demographic projections resulting from the 2017 national census could require revision to HIV treatment targets during grant implementation period.  </v>
      </c>
      <c r="AK80" s="292"/>
      <c r="AL80" s="292"/>
      <c r="AM80" s="292"/>
      <c r="AN80" s="292"/>
      <c r="AO80" s="292"/>
      <c r="AP80" s="292"/>
      <c r="AQ80" s="292"/>
      <c r="AR80" s="292"/>
    </row>
    <row r="81" spans="1:44" s="293" customFormat="1" ht="409.5" x14ac:dyDescent="0.25">
      <c r="A81" s="177">
        <v>2</v>
      </c>
      <c r="B81" s="203" t="str">
        <f>IFERROR(IF(INDEX('Coverage Indicators - Section D'!B$10:B$41,MATCH('Print View'!$A81,'Coverage Indicators - Section D'!$A$10:$A$41,0))&lt;&gt;0,INDEX('Coverage Indicators - Section D'!B$10:B$41,MATCH('Print View'!$A81,'Coverage Indicators - Section D'!$A$10:$A$41,0)),""),"")</f>
        <v>Treatment, care and support</v>
      </c>
      <c r="C81" s="203" t="str">
        <f>IFERROR(IF(INDEX('Coverage Indicators - Section D'!C$10:C$41,MATCH('Print View'!$A81,'Coverage Indicators - Section D'!$A$10:$A$41,0))&lt;&gt;0,INDEX('Coverage Indicators - Section D'!C$10:C$41,MATCH('Print View'!$A81,'Coverage Indicators - Section D'!$A$10:$A$41,0)),""),"")</f>
        <v/>
      </c>
      <c r="D81" s="203" t="str">
        <f>IFERROR(IF(INDEX('Coverage Indicators - Section D'!D$10:D$41,MATCH('Print View'!$A81,'Coverage Indicators - Section D'!$A$10:$A$41,0))&lt;&gt;0,INDEX('Coverage Indicators - Section D'!D$10:D$41,MATCH('Print View'!$A81,'Coverage Indicators - Section D'!$A$10:$A$41,0)),""),"")</f>
        <v>TCS-7 customized: Percentage of newly diagnosed people linked to HIV care</v>
      </c>
      <c r="E81" s="203">
        <f>IFERROR(IF(INDEX('Coverage Indicators - Section D'!E$10:E$41,MATCH('Print View'!$A81,'Coverage Indicators - Section D'!$A$10:$A$41,0))&lt;&gt;0,INDEX('Coverage Indicators - Section D'!E$10:E$41,MATCH('Print View'!$A81,'Coverage Indicators - Section D'!$A$10:$A$41,0)),""),"")</f>
        <v>315712</v>
      </c>
      <c r="F81" s="203">
        <f>IFERROR(IF(INDEX('Coverage Indicators - Section D'!F$10:F$41,MATCH('Print View'!$A81,'Coverage Indicators - Section D'!$A$10:$A$41,0))&lt;&gt;0,INDEX('Coverage Indicators - Section D'!F$10:F$41,MATCH('Print View'!$A81,'Coverage Indicators - Section D'!$A$10:$A$41,0)),""),"")</f>
        <v>465114</v>
      </c>
      <c r="G81" s="203">
        <f>IFERROR(IF(INDEX('Coverage Indicators - Section D'!G$10:G$41,MATCH('Print View'!$A81,'Coverage Indicators - Section D'!$A$10:$A$41,0))&lt;&gt;0,INDEX('Coverage Indicators - Section D'!G$10:G$41,MATCH('Print View'!$A81,'Coverage Indicators - Section D'!$A$10:$A$41,0)),""),"")</f>
        <v>67.878412604221765</v>
      </c>
      <c r="H81" s="203" t="str">
        <f>IFERROR(IF(INDEX('Coverage Indicators - Section D'!H$10:H$41,MATCH('Print View'!$A81,'Coverage Indicators - Section D'!$A$10:$A$41,0))&lt;&gt;0,INDEX('Coverage Indicators - Section D'!H$10:H$41,MATCH('Print View'!$A81,'Coverage Indicators - Section D'!$A$10:$A$41,0)),""),"")</f>
        <v>2016</v>
      </c>
      <c r="I81" s="203" t="str">
        <f>IFERROR(IF(INDEX('Coverage Indicators - Section D'!P$10:P$41,MATCH('Print View'!$A81,'Coverage Indicators - Section D'!$A$10:$A$41,0))&lt;&gt;0,INDEX('Coverage Indicators - Section D'!P$10:P$41,MATCH('Print View'!$A81,'Coverage Indicators - Section D'!$A$10:$A$41,0)),""),"")</f>
        <v>MISAU Reports 
(based on compiled HMIS data and program reports)</v>
      </c>
      <c r="J81" s="203" t="str">
        <f>IFERROR(IF(INDEX('Coverage Indicators - Section D'!Q$10:Q$41,MATCH('Print View'!$A81,'Coverage Indicators - Section D'!$A$10:$A$41,0))&lt;&gt;0,INDEX('Coverage Indicators - Section D'!Q$10:Q$41,MATCH('Print View'!$A81,'Coverage Indicators - Section D'!$A$10:$A$41,0)),""),"")</f>
        <v/>
      </c>
      <c r="K81" s="203" t="str">
        <f>IFERROR(IF(INDEX('Coverage Indicators - Section D'!R$10:R$41,MATCH('Print View'!$A81,'Coverage Indicators - Section D'!$A$10:$A$41,0))&lt;&gt;0,INDEX('Coverage Indicators - Section D'!R$10:R$41,MATCH('Print View'!$A81,'Coverage Indicators - Section D'!$A$10:$A$41,0)),""),"")</f>
        <v/>
      </c>
      <c r="L81" s="203" t="str">
        <f>IFERROR(IF(INDEX('Coverage Indicators - Section D'!S$10:S$41,MATCH('Print View'!$A81,'Coverage Indicators - Section D'!$A$10:$A$41,0))&lt;&gt;0,INDEX('Coverage Indicators - Section D'!S$10:S$41,MATCH('Print View'!$A81,'Coverage Indicators - Section D'!$A$10:$A$41,0)),""),"")</f>
        <v>Ministry of Health of the Government of Mozambique</v>
      </c>
      <c r="M81" s="203" t="str">
        <f>IFERROR(IF(INDEX('Coverage Indicators - Section D'!T$10:T$41,MATCH('Print View'!$A81,'Coverage Indicators - Section D'!$A$10:$A$41,0))&lt;&gt;0,INDEX('Coverage Indicators - Section D'!T$10:T$41,MATCH('Print View'!$A81,'Coverage Indicators - Section D'!$A$10:$A$41,0)),""),"")</f>
        <v>Mozambique</v>
      </c>
      <c r="N81" s="203" t="str">
        <f>IFERROR(IF(INDEX('Coverage Indicators - Section D'!U$10:U$41,MATCH('Print View'!$A81,'Coverage Indicators - Section D'!$A$10:$A$41,0))&lt;&gt;0,INDEX('Coverage Indicators - Section D'!U$10:U$41,MATCH('Print View'!$A81,'Coverage Indicators - Section D'!$A$10:$A$41,0)),""),"")</f>
        <v>National</v>
      </c>
      <c r="O81" s="203" t="str">
        <f>IFERROR(IF(INDEX('Coverage Indicators - Section D'!V$10:V$41,MATCH('Print View'!$A81,'Coverage Indicators - Section D'!$A$10:$A$41,0))&lt;&gt;0,INDEX('Coverage Indicators - Section D'!V$10:V$41,MATCH('Print View'!$A81,'Coverage Indicators - Section D'!$A$10:$A$41,0)),""),"")</f>
        <v>N-Non-cumulative</v>
      </c>
      <c r="P81" s="240">
        <f t="array" ref="P81">IFERROR(IF(INDEX('Coverage Indicators - Section D'!E$45:E$196,MATCH('Print View'!$A81&amp;'Print View'!$Q$77,'Coverage Indicators - Section D'!$B$45:$B$196&amp;'Coverage Indicators - Section D'!$J$45:$J$196,0))&lt;&gt;0,INDEX('Coverage Indicators - Section D'!E$45:E$196,MATCH('Print View'!$A81&amp;'Print View'!$Q$77,'Coverage Indicators - Section D'!$B$45:$B$196&amp;'Coverage Indicators - Section D'!$J$45:$J$196,0)),""),"")</f>
        <v>363491.08575478382</v>
      </c>
      <c r="Q81" s="241">
        <f t="array" ref="Q81">IFERROR(IF(INDEX('Coverage Indicators - Section D'!F$45:F$196,MATCH('Print View'!$A81&amp;'Print View'!$Q$77,'Coverage Indicators - Section D'!$B$45:$B$196&amp;'Coverage Indicators - Section D'!$J$45:$J$196,0))&lt;&gt;0,INDEX('Coverage Indicators - Section D'!F$45:F$196,MATCH('Print View'!$A81&amp;'Print View'!$Q$77,'Coverage Indicators - Section D'!$B$45:$B$196&amp;'Coverage Indicators - Section D'!$J$45:$J$196,0)),""),"")</f>
        <v>550744.06932542997</v>
      </c>
      <c r="R81" s="254">
        <f t="array" ref="R81">IFERROR(IF(INDEX('Coverage Indicators - Section D'!G$45:G$196,MATCH('Print View'!$A81&amp;'Print View'!$Q$77,'Coverage Indicators - Section D'!$B$45:$B$196&amp;'Coverage Indicators - Section D'!$J$45:$J$196,0))&lt;&gt;0,INDEX('Coverage Indicators - Section D'!G$45:G$196,MATCH('Print View'!$A81&amp;'Print View'!$Q$77,'Coverage Indicators - Section D'!$B$45:$B$196&amp;'Coverage Indicators - Section D'!$J$45:$J$196,0)),""),"")</f>
        <v>66</v>
      </c>
      <c r="S81" s="231" t="str">
        <f t="array" ref="S81">IFERROR(IF(INDEX('Coverage Indicators - Section D'!H$45:H$196,MATCH('Print View'!$A81&amp;'Print View'!$Q$77,'Coverage Indicators - Section D'!$B$45:$B$196&amp;'Coverage Indicators - Section D'!$J$45:$J$196,0))&lt;&gt;0,INDEX('Coverage Indicators - Section D'!H$45:H$196,MATCH('Print View'!$A81&amp;'Print View'!$Q$77,'Coverage Indicators - Section D'!$B$45:$B$196&amp;'Coverage Indicators - Section D'!$J$45:$J$196,0)),""),"")</f>
        <v/>
      </c>
      <c r="T81" s="245">
        <f t="array" ref="T81">IFERROR(IF(INDEX('Coverage Indicators - Section D'!E$45:E$196,MATCH('Print View'!$A81&amp;'Print View'!$U$77,'Coverage Indicators - Section D'!$B$45:$B$196&amp;'Coverage Indicators - Section D'!$J$45:$J$196,0))&lt;&gt;0,INDEX('Coverage Indicators - Section D'!E$45:E$196,MATCH('Print View'!$A81&amp;'Print View'!$U$77,'Coverage Indicators - Section D'!$B$45:$B$196&amp;'Coverage Indicators - Section D'!$J$45:$J$196,0)),""),"")</f>
        <v>358661.75549255853</v>
      </c>
      <c r="U81" s="241">
        <f t="array" ref="U81">IFERROR(IF(INDEX('Coverage Indicators - Section D'!F$45:F$196,MATCH('Print View'!$A81&amp;'Print View'!$U$77,'Coverage Indicators - Section D'!$B$45:$B$196&amp;'Coverage Indicators - Section D'!$J$45:$J$196,0))&lt;&gt;0,INDEX('Coverage Indicators - Section D'!F$45:F$196,MATCH('Print View'!$A81&amp;'Print View'!$U$77,'Coverage Indicators - Section D'!$B$45:$B$196&amp;'Coverage Indicators - Section D'!$J$45:$J$196,0)),""),"")</f>
        <v>505157.40210219513</v>
      </c>
      <c r="V81" s="254">
        <f t="array" ref="V81">IFERROR(IF(INDEX('Coverage Indicators - Section D'!G$45:G$196,MATCH('Print View'!$A81&amp;'Print View'!$U$77,'Coverage Indicators - Section D'!$B$45:$B$196&amp;'Coverage Indicators - Section D'!$J$45:$J$196,0))&lt;&gt;0,INDEX('Coverage Indicators - Section D'!G$45:G$196,MATCH('Print View'!$A81&amp;'Print View'!$U$77,'Coverage Indicators - Section D'!$B$45:$B$196&amp;'Coverage Indicators - Section D'!$J$45:$J$196,0)),""),"")</f>
        <v>71</v>
      </c>
      <c r="W81" s="231" t="str">
        <f t="array" ref="W81">IFERROR(IF(INDEX('Coverage Indicators - Section D'!H$45:H$196,MATCH('Print View'!$A81&amp;'Print View'!$U$77,'Coverage Indicators - Section D'!$B$45:$B$196&amp;'Coverage Indicators - Section D'!$J$45:$J$196,0))&lt;&gt;0,INDEX('Coverage Indicators - Section D'!H$45:H$196,MATCH('Print View'!$A81&amp;'Print View'!$U$77,'Coverage Indicators - Section D'!$B$45:$B$196&amp;'Coverage Indicators - Section D'!$J$45:$J$196,0)),""),"")</f>
        <v/>
      </c>
      <c r="X81" s="247">
        <f t="array" ref="X81">IFERROR(IF(INDEX('Coverage Indicators - Section D'!E$45:E$196,MATCH('Print View'!$A81&amp;'Print View'!$Y$77,'Coverage Indicators - Section D'!$B$45:$B$196&amp;'Coverage Indicators - Section D'!$J$45:$J$196,0))&lt;&gt;0,INDEX('Coverage Indicators - Section D'!E$45:E$196,MATCH('Print View'!$A81&amp;'Print View'!$Y$77,'Coverage Indicators - Section D'!$B$45:$B$196&amp;'Coverage Indicators - Section D'!$J$45:$J$196,0)),""),"")</f>
        <v>362385.2175761871</v>
      </c>
      <c r="Y81" s="248">
        <f t="array" ref="Y81">IFERROR(IF(INDEX('Coverage Indicators - Section D'!F$45:F$196,MATCH('Print View'!$A81&amp;'Print View'!$Y$77,'Coverage Indicators - Section D'!$B$45:$B$196&amp;'Coverage Indicators - Section D'!$J$45:$J$196,0))&lt;&gt;0,INDEX('Coverage Indicators - Section D'!F$45:F$196,MATCH('Print View'!$A81&amp;'Print View'!$Y$77,'Coverage Indicators - Section D'!$B$45:$B$196&amp;'Coverage Indicators - Section D'!$J$45:$J$196,0)),""),"")</f>
        <v>476822.65470550937</v>
      </c>
      <c r="Z81" s="256">
        <f t="array" ref="Z81">IFERROR(IF(INDEX('Coverage Indicators - Section D'!G$45:G$196,MATCH('Print View'!$A81&amp;'Print View'!$Y$77,'Coverage Indicators - Section D'!$B$45:$B$196&amp;'Coverage Indicators - Section D'!$J$45:$J$196,0))&lt;&gt;0,INDEX('Coverage Indicators - Section D'!G$45:G$196,MATCH('Print View'!$A81&amp;'Print View'!$Y$77,'Coverage Indicators - Section D'!$B$45:$B$196&amp;'Coverage Indicators - Section D'!$J$45:$J$196,0)),""),"")</f>
        <v>76</v>
      </c>
      <c r="AA81" s="180" t="str">
        <f t="array" ref="AA81">IFERROR(IF(INDEX('Coverage Indicators - Section D'!H$45:H$196,MATCH('Print View'!$A81&amp;'Print View'!$Y$77,'Coverage Indicators - Section D'!$B$45:$B$196&amp;'Coverage Indicators - Section D'!$J$45:$J$196,0))&lt;&gt;0,INDEX('Coverage Indicators - Section D'!H$45:H$196,MATCH('Print View'!$A81&amp;'Print View'!$Y$77,'Coverage Indicators - Section D'!$B$45:$B$196&amp;'Coverage Indicators - Section D'!$J$45:$J$196,0)),""),"")</f>
        <v/>
      </c>
      <c r="AB81" s="247" t="str">
        <f t="array" ref="AB81">IFERROR(IF(INDEX('Coverage Indicators - Section D'!E$45:E$196,MATCH('Print View'!$A81&amp;'Print View'!$AC$77,'Coverage Indicators - Section D'!$B$45:$B$196&amp;'Coverage Indicators - Section D'!$J$45:$J$196,0))&lt;&gt;0,INDEX('Coverage Indicators - Section D'!E$45:E$196,MATCH('Print View'!$A81&amp;'Print View'!$AC$77,'Coverage Indicators - Section D'!$B$45:$B$196&amp;'Coverage Indicators - Section D'!$J$45:$J$196,0)),""),"")</f>
        <v/>
      </c>
      <c r="AC81" s="248" t="str">
        <f t="array" ref="AC81">IFERROR(IF(INDEX('Coverage Indicators - Section D'!F$45:F$196,MATCH('Print View'!$A81&amp;'Print View'!$AC$77,'Coverage Indicators - Section D'!$B$45:$B$196&amp;'Coverage Indicators - Section D'!$J$45:$J$196,0))&lt;&gt;0,INDEX('Coverage Indicators - Section D'!F$45:F$196,MATCH('Print View'!$A81&amp;'Print View'!$AC$77,'Coverage Indicators - Section D'!$B$45:$B$196&amp;'Coverage Indicators - Section D'!$J$45:$J$196,0)),""),"")</f>
        <v/>
      </c>
      <c r="AD81" s="256" t="str">
        <f t="array" ref="AD81">IFERROR(IF(INDEX('Coverage Indicators - Section D'!G$45:G$196,MATCH('Print View'!$A81&amp;'Print View'!$AC$77,'Coverage Indicators - Section D'!$B$45:$B$196&amp;'Coverage Indicators - Section D'!$J$45:$J$196,0))&lt;&gt;0,INDEX('Coverage Indicators - Section D'!G$45:G$196,MATCH('Print View'!$A81&amp;'Print View'!$AC$77,'Coverage Indicators - Section D'!$B$45:$B$196&amp;'Coverage Indicators - Section D'!$J$45:$J$196,0)),""),"")</f>
        <v/>
      </c>
      <c r="AE81" s="180" t="str">
        <f t="array" ref="AE81">IFERROR(IF(INDEX('Coverage Indicators - Section D'!H$45:H$196,MATCH('Print View'!$A81&amp;'Print View'!$AC$77,'Coverage Indicators - Section D'!$B$45:$B$196&amp;'Coverage Indicators - Section D'!$J$45:$J$196,0))&lt;&gt;0,INDEX('Coverage Indicators - Section D'!H$45:H$196,MATCH('Print View'!$A81&amp;'Print View'!$AC$77,'Coverage Indicators - Section D'!$B$45:$B$196&amp;'Coverage Indicators - Section D'!$J$45:$J$196,0)),""),"")</f>
        <v/>
      </c>
      <c r="AF81" s="247" t="str">
        <f t="array" ref="AF81">IFERROR(IF(INDEX('Coverage Indicators - Section D'!E$45:E$196,MATCH('Print View'!$A81&amp;'Print View'!$AG$77,'Coverage Indicators - Section D'!$B$45:$B$196&amp;'Coverage Indicators - Section D'!$J$45:$J$196,0))&lt;&gt;0,INDEX('Coverage Indicators - Section D'!E$45:E$196,MATCH('Print View'!$A81&amp;'Print View'!$AG$77,'Coverage Indicators - Section D'!$B$45:$B$196&amp;'Coverage Indicators - Section D'!$J$45:$J$196,0)),""),"")</f>
        <v/>
      </c>
      <c r="AG81" s="248" t="str">
        <f t="array" ref="AG81">IFERROR(IF(INDEX('Coverage Indicators - Section D'!F$45:F$196,MATCH('Print View'!$A81&amp;'Print View'!$AG$77,'Coverage Indicators - Section D'!$B$45:$B$196&amp;'Coverage Indicators - Section D'!$J$45:$J$196,0))&lt;&gt;0,INDEX('Coverage Indicators - Section D'!F$45:F$196,MATCH('Print View'!$A81&amp;'Print View'!$AG$77,'Coverage Indicators - Section D'!$B$45:$B$196&amp;'Coverage Indicators - Section D'!$J$45:$J$196,0)),""),"")</f>
        <v/>
      </c>
      <c r="AH81" s="260" t="str">
        <f t="array" ref="AH81">IFERROR(IF(INDEX('Coverage Indicators - Section D'!G$45:G$196,MATCH('Print View'!$A81&amp;'Print View'!$AG$77,'Coverage Indicators - Section D'!$B$45:$B$196&amp;'Coverage Indicators - Section D'!$J$45:$J$196,0))&lt;&gt;0,INDEX('Coverage Indicators - Section D'!G$45:G$196,MATCH('Print View'!$A81&amp;'Print View'!$AG$77,'Coverage Indicators - Section D'!$B$45:$B$196&amp;'Coverage Indicators - Section D'!$J$45:$J$196,0)),""),"")</f>
        <v/>
      </c>
      <c r="AI81" s="180" t="str">
        <f t="array" ref="AI81">IFERROR(IF(INDEX('Coverage Indicators - Section D'!H$45:H$196,MATCH('Print View'!$A81&amp;'Print View'!$AG$77,'Coverage Indicators - Section D'!$B$45:$B$196&amp;'Coverage Indicators - Section D'!$J$45:$J$196,0))&lt;&gt;0,INDEX('Coverage Indicators - Section D'!H$45:H$196,MATCH('Print View'!$A81&amp;'Print View'!$AG$77,'Coverage Indicators - Section D'!$B$45:$B$196&amp;'Coverage Indicators - Section D'!$J$45:$J$196,0)),""),"")</f>
        <v/>
      </c>
      <c r="AJ81" s="235" t="str">
        <f>IFERROR(IF(INDEX('Coverage Indicators - Section D'!W$10:W$41,MATCH('Print View'!$A81,'Coverage Indicators - Section D'!$A$10:$A$41,0))&lt;&gt;0,INDEX('Coverage Indicators - Section D'!W$10:W$41,MATCH('Print View'!$A81,'Coverage Indicators - Section D'!$A$10:$A$41,0)),""),"")</f>
        <v>Proxy measure substituting Global Fund Key Performance Indicator on individual linkage to HIV care (TCS-7) that Mozambique cannot currently report due to anonymous HIV testing policy and lack of M&amp;E tools designed to link patient-level diagnosis (in both clinical and community settings) to registration in HIV clinical care. Numerator measures new ART initiations in the reporting period. Denominator measures new HIV positives from the HIV Testing and Counselling program. Pre-ART enrollment excluded to eliminate any possible double-counting of patients transitioning from pre-ART to ART within reporting periods, and to facilitate comparability through the staged roll-out of Test and Start policy. Results will be reported with numerator, denominator and percentage based on program data from the reporting period; and performance will be assessed in relation to the percentage.</v>
      </c>
      <c r="AK81" s="292"/>
      <c r="AL81" s="292"/>
      <c r="AM81" s="292"/>
      <c r="AN81" s="292"/>
      <c r="AO81" s="292"/>
      <c r="AP81" s="292"/>
      <c r="AQ81" s="292"/>
      <c r="AR81" s="292"/>
    </row>
    <row r="82" spans="1:44" s="293" customFormat="1" ht="409.5" x14ac:dyDescent="0.25">
      <c r="A82" s="213">
        <v>3</v>
      </c>
      <c r="B82" s="202" t="str">
        <f>IFERROR(IF(INDEX('Coverage Indicators - Section D'!B$10:B$41,MATCH('Print View'!$A82,'Coverage Indicators - Section D'!$A$10:$A$41,0))&lt;&gt;0,INDEX('Coverage Indicators - Section D'!B$10:B$41,MATCH('Print View'!$A82,'Coverage Indicators - Section D'!$A$10:$A$41,0)),""),"")</f>
        <v>Treatment, care and support</v>
      </c>
      <c r="C82" s="202" t="str">
        <f>IFERROR(IF(INDEX('Coverage Indicators - Section D'!C$10:C$41,MATCH('Print View'!$A82,'Coverage Indicators - Section D'!$A$10:$A$41,0))&lt;&gt;0,INDEX('Coverage Indicators - Section D'!C$10:C$41,MATCH('Print View'!$A82,'Coverage Indicators - Section D'!$A$10:$A$41,0)),""),"")</f>
        <v>TCS-6: Percentage of ART sites that had a stock-out of any antiretroviral drugs during the reporting period</v>
      </c>
      <c r="D82" s="202" t="str">
        <f>IFERROR(IF(INDEX('Coverage Indicators - Section D'!D$10:D$41,MATCH('Print View'!$A82,'Coverage Indicators - Section D'!$A$10:$A$41,0))&lt;&gt;0,INDEX('Coverage Indicators - Section D'!D$10:D$41,MATCH('Print View'!$A82,'Coverage Indicators - Section D'!$A$10:$A$41,0)),""),"")</f>
        <v/>
      </c>
      <c r="E82" s="202">
        <f>IFERROR(IF(INDEX('Coverage Indicators - Section D'!E$10:E$41,MATCH('Print View'!$A82,'Coverage Indicators - Section D'!$A$10:$A$41,0))&lt;&gt;0,INDEX('Coverage Indicators - Section D'!E$10:E$41,MATCH('Print View'!$A82,'Coverage Indicators - Section D'!$A$10:$A$41,0)),""),"")</f>
        <v>52</v>
      </c>
      <c r="F82" s="202">
        <f>IFERROR(IF(INDEX('Coverage Indicators - Section D'!F$10:F$41,MATCH('Print View'!$A82,'Coverage Indicators - Section D'!$A$10:$A$41,0))&lt;&gt;0,INDEX('Coverage Indicators - Section D'!F$10:F$41,MATCH('Print View'!$A82,'Coverage Indicators - Section D'!$A$10:$A$41,0)),""),"")</f>
        <v>1045</v>
      </c>
      <c r="G82" s="202">
        <f>IFERROR(IF(INDEX('Coverage Indicators - Section D'!G$10:G$41,MATCH('Print View'!$A82,'Coverage Indicators - Section D'!$A$10:$A$41,0))&lt;&gt;0,INDEX('Coverage Indicators - Section D'!G$10:G$41,MATCH('Print View'!$A82,'Coverage Indicators - Section D'!$A$10:$A$41,0)),""),"")</f>
        <v>4.9760765550239237</v>
      </c>
      <c r="H82" s="202" t="str">
        <f>IFERROR(IF(INDEX('Coverage Indicators - Section D'!H$10:H$41,MATCH('Print View'!$A82,'Coverage Indicators - Section D'!$A$10:$A$41,0))&lt;&gt;0,INDEX('Coverage Indicators - Section D'!H$10:H$41,MATCH('Print View'!$A82,'Coverage Indicators - Section D'!$A$10:$A$41,0)),""),"")</f>
        <v>2016</v>
      </c>
      <c r="I82" s="202" t="str">
        <f>IFERROR(IF(INDEX('Coverage Indicators - Section D'!P$10:P$41,MATCH('Print View'!$A82,'Coverage Indicators - Section D'!$A$10:$A$41,0))&lt;&gt;0,INDEX('Coverage Indicators - Section D'!P$10:P$41,MATCH('Print View'!$A82,'Coverage Indicators - Section D'!$A$10:$A$41,0)),""),"")</f>
        <v>CMAM Reports
(based on compiled MMIA data)</v>
      </c>
      <c r="J82" s="202" t="str">
        <f>IFERROR(IF(INDEX('Coverage Indicators - Section D'!Q$10:Q$41,MATCH('Print View'!$A82,'Coverage Indicators - Section D'!$A$10:$A$41,0))&lt;&gt;0,INDEX('Coverage Indicators - Section D'!Q$10:Q$41,MATCH('Print View'!$A82,'Coverage Indicators - Section D'!$A$10:$A$41,0)),""),"")</f>
        <v/>
      </c>
      <c r="K82" s="202" t="str">
        <f>IFERROR(IF(INDEX('Coverage Indicators - Section D'!R$10:R$41,MATCH('Print View'!$A82,'Coverage Indicators - Section D'!$A$10:$A$41,0))&lt;&gt;0,INDEX('Coverage Indicators - Section D'!R$10:R$41,MATCH('Print View'!$A82,'Coverage Indicators - Section D'!$A$10:$A$41,0)),""),"")</f>
        <v/>
      </c>
      <c r="L82" s="202" t="str">
        <f>IFERROR(IF(INDEX('Coverage Indicators - Section D'!S$10:S$41,MATCH('Print View'!$A82,'Coverage Indicators - Section D'!$A$10:$A$41,0))&lt;&gt;0,INDEX('Coverage Indicators - Section D'!S$10:S$41,MATCH('Print View'!$A82,'Coverage Indicators - Section D'!$A$10:$A$41,0)),""),"")</f>
        <v>Ministry of Health of the Government of Mozambique</v>
      </c>
      <c r="M82" s="202" t="str">
        <f>IFERROR(IF(INDEX('Coverage Indicators - Section D'!T$10:T$41,MATCH('Print View'!$A82,'Coverage Indicators - Section D'!$A$10:$A$41,0))&lt;&gt;0,INDEX('Coverage Indicators - Section D'!T$10:T$41,MATCH('Print View'!$A82,'Coverage Indicators - Section D'!$A$10:$A$41,0)),""),"")</f>
        <v>Mozambique</v>
      </c>
      <c r="N82" s="202" t="str">
        <f>IFERROR(IF(INDEX('Coverage Indicators - Section D'!U$10:U$41,MATCH('Print View'!$A82,'Coverage Indicators - Section D'!$A$10:$A$41,0))&lt;&gt;0,INDEX('Coverage Indicators - Section D'!U$10:U$41,MATCH('Print View'!$A82,'Coverage Indicators - Section D'!$A$10:$A$41,0)),""),"")</f>
        <v>National</v>
      </c>
      <c r="O82" s="202" t="str">
        <f>IFERROR(IF(INDEX('Coverage Indicators - Section D'!V$10:V$41,MATCH('Print View'!$A82,'Coverage Indicators - Section D'!$A$10:$A$41,0))&lt;&gt;0,INDEX('Coverage Indicators - Section D'!V$10:V$41,MATCH('Print View'!$A82,'Coverage Indicators - Section D'!$A$10:$A$41,0)),""),"")</f>
        <v>N-Non-cumulative</v>
      </c>
      <c r="P82" s="238">
        <f t="array" ref="P82">IFERROR(IF(INDEX('Coverage Indicators - Section D'!E$45:E$196,MATCH('Print View'!$A82&amp;'Print View'!$Q$77,'Coverage Indicators - Section D'!$B$45:$B$196&amp;'Coverage Indicators - Section D'!$J$45:$J$196,0))&lt;&gt;0,INDEX('Coverage Indicators - Section D'!E$45:E$196,MATCH('Print View'!$A82&amp;'Print View'!$Q$77,'Coverage Indicators - Section D'!$B$45:$B$196&amp;'Coverage Indicators - Section D'!$J$45:$J$196,0)),""),"")</f>
        <v>61</v>
      </c>
      <c r="Q82" s="239">
        <f t="array" ref="Q82">IFERROR(IF(INDEX('Coverage Indicators - Section D'!F$45:F$196,MATCH('Print View'!$A82&amp;'Print View'!$Q$77,'Coverage Indicators - Section D'!$B$45:$B$196&amp;'Coverage Indicators - Section D'!$J$45:$J$196,0))&lt;&gt;0,INDEX('Coverage Indicators - Section D'!F$45:F$196,MATCH('Print View'!$A82&amp;'Print View'!$Q$77,'Coverage Indicators - Section D'!$B$45:$B$196&amp;'Coverage Indicators - Section D'!$J$45:$J$196,0)),""),"")</f>
        <v>1227.75</v>
      </c>
      <c r="R82" s="253">
        <f t="array" ref="R82">IFERROR(IF(INDEX('Coverage Indicators - Section D'!G$45:G$196,MATCH('Print View'!$A82&amp;'Print View'!$Q$77,'Coverage Indicators - Section D'!$B$45:$B$196&amp;'Coverage Indicators - Section D'!$J$45:$J$196,0))&lt;&gt;0,INDEX('Coverage Indicators - Section D'!G$45:G$196,MATCH('Print View'!$A82&amp;'Print View'!$Q$77,'Coverage Indicators - Section D'!$B$45:$B$196&amp;'Coverage Indicators - Section D'!$J$45:$J$196,0)),""),"")</f>
        <v>4.9684381999592748</v>
      </c>
      <c r="S82" s="174" t="str">
        <f t="array" ref="S82">IFERROR(IF(INDEX('Coverage Indicators - Section D'!H$45:H$196,MATCH('Print View'!$A82&amp;'Print View'!$Q$77,'Coverage Indicators - Section D'!$B$45:$B$196&amp;'Coverage Indicators - Section D'!$J$45:$J$196,0))&lt;&gt;0,INDEX('Coverage Indicators - Section D'!H$45:H$196,MATCH('Print View'!$A82&amp;'Print View'!$Q$77,'Coverage Indicators - Section D'!$B$45:$B$196&amp;'Coverage Indicators - Section D'!$J$45:$J$196,0)),""),"")</f>
        <v/>
      </c>
      <c r="T82" s="244">
        <f t="array" ref="T82">IFERROR(IF(INDEX('Coverage Indicators - Section D'!E$45:E$196,MATCH('Print View'!$A82&amp;'Print View'!$U$77,'Coverage Indicators - Section D'!$B$45:$B$196&amp;'Coverage Indicators - Section D'!$J$45:$J$196,0))&lt;&gt;0,INDEX('Coverage Indicators - Section D'!E$45:E$196,MATCH('Print View'!$A82&amp;'Print View'!$U$77,'Coverage Indicators - Section D'!$B$45:$B$196&amp;'Coverage Indicators - Section D'!$J$45:$J$196,0)),""),"")</f>
        <v>65</v>
      </c>
      <c r="U82" s="239">
        <f t="array" ref="U82">IFERROR(IF(INDEX('Coverage Indicators - Section D'!F$45:F$196,MATCH('Print View'!$A82&amp;'Print View'!$U$77,'Coverage Indicators - Section D'!$B$45:$B$196&amp;'Coverage Indicators - Section D'!$J$45:$J$196,0))&lt;&gt;0,INDEX('Coverage Indicators - Section D'!F$45:F$196,MATCH('Print View'!$A82&amp;'Print View'!$U$77,'Coverage Indicators - Section D'!$B$45:$B$196&amp;'Coverage Indicators - Section D'!$J$45:$J$196,0)),""),"")</f>
        <v>1306.25</v>
      </c>
      <c r="V82" s="253">
        <f t="array" ref="V82">IFERROR(IF(INDEX('Coverage Indicators - Section D'!G$45:G$196,MATCH('Print View'!$A82&amp;'Print View'!$U$77,'Coverage Indicators - Section D'!$B$45:$B$196&amp;'Coverage Indicators - Section D'!$J$45:$J$196,0))&lt;&gt;0,INDEX('Coverage Indicators - Section D'!G$45:G$196,MATCH('Print View'!$A82&amp;'Print View'!$U$77,'Coverage Indicators - Section D'!$B$45:$B$196&amp;'Coverage Indicators - Section D'!$J$45:$J$196,0)),""),"")</f>
        <v>4.9760765550239237</v>
      </c>
      <c r="W82" s="174" t="str">
        <f t="array" ref="W82">IFERROR(IF(INDEX('Coverage Indicators - Section D'!H$45:H$196,MATCH('Print View'!$A82&amp;'Print View'!$U$77,'Coverage Indicators - Section D'!$B$45:$B$196&amp;'Coverage Indicators - Section D'!$J$45:$J$196,0))&lt;&gt;0,INDEX('Coverage Indicators - Section D'!H$45:H$196,MATCH('Print View'!$A82&amp;'Print View'!$U$77,'Coverage Indicators - Section D'!$B$45:$B$196&amp;'Coverage Indicators - Section D'!$J$45:$J$196,0)),""),"")</f>
        <v/>
      </c>
      <c r="X82" s="249">
        <f t="array" ref="X82">IFERROR(IF(INDEX('Coverage Indicators - Section D'!E$45:E$196,MATCH('Print View'!$A82&amp;'Print View'!$Y$77,'Coverage Indicators - Section D'!$B$45:$B$196&amp;'Coverage Indicators - Section D'!$J$45:$J$196,0))&lt;&gt;0,INDEX('Coverage Indicators - Section D'!E$45:E$196,MATCH('Print View'!$A82&amp;'Print View'!$Y$77,'Coverage Indicators - Section D'!$B$45:$B$196&amp;'Coverage Indicators - Section D'!$J$45:$J$196,0)),""),"")</f>
        <v>69</v>
      </c>
      <c r="Y82" s="250">
        <f t="array" ref="Y82">IFERROR(IF(INDEX('Coverage Indicators - Section D'!F$45:F$196,MATCH('Print View'!$A82&amp;'Print View'!$Y$77,'Coverage Indicators - Section D'!$B$45:$B$196&amp;'Coverage Indicators - Section D'!$J$45:$J$196,0))&lt;&gt;0,INDEX('Coverage Indicators - Section D'!F$45:F$196,MATCH('Print View'!$A82&amp;'Print View'!$Y$77,'Coverage Indicators - Section D'!$B$45:$B$196&amp;'Coverage Indicators - Section D'!$J$45:$J$196,0)),""),"")</f>
        <v>1384.75</v>
      </c>
      <c r="Z82" s="257">
        <f t="array" ref="Z82">IFERROR(IF(INDEX('Coverage Indicators - Section D'!G$45:G$196,MATCH('Print View'!$A82&amp;'Print View'!$Y$77,'Coverage Indicators - Section D'!$B$45:$B$196&amp;'Coverage Indicators - Section D'!$J$45:$J$196,0))&lt;&gt;0,INDEX('Coverage Indicators - Section D'!G$45:G$196,MATCH('Print View'!$A82&amp;'Print View'!$Y$77,'Coverage Indicators - Section D'!$B$45:$B$196&amp;'Coverage Indicators - Section D'!$J$45:$J$196,0)),""),"")</f>
        <v>4.9828488896912795</v>
      </c>
      <c r="AA82" s="185" t="str">
        <f t="array" ref="AA82">IFERROR(IF(INDEX('Coverage Indicators - Section D'!H$45:H$196,MATCH('Print View'!$A82&amp;'Print View'!$Y$77,'Coverage Indicators - Section D'!$B$45:$B$196&amp;'Coverage Indicators - Section D'!$J$45:$J$196,0))&lt;&gt;0,INDEX('Coverage Indicators - Section D'!H$45:H$196,MATCH('Print View'!$A82&amp;'Print View'!$Y$77,'Coverage Indicators - Section D'!$B$45:$B$196&amp;'Coverage Indicators - Section D'!$J$45:$J$196,0)),""),"")</f>
        <v/>
      </c>
      <c r="AB82" s="249" t="str">
        <f t="array" ref="AB82">IFERROR(IF(INDEX('Coverage Indicators - Section D'!E$45:E$196,MATCH('Print View'!$A82&amp;'Print View'!$AC$77,'Coverage Indicators - Section D'!$B$45:$B$196&amp;'Coverage Indicators - Section D'!$J$45:$J$196,0))&lt;&gt;0,INDEX('Coverage Indicators - Section D'!E$45:E$196,MATCH('Print View'!$A82&amp;'Print View'!$AC$77,'Coverage Indicators - Section D'!$B$45:$B$196&amp;'Coverage Indicators - Section D'!$J$45:$J$196,0)),""),"")</f>
        <v/>
      </c>
      <c r="AC82" s="250" t="str">
        <f t="array" ref="AC82">IFERROR(IF(INDEX('Coverage Indicators - Section D'!F$45:F$196,MATCH('Print View'!$A82&amp;'Print View'!$AC$77,'Coverage Indicators - Section D'!$B$45:$B$196&amp;'Coverage Indicators - Section D'!$J$45:$J$196,0))&lt;&gt;0,INDEX('Coverage Indicators - Section D'!F$45:F$196,MATCH('Print View'!$A82&amp;'Print View'!$AC$77,'Coverage Indicators - Section D'!$B$45:$B$196&amp;'Coverage Indicators - Section D'!$J$45:$J$196,0)),""),"")</f>
        <v/>
      </c>
      <c r="AD82" s="257" t="str">
        <f t="array" ref="AD82">IFERROR(IF(INDEX('Coverage Indicators - Section D'!G$45:G$196,MATCH('Print View'!$A82&amp;'Print View'!$AC$77,'Coverage Indicators - Section D'!$B$45:$B$196&amp;'Coverage Indicators - Section D'!$J$45:$J$196,0))&lt;&gt;0,INDEX('Coverage Indicators - Section D'!G$45:G$196,MATCH('Print View'!$A82&amp;'Print View'!$AC$77,'Coverage Indicators - Section D'!$B$45:$B$196&amp;'Coverage Indicators - Section D'!$J$45:$J$196,0)),""),"")</f>
        <v/>
      </c>
      <c r="AE82" s="185" t="str">
        <f t="array" ref="AE82">IFERROR(IF(INDEX('Coverage Indicators - Section D'!H$45:H$196,MATCH('Print View'!$A82&amp;'Print View'!$AC$77,'Coverage Indicators - Section D'!$B$45:$B$196&amp;'Coverage Indicators - Section D'!$J$45:$J$196,0))&lt;&gt;0,INDEX('Coverage Indicators - Section D'!H$45:H$196,MATCH('Print View'!$A82&amp;'Print View'!$AC$77,'Coverage Indicators - Section D'!$B$45:$B$196&amp;'Coverage Indicators - Section D'!$J$45:$J$196,0)),""),"")</f>
        <v/>
      </c>
      <c r="AF82" s="249" t="str">
        <f t="array" ref="AF82">IFERROR(IF(INDEX('Coverage Indicators - Section D'!E$45:E$196,MATCH('Print View'!$A82&amp;'Print View'!$AG$77,'Coverage Indicators - Section D'!$B$45:$B$196&amp;'Coverage Indicators - Section D'!$J$45:$J$196,0))&lt;&gt;0,INDEX('Coverage Indicators - Section D'!E$45:E$196,MATCH('Print View'!$A82&amp;'Print View'!$AG$77,'Coverage Indicators - Section D'!$B$45:$B$196&amp;'Coverage Indicators - Section D'!$J$45:$J$196,0)),""),"")</f>
        <v/>
      </c>
      <c r="AG82" s="250" t="str">
        <f t="array" ref="AG82">IFERROR(IF(INDEX('Coverage Indicators - Section D'!F$45:F$196,MATCH('Print View'!$A82&amp;'Print View'!$AG$77,'Coverage Indicators - Section D'!$B$45:$B$196&amp;'Coverage Indicators - Section D'!$J$45:$J$196,0))&lt;&gt;0,INDEX('Coverage Indicators - Section D'!F$45:F$196,MATCH('Print View'!$A82&amp;'Print View'!$AG$77,'Coverage Indicators - Section D'!$B$45:$B$196&amp;'Coverage Indicators - Section D'!$J$45:$J$196,0)),""),"")</f>
        <v/>
      </c>
      <c r="AH82" s="261" t="str">
        <f t="array" ref="AH82">IFERROR(IF(INDEX('Coverage Indicators - Section D'!G$45:G$196,MATCH('Print View'!$A82&amp;'Print View'!$AG$77,'Coverage Indicators - Section D'!$B$45:$B$196&amp;'Coverage Indicators - Section D'!$J$45:$J$196,0))&lt;&gt;0,INDEX('Coverage Indicators - Section D'!G$45:G$196,MATCH('Print View'!$A82&amp;'Print View'!$AG$77,'Coverage Indicators - Section D'!$B$45:$B$196&amp;'Coverage Indicators - Section D'!$J$45:$J$196,0)),""),"")</f>
        <v/>
      </c>
      <c r="AI82" s="185" t="str">
        <f t="array" ref="AI82">IFERROR(IF(INDEX('Coverage Indicators - Section D'!H$45:H$196,MATCH('Print View'!$A82&amp;'Print View'!$AG$77,'Coverage Indicators - Section D'!$B$45:$B$196&amp;'Coverage Indicators - Section D'!$J$45:$J$196,0))&lt;&gt;0,INDEX('Coverage Indicators - Section D'!H$45:H$196,MATCH('Print View'!$A82&amp;'Print View'!$AG$77,'Coverage Indicators - Section D'!$B$45:$B$196&amp;'Coverage Indicators - Section D'!$J$45:$J$196,0)),""),"")</f>
        <v/>
      </c>
      <c r="AJ82" s="234" t="str">
        <f>IFERROR(IF(INDEX('Coverage Indicators - Section D'!W$10:W$41,MATCH('Print View'!$A82,'Coverage Indicators - Section D'!$A$10:$A$41,0))&lt;&gt;0,INDEX('Coverage Indicators - Section D'!W$10:W$41,MATCH('Print View'!$A82,'Coverage Indicators - Section D'!$A$10:$A$41,0)),""),"")</f>
        <v xml:space="preserve">Indicator that assesses the performance of the supply chain and overall functioning of the drug procurement system. This indicator adapts TCS-6 by applying a slightly different definition. The numerator is the mean number of ART sites experiencing a monthly stock-out of any ARV regime currently prescribed to a member of its patient cohort (mean of monthly results). The denominator is the mean number of Ministry-supported ART sites (mean of monthly results). Results will be reported by CMAM with numerator, denominator and percentage based on program data from the reporting period; and CMAM performance will be assessed in relation to the percentage. </v>
      </c>
      <c r="AK82" s="292"/>
      <c r="AL82" s="292"/>
      <c r="AM82" s="292"/>
      <c r="AN82" s="292"/>
      <c r="AO82" s="292"/>
      <c r="AP82" s="292"/>
      <c r="AQ82" s="292"/>
      <c r="AR82" s="292"/>
    </row>
    <row r="83" spans="1:44" s="293" customFormat="1" ht="409.5" x14ac:dyDescent="0.25">
      <c r="A83" s="177">
        <v>4</v>
      </c>
      <c r="B83" s="203" t="str">
        <f>IFERROR(IF(INDEX('Coverage Indicators - Section D'!B$10:B$41,MATCH('Print View'!$A83,'Coverage Indicators - Section D'!$A$10:$A$41,0))&lt;&gt;0,INDEX('Coverage Indicators - Section D'!B$10:B$41,MATCH('Print View'!$A83,'Coverage Indicators - Section D'!$A$10:$A$41,0)),""),"")</f>
        <v>Treatment, care and support</v>
      </c>
      <c r="C83" s="203" t="str">
        <f>IFERROR(IF(INDEX('Coverage Indicators - Section D'!C$10:C$41,MATCH('Print View'!$A83,'Coverage Indicators - Section D'!$A$10:$A$41,0))&lt;&gt;0,INDEX('Coverage Indicators - Section D'!C$10:C$41,MATCH('Print View'!$A83,'Coverage Indicators - Section D'!$A$10:$A$41,0)),""),"")</f>
        <v/>
      </c>
      <c r="D83" s="203" t="str">
        <f>IFERROR(IF(INDEX('Coverage Indicators - Section D'!D$10:D$41,MATCH('Print View'!$A83,'Coverage Indicators - Section D'!$A$10:$A$41,0))&lt;&gt;0,INDEX('Coverage Indicators - Section D'!D$10:D$41,MATCH('Print View'!$A83,'Coverage Indicators - Section D'!$A$10:$A$41,0)),""),"")</f>
        <v>TCS-3 customized: Percentage of people receiving antiretroviral therapy with a viral load test conducted</v>
      </c>
      <c r="E83" s="203">
        <f>IFERROR(IF(INDEX('Coverage Indicators - Section D'!E$10:E$41,MATCH('Print View'!$A83,'Coverage Indicators - Section D'!$A$10:$A$41,0))&lt;&gt;0,INDEX('Coverage Indicators - Section D'!E$10:E$41,MATCH('Print View'!$A83,'Coverage Indicators - Section D'!$A$10:$A$41,0)),""),"")</f>
        <v>91065</v>
      </c>
      <c r="F83" s="203">
        <f>IFERROR(IF(INDEX('Coverage Indicators - Section D'!F$10:F$41,MATCH('Print View'!$A83,'Coverage Indicators - Section D'!$A$10:$A$41,0))&lt;&gt;0,INDEX('Coverage Indicators - Section D'!F$10:F$41,MATCH('Print View'!$A83,'Coverage Indicators - Section D'!$A$10:$A$41,0)),""),"")</f>
        <v>990085</v>
      </c>
      <c r="G83" s="203">
        <f>IFERROR(IF(INDEX('Coverage Indicators - Section D'!G$10:G$41,MATCH('Print View'!$A83,'Coverage Indicators - Section D'!$A$10:$A$41,0))&lt;&gt;0,INDEX('Coverage Indicators - Section D'!G$10:G$41,MATCH('Print View'!$A83,'Coverage Indicators - Section D'!$A$10:$A$41,0)),""),"")</f>
        <v>9.1976951473863355</v>
      </c>
      <c r="H83" s="203" t="str">
        <f>IFERROR(IF(INDEX('Coverage Indicators - Section D'!H$10:H$41,MATCH('Print View'!$A83,'Coverage Indicators - Section D'!$A$10:$A$41,0))&lt;&gt;0,INDEX('Coverage Indicators - Section D'!H$10:H$41,MATCH('Print View'!$A83,'Coverage Indicators - Section D'!$A$10:$A$41,0)),""),"")</f>
        <v>2016</v>
      </c>
      <c r="I83" s="203" t="str">
        <f>IFERROR(IF(INDEX('Coverage Indicators - Section D'!P$10:P$41,MATCH('Print View'!$A83,'Coverage Indicators - Section D'!$A$10:$A$41,0))&lt;&gt;0,INDEX('Coverage Indicators - Section D'!P$10:P$41,MATCH('Print View'!$A83,'Coverage Indicators - Section D'!$A$10:$A$41,0)),""),"")</f>
        <v>Laboratory HMIS, 
HMIS (SIS-MA)</v>
      </c>
      <c r="J83" s="203" t="str">
        <f>IFERROR(IF(INDEX('Coverage Indicators - Section D'!Q$10:Q$41,MATCH('Print View'!$A83,'Coverage Indicators - Section D'!$A$10:$A$41,0))&lt;&gt;0,INDEX('Coverage Indicators - Section D'!Q$10:Q$41,MATCH('Print View'!$A83,'Coverage Indicators - Section D'!$A$10:$A$41,0)),""),"")</f>
        <v/>
      </c>
      <c r="K83" s="203" t="str">
        <f>IFERROR(IF(INDEX('Coverage Indicators - Section D'!R$10:R$41,MATCH('Print View'!$A83,'Coverage Indicators - Section D'!$A$10:$A$41,0))&lt;&gt;0,INDEX('Coverage Indicators - Section D'!R$10:R$41,MATCH('Print View'!$A83,'Coverage Indicators - Section D'!$A$10:$A$41,0)),""),"")</f>
        <v/>
      </c>
      <c r="L83" s="203" t="str">
        <f>IFERROR(IF(INDEX('Coverage Indicators - Section D'!S$10:S$41,MATCH('Print View'!$A83,'Coverage Indicators - Section D'!$A$10:$A$41,0))&lt;&gt;0,INDEX('Coverage Indicators - Section D'!S$10:S$41,MATCH('Print View'!$A83,'Coverage Indicators - Section D'!$A$10:$A$41,0)),""),"")</f>
        <v>Ministry of Health of the Government of Mozambique</v>
      </c>
      <c r="M83" s="203" t="str">
        <f>IFERROR(IF(INDEX('Coverage Indicators - Section D'!T$10:T$41,MATCH('Print View'!$A83,'Coverage Indicators - Section D'!$A$10:$A$41,0))&lt;&gt;0,INDEX('Coverage Indicators - Section D'!T$10:T$41,MATCH('Print View'!$A83,'Coverage Indicators - Section D'!$A$10:$A$41,0)),""),"")</f>
        <v>Mozambique</v>
      </c>
      <c r="N83" s="203" t="str">
        <f>IFERROR(IF(INDEX('Coverage Indicators - Section D'!U$10:U$41,MATCH('Print View'!$A83,'Coverage Indicators - Section D'!$A$10:$A$41,0))&lt;&gt;0,INDEX('Coverage Indicators - Section D'!U$10:U$41,MATCH('Print View'!$A83,'Coverage Indicators - Section D'!$A$10:$A$41,0)),""),"")</f>
        <v>National</v>
      </c>
      <c r="O83" s="203" t="str">
        <f>IFERROR(IF(INDEX('Coverage Indicators - Section D'!V$10:V$41,MATCH('Print View'!$A83,'Coverage Indicators - Section D'!$A$10:$A$41,0))&lt;&gt;0,INDEX('Coverage Indicators - Section D'!V$10:V$41,MATCH('Print View'!$A83,'Coverage Indicators - Section D'!$A$10:$A$41,0)),""),"")</f>
        <v>N-Non-cumulative</v>
      </c>
      <c r="P83" s="240">
        <f t="array" ref="P83">IFERROR(IF(INDEX('Coverage Indicators - Section D'!E$45:E$196,MATCH('Print View'!$A83&amp;'Print View'!$Q$77,'Coverage Indicators - Section D'!$B$45:$B$196&amp;'Coverage Indicators - Section D'!$J$45:$J$196,0))&lt;&gt;0,INDEX('Coverage Indicators - Section D'!E$45:E$196,MATCH('Print View'!$A83&amp;'Print View'!$Q$77,'Coverage Indicators - Section D'!$B$45:$B$196&amp;'Coverage Indicators - Section D'!$J$45:$J$196,0)),""),"")</f>
        <v>651018</v>
      </c>
      <c r="Q83" s="241">
        <f t="array" ref="Q83">IFERROR(IF(INDEX('Coverage Indicators - Section D'!F$45:F$196,MATCH('Print View'!$A83&amp;'Print View'!$Q$77,'Coverage Indicators - Section D'!$B$45:$B$196&amp;'Coverage Indicators - Section D'!$J$45:$J$196,0))&lt;&gt;0,INDEX('Coverage Indicators - Section D'!F$45:F$196,MATCH('Print View'!$A83&amp;'Print View'!$Q$77,'Coverage Indicators - Section D'!$B$45:$B$196&amp;'Coverage Indicators - Section D'!$J$45:$J$196,0)),""),"")</f>
        <v>1262973</v>
      </c>
      <c r="R83" s="254">
        <f t="array" ref="R83">IFERROR(IF(INDEX('Coverage Indicators - Section D'!G$45:G$196,MATCH('Print View'!$A83&amp;'Print View'!$Q$77,'Coverage Indicators - Section D'!$B$45:$B$196&amp;'Coverage Indicators - Section D'!$J$45:$J$196,0))&lt;&gt;0,INDEX('Coverage Indicators - Section D'!G$45:G$196,MATCH('Print View'!$A83&amp;'Print View'!$Q$77,'Coverage Indicators - Section D'!$B$45:$B$196&amp;'Coverage Indicators - Section D'!$J$45:$J$196,0)),""),"")</f>
        <v>51.546470114563014</v>
      </c>
      <c r="S83" s="231" t="str">
        <f t="array" ref="S83">IFERROR(IF(INDEX('Coverage Indicators - Section D'!H$45:H$196,MATCH('Print View'!$A83&amp;'Print View'!$Q$77,'Coverage Indicators - Section D'!$B$45:$B$196&amp;'Coverage Indicators - Section D'!$J$45:$J$196,0))&lt;&gt;0,INDEX('Coverage Indicators - Section D'!H$45:H$196,MATCH('Print View'!$A83&amp;'Print View'!$Q$77,'Coverage Indicators - Section D'!$B$45:$B$196&amp;'Coverage Indicators - Section D'!$J$45:$J$196,0)),""),"")</f>
        <v/>
      </c>
      <c r="T83" s="245">
        <f t="array" ref="T83">IFERROR(IF(INDEX('Coverage Indicators - Section D'!E$45:E$196,MATCH('Print View'!$A83&amp;'Print View'!$U$77,'Coverage Indicators - Section D'!$B$45:$B$196&amp;'Coverage Indicators - Section D'!$J$45:$J$196,0))&lt;&gt;0,INDEX('Coverage Indicators - Section D'!E$45:E$196,MATCH('Print View'!$A83&amp;'Print View'!$U$77,'Coverage Indicators - Section D'!$B$45:$B$196&amp;'Coverage Indicators - Section D'!$J$45:$J$196,0)),""),"")</f>
        <v>937475</v>
      </c>
      <c r="U83" s="241">
        <f t="array" ref="U83">IFERROR(IF(INDEX('Coverage Indicators - Section D'!F$45:F$196,MATCH('Print View'!$A83&amp;'Print View'!$U$77,'Coverage Indicators - Section D'!$B$45:$B$196&amp;'Coverage Indicators - Section D'!$J$45:$J$196,0))&lt;&gt;0,INDEX('Coverage Indicators - Section D'!F$45:F$196,MATCH('Print View'!$A83&amp;'Print View'!$U$77,'Coverage Indicators - Section D'!$B$45:$B$196&amp;'Coverage Indicators - Section D'!$J$45:$J$196,0)),""),"")</f>
        <v>1375878</v>
      </c>
      <c r="V83" s="254">
        <f t="array" ref="V83">IFERROR(IF(INDEX('Coverage Indicators - Section D'!G$45:G$196,MATCH('Print View'!$A83&amp;'Print View'!$U$77,'Coverage Indicators - Section D'!$B$45:$B$196&amp;'Coverage Indicators - Section D'!$J$45:$J$196,0))&lt;&gt;0,INDEX('Coverage Indicators - Section D'!G$45:G$196,MATCH('Print View'!$A83&amp;'Print View'!$U$77,'Coverage Indicators - Section D'!$B$45:$B$196&amp;'Coverage Indicators - Section D'!$J$45:$J$196,0)),""),"")</f>
        <v>68.136491752902501</v>
      </c>
      <c r="W83" s="231" t="str">
        <f t="array" ref="W83">IFERROR(IF(INDEX('Coverage Indicators - Section D'!H$45:H$196,MATCH('Print View'!$A83&amp;'Print View'!$U$77,'Coverage Indicators - Section D'!$B$45:$B$196&amp;'Coverage Indicators - Section D'!$J$45:$J$196,0))&lt;&gt;0,INDEX('Coverage Indicators - Section D'!H$45:H$196,MATCH('Print View'!$A83&amp;'Print View'!$U$77,'Coverage Indicators - Section D'!$B$45:$B$196&amp;'Coverage Indicators - Section D'!$J$45:$J$196,0)),""),"")</f>
        <v/>
      </c>
      <c r="X83" s="247">
        <f t="array" ref="X83">IFERROR(IF(INDEX('Coverage Indicators - Section D'!E$45:E$196,MATCH('Print View'!$A83&amp;'Print View'!$Y$77,'Coverage Indicators - Section D'!$B$45:$B$196&amp;'Coverage Indicators - Section D'!$J$45:$J$196,0))&lt;&gt;0,INDEX('Coverage Indicators - Section D'!E$45:E$196,MATCH('Print View'!$A83&amp;'Print View'!$Y$77,'Coverage Indicators - Section D'!$B$45:$B$196&amp;'Coverage Indicators - Section D'!$J$45:$J$196,0)),""),"")</f>
        <v>365043.0082012029</v>
      </c>
      <c r="Y83" s="248">
        <f t="array" ref="Y83">IFERROR(IF(INDEX('Coverage Indicators - Section D'!F$45:F$196,MATCH('Print View'!$A83&amp;'Print View'!$Y$77,'Coverage Indicators - Section D'!$B$45:$B$196&amp;'Coverage Indicators - Section D'!$J$45:$J$196,0))&lt;&gt;0,INDEX('Coverage Indicators - Section D'!F$45:F$196,MATCH('Print View'!$A83&amp;'Print View'!$Y$77,'Coverage Indicators - Section D'!$B$45:$B$196&amp;'Coverage Indicators - Section D'!$J$45:$J$196,0)),""),"")</f>
        <v>494326.01530891203</v>
      </c>
      <c r="Z83" s="256">
        <f t="array" ref="Z83">IFERROR(IF(INDEX('Coverage Indicators - Section D'!G$45:G$196,MATCH('Print View'!$A83&amp;'Print View'!$Y$77,'Coverage Indicators - Section D'!$B$45:$B$196&amp;'Coverage Indicators - Section D'!$J$45:$J$196,0))&lt;&gt;0,INDEX('Coverage Indicators - Section D'!G$45:G$196,MATCH('Print View'!$A83&amp;'Print View'!$Y$77,'Coverage Indicators - Section D'!$B$45:$B$196&amp;'Coverage Indicators - Section D'!$J$45:$J$196,0)),""),"")</f>
        <v>73.846610717641852</v>
      </c>
      <c r="AA83" s="180" t="str">
        <f t="array" ref="AA83">IFERROR(IF(INDEX('Coverage Indicators - Section D'!H$45:H$196,MATCH('Print View'!$A83&amp;'Print View'!$Y$77,'Coverage Indicators - Section D'!$B$45:$B$196&amp;'Coverage Indicators - Section D'!$J$45:$J$196,0))&lt;&gt;0,INDEX('Coverage Indicators - Section D'!H$45:H$196,MATCH('Print View'!$A83&amp;'Print View'!$Y$77,'Coverage Indicators - Section D'!$B$45:$B$196&amp;'Coverage Indicators - Section D'!$J$45:$J$196,0)),""),"")</f>
        <v/>
      </c>
      <c r="AB83" s="247" t="str">
        <f t="array" ref="AB83">IFERROR(IF(INDEX('Coverage Indicators - Section D'!E$45:E$196,MATCH('Print View'!$A83&amp;'Print View'!$AC$77,'Coverage Indicators - Section D'!$B$45:$B$196&amp;'Coverage Indicators - Section D'!$J$45:$J$196,0))&lt;&gt;0,INDEX('Coverage Indicators - Section D'!E$45:E$196,MATCH('Print View'!$A83&amp;'Print View'!$AC$77,'Coverage Indicators - Section D'!$B$45:$B$196&amp;'Coverage Indicators - Section D'!$J$45:$J$196,0)),""),"")</f>
        <v/>
      </c>
      <c r="AC83" s="248" t="str">
        <f t="array" ref="AC83">IFERROR(IF(INDEX('Coverage Indicators - Section D'!F$45:F$196,MATCH('Print View'!$A83&amp;'Print View'!$AC$77,'Coverage Indicators - Section D'!$B$45:$B$196&amp;'Coverage Indicators - Section D'!$J$45:$J$196,0))&lt;&gt;0,INDEX('Coverage Indicators - Section D'!F$45:F$196,MATCH('Print View'!$A83&amp;'Print View'!$AC$77,'Coverage Indicators - Section D'!$B$45:$B$196&amp;'Coverage Indicators - Section D'!$J$45:$J$196,0)),""),"")</f>
        <v/>
      </c>
      <c r="AD83" s="256" t="str">
        <f t="array" ref="AD83">IFERROR(IF(INDEX('Coverage Indicators - Section D'!G$45:G$196,MATCH('Print View'!$A83&amp;'Print View'!$AC$77,'Coverage Indicators - Section D'!$B$45:$B$196&amp;'Coverage Indicators - Section D'!$J$45:$J$196,0))&lt;&gt;0,INDEX('Coverage Indicators - Section D'!G$45:G$196,MATCH('Print View'!$A83&amp;'Print View'!$AC$77,'Coverage Indicators - Section D'!$B$45:$B$196&amp;'Coverage Indicators - Section D'!$J$45:$J$196,0)),""),"")</f>
        <v/>
      </c>
      <c r="AE83" s="180" t="str">
        <f t="array" ref="AE83">IFERROR(IF(INDEX('Coverage Indicators - Section D'!H$45:H$196,MATCH('Print View'!$A83&amp;'Print View'!$AC$77,'Coverage Indicators - Section D'!$B$45:$B$196&amp;'Coverage Indicators - Section D'!$J$45:$J$196,0))&lt;&gt;0,INDEX('Coverage Indicators - Section D'!H$45:H$196,MATCH('Print View'!$A83&amp;'Print View'!$AC$77,'Coverage Indicators - Section D'!$B$45:$B$196&amp;'Coverage Indicators - Section D'!$J$45:$J$196,0)),""),"")</f>
        <v/>
      </c>
      <c r="AF83" s="247" t="str">
        <f t="array" ref="AF83">IFERROR(IF(INDEX('Coverage Indicators - Section D'!E$45:E$196,MATCH('Print View'!$A83&amp;'Print View'!$AG$77,'Coverage Indicators - Section D'!$B$45:$B$196&amp;'Coverage Indicators - Section D'!$J$45:$J$196,0))&lt;&gt;0,INDEX('Coverage Indicators - Section D'!E$45:E$196,MATCH('Print View'!$A83&amp;'Print View'!$AG$77,'Coverage Indicators - Section D'!$B$45:$B$196&amp;'Coverage Indicators - Section D'!$J$45:$J$196,0)),""),"")</f>
        <v/>
      </c>
      <c r="AG83" s="248" t="str">
        <f t="array" ref="AG83">IFERROR(IF(INDEX('Coverage Indicators - Section D'!F$45:F$196,MATCH('Print View'!$A83&amp;'Print View'!$AG$77,'Coverage Indicators - Section D'!$B$45:$B$196&amp;'Coverage Indicators - Section D'!$J$45:$J$196,0))&lt;&gt;0,INDEX('Coverage Indicators - Section D'!F$45:F$196,MATCH('Print View'!$A83&amp;'Print View'!$AG$77,'Coverage Indicators - Section D'!$B$45:$B$196&amp;'Coverage Indicators - Section D'!$J$45:$J$196,0)),""),"")</f>
        <v/>
      </c>
      <c r="AH83" s="260" t="str">
        <f t="array" ref="AH83">IFERROR(IF(INDEX('Coverage Indicators - Section D'!G$45:G$196,MATCH('Print View'!$A83&amp;'Print View'!$AG$77,'Coverage Indicators - Section D'!$B$45:$B$196&amp;'Coverage Indicators - Section D'!$J$45:$J$196,0))&lt;&gt;0,INDEX('Coverage Indicators - Section D'!G$45:G$196,MATCH('Print View'!$A83&amp;'Print View'!$AG$77,'Coverage Indicators - Section D'!$B$45:$B$196&amp;'Coverage Indicators - Section D'!$J$45:$J$196,0)),""),"")</f>
        <v/>
      </c>
      <c r="AI83" s="180" t="str">
        <f t="array" ref="AI83">IFERROR(IF(INDEX('Coverage Indicators - Section D'!H$45:H$196,MATCH('Print View'!$A83&amp;'Print View'!$AG$77,'Coverage Indicators - Section D'!$B$45:$B$196&amp;'Coverage Indicators - Section D'!$J$45:$J$196,0))&lt;&gt;0,INDEX('Coverage Indicators - Section D'!H$45:H$196,MATCH('Print View'!$A83&amp;'Print View'!$AG$77,'Coverage Indicators - Section D'!$B$45:$B$196&amp;'Coverage Indicators - Section D'!$J$45:$J$196,0)),""),"")</f>
        <v/>
      </c>
      <c r="AJ83" s="235" t="str">
        <f>IFERROR(IF(INDEX('Coverage Indicators - Section D'!W$10:W$41,MATCH('Print View'!$A83,'Coverage Indicators - Section D'!$A$10:$A$41,0))&lt;&gt;0,INDEX('Coverage Indicators - Section D'!W$10:W$41,MATCH('Print View'!$A83,'Coverage Indicators - Section D'!$A$10:$A$41,0)),""),"")</f>
        <v>Indicator measures progress in scaling up routine viral load testing among patients on antiretroviral therapy. Mozambique proposes aggressive expansion of viral load testing from 2016 coverage of 9.2% to 74% in 2020. Due to limitations in laboratory HMIS and incomplete coverage of EPTS, Mozambique is not currently able to report WHO SI indicator VLS.1 which measures viral load surpession at 12 months.  This customized indicator, however, will provide a performance measure of the countries success in viral load scale-up during the period of performance. Note that decrease in absolute target for 2020 is the result of financing gap for country ART targets.  If above allocation funding is provided sufficiently to reach country ART targets than absolute target for viral load testing in 2020 will increase correspondingly.</v>
      </c>
      <c r="AK83" s="292"/>
      <c r="AL83" s="292"/>
      <c r="AM83" s="292"/>
      <c r="AN83" s="292"/>
      <c r="AO83" s="292"/>
      <c r="AP83" s="292"/>
      <c r="AQ83" s="292"/>
      <c r="AR83" s="292"/>
    </row>
    <row r="84" spans="1:44" s="293" customFormat="1" ht="270" x14ac:dyDescent="0.25">
      <c r="A84" s="212">
        <v>5</v>
      </c>
      <c r="B84" s="202" t="str">
        <f>IFERROR(IF(INDEX('Coverage Indicators - Section D'!B$10:B$41,MATCH('Print View'!$A84,'Coverage Indicators - Section D'!$A$10:$A$41,0))&lt;&gt;0,INDEX('Coverage Indicators - Section D'!B$10:B$41,MATCH('Print View'!$A84,'Coverage Indicators - Section D'!$A$10:$A$41,0)),""),"")</f>
        <v>HIV Testing Services</v>
      </c>
      <c r="C84" s="202" t="str">
        <f>IFERROR(IF(INDEX('Coverage Indicators - Section D'!C$10:C$41,MATCH('Print View'!$A84,'Coverage Indicators - Section D'!$A$10:$A$41,0))&lt;&gt;0,INDEX('Coverage Indicators - Section D'!C$10:C$41,MATCH('Print View'!$A84,'Coverage Indicators - Section D'!$A$10:$A$41,0)),""),"")</f>
        <v>HTS-1: Number of people who were tested for HIV and received their results during the reporting period</v>
      </c>
      <c r="D84" s="202" t="str">
        <f>IFERROR(IF(INDEX('Coverage Indicators - Section D'!D$10:D$41,MATCH('Print View'!$A84,'Coverage Indicators - Section D'!$A$10:$A$41,0))&lt;&gt;0,INDEX('Coverage Indicators - Section D'!D$10:D$41,MATCH('Print View'!$A84,'Coverage Indicators - Section D'!$A$10:$A$41,0)),""),"")</f>
        <v/>
      </c>
      <c r="E84" s="202">
        <f>IFERROR(IF(INDEX('Coverage Indicators - Section D'!E$10:E$41,MATCH('Print View'!$A84,'Coverage Indicators - Section D'!$A$10:$A$41,0))&lt;&gt;0,INDEX('Coverage Indicators - Section D'!E$10:E$41,MATCH('Print View'!$A84,'Coverage Indicators - Section D'!$A$10:$A$41,0)),""),"")</f>
        <v>6959836</v>
      </c>
      <c r="F84" s="202" t="str">
        <f>IFERROR(IF(INDEX('Coverage Indicators - Section D'!F$10:F$41,MATCH('Print View'!$A84,'Coverage Indicators - Section D'!$A$10:$A$41,0))&lt;&gt;0,INDEX('Coverage Indicators - Section D'!F$10:F$41,MATCH('Print View'!$A84,'Coverage Indicators - Section D'!$A$10:$A$41,0)),""),"")</f>
        <v/>
      </c>
      <c r="G84" s="202" t="str">
        <f>IFERROR(IF(INDEX('Coverage Indicators - Section D'!G$10:G$41,MATCH('Print View'!$A84,'Coverage Indicators - Section D'!$A$10:$A$41,0))&lt;&gt;0,INDEX('Coverage Indicators - Section D'!G$10:G$41,MATCH('Print View'!$A84,'Coverage Indicators - Section D'!$A$10:$A$41,0)),""),"")</f>
        <v/>
      </c>
      <c r="H84" s="202" t="str">
        <f>IFERROR(IF(INDEX('Coverage Indicators - Section D'!H$10:H$41,MATCH('Print View'!$A84,'Coverage Indicators - Section D'!$A$10:$A$41,0))&lt;&gt;0,INDEX('Coverage Indicators - Section D'!H$10:H$41,MATCH('Print View'!$A84,'Coverage Indicators - Section D'!$A$10:$A$41,0)),""),"")</f>
        <v>2016</v>
      </c>
      <c r="I84" s="202" t="str">
        <f>IFERROR(IF(INDEX('Coverage Indicators - Section D'!P$10:P$41,MATCH('Print View'!$A84,'Coverage Indicators - Section D'!$A$10:$A$41,0))&lt;&gt;0,INDEX('Coverage Indicators - Section D'!P$10:P$41,MATCH('Print View'!$A84,'Coverage Indicators - Section D'!$A$10:$A$41,0)),""),"")</f>
        <v>MISAU Reports 
(HMIS data and program reports)</v>
      </c>
      <c r="J84" s="202" t="str">
        <f>IFERROR(IF(INDEX('Coverage Indicators - Section D'!Q$10:Q$41,MATCH('Print View'!$A84,'Coverage Indicators - Section D'!$A$10:$A$41,0))&lt;&gt;0,INDEX('Coverage Indicators - Section D'!Q$10:Q$41,MATCH('Print View'!$A84,'Coverage Indicators - Section D'!$A$10:$A$41,0)),""),"")</f>
        <v>HIV test status,Gender</v>
      </c>
      <c r="K84" s="202" t="str">
        <f>IFERROR(IF(INDEX('Coverage Indicators - Section D'!R$10:R$41,MATCH('Print View'!$A84,'Coverage Indicators - Section D'!$A$10:$A$41,0))&lt;&gt;0,INDEX('Coverage Indicators - Section D'!R$10:R$41,MATCH('Print View'!$A84,'Coverage Indicators - Section D'!$A$10:$A$41,0)),""),"")</f>
        <v/>
      </c>
      <c r="L84" s="202" t="str">
        <f>IFERROR(IF(INDEX('Coverage Indicators - Section D'!S$10:S$41,MATCH('Print View'!$A84,'Coverage Indicators - Section D'!$A$10:$A$41,0))&lt;&gt;0,INDEX('Coverage Indicators - Section D'!S$10:S$41,MATCH('Print View'!$A84,'Coverage Indicators - Section D'!$A$10:$A$41,0)),""),"")</f>
        <v>Ministry of Health of the Government of Mozambique</v>
      </c>
      <c r="M84" s="202" t="str">
        <f>IFERROR(IF(INDEX('Coverage Indicators - Section D'!T$10:T$41,MATCH('Print View'!$A84,'Coverage Indicators - Section D'!$A$10:$A$41,0))&lt;&gt;0,INDEX('Coverage Indicators - Section D'!T$10:T$41,MATCH('Print View'!$A84,'Coverage Indicators - Section D'!$A$10:$A$41,0)),""),"")</f>
        <v>Mozambique</v>
      </c>
      <c r="N84" s="202" t="str">
        <f>IFERROR(IF(INDEX('Coverage Indicators - Section D'!U$10:U$41,MATCH('Print View'!$A84,'Coverage Indicators - Section D'!$A$10:$A$41,0))&lt;&gt;0,INDEX('Coverage Indicators - Section D'!U$10:U$41,MATCH('Print View'!$A84,'Coverage Indicators - Section D'!$A$10:$A$41,0)),""),"")</f>
        <v>National</v>
      </c>
      <c r="O84" s="202" t="str">
        <f>IFERROR(IF(INDEX('Coverage Indicators - Section D'!V$10:V$41,MATCH('Print View'!$A84,'Coverage Indicators - Section D'!$A$10:$A$41,0))&lt;&gt;0,INDEX('Coverage Indicators - Section D'!V$10:V$41,MATCH('Print View'!$A84,'Coverage Indicators - Section D'!$A$10:$A$41,0)),""),"")</f>
        <v>N-Non-cumulative</v>
      </c>
      <c r="P84" s="238">
        <f t="array" ref="P84">IFERROR(IF(INDEX('Coverage Indicators - Section D'!E$45:E$196,MATCH('Print View'!$A84&amp;'Print View'!$Q$77,'Coverage Indicators - Section D'!$B$45:$B$196&amp;'Coverage Indicators - Section D'!$J$45:$J$196,0))&lt;&gt;0,INDEX('Coverage Indicators - Section D'!E$45:E$196,MATCH('Print View'!$A84&amp;'Print View'!$Q$77,'Coverage Indicators - Section D'!$B$45:$B$196&amp;'Coverage Indicators - Section D'!$J$45:$J$196,0)),""),"")</f>
        <v>7981198.2438109517</v>
      </c>
      <c r="Q84" s="239" t="str">
        <f t="array" ref="Q84">IFERROR(IF(INDEX('Coverage Indicators - Section D'!F$45:F$196,MATCH('Print View'!$A84&amp;'Print View'!$Q$77,'Coverage Indicators - Section D'!$B$45:$B$196&amp;'Coverage Indicators - Section D'!$J$45:$J$196,0))&lt;&gt;0,INDEX('Coverage Indicators - Section D'!F$45:F$196,MATCH('Print View'!$A84&amp;'Print View'!$Q$77,'Coverage Indicators - Section D'!$B$45:$B$196&amp;'Coverage Indicators - Section D'!$J$45:$J$196,0)),""),"")</f>
        <v/>
      </c>
      <c r="R84" s="253" t="str">
        <f t="array" ref="R84">IFERROR(IF(INDEX('Coverage Indicators - Section D'!G$45:G$196,MATCH('Print View'!$A84&amp;'Print View'!$Q$77,'Coverage Indicators - Section D'!$B$45:$B$196&amp;'Coverage Indicators - Section D'!$J$45:$J$196,0))&lt;&gt;0,INDEX('Coverage Indicators - Section D'!G$45:G$196,MATCH('Print View'!$A84&amp;'Print View'!$Q$77,'Coverage Indicators - Section D'!$B$45:$B$196&amp;'Coverage Indicators - Section D'!$J$45:$J$196,0)),""),"")</f>
        <v/>
      </c>
      <c r="S84" s="174" t="str">
        <f t="array" ref="S84">IFERROR(IF(INDEX('Coverage Indicators - Section D'!H$45:H$196,MATCH('Print View'!$A84&amp;'Print View'!$Q$77,'Coverage Indicators - Section D'!$B$45:$B$196&amp;'Coverage Indicators - Section D'!$J$45:$J$196,0))&lt;&gt;0,INDEX('Coverage Indicators - Section D'!H$45:H$196,MATCH('Print View'!$A84&amp;'Print View'!$Q$77,'Coverage Indicators - Section D'!$B$45:$B$196&amp;'Coverage Indicators - Section D'!$J$45:$J$196,0)),""),"")</f>
        <v/>
      </c>
      <c r="T84" s="244">
        <f t="array" ref="T84">IFERROR(IF(INDEX('Coverage Indicators - Section D'!E$45:E$196,MATCH('Print View'!$A84&amp;'Print View'!$U$77,'Coverage Indicators - Section D'!$B$45:$B$196&amp;'Coverage Indicators - Section D'!$J$45:$J$196,0))&lt;&gt;0,INDEX('Coverage Indicators - Section D'!E$45:E$196,MATCH('Print View'!$A84&amp;'Print View'!$U$77,'Coverage Indicators - Section D'!$B$45:$B$196&amp;'Coverage Indicators - Section D'!$J$45:$J$196,0)),""),"")</f>
        <v>7993355.2121946095</v>
      </c>
      <c r="U84" s="239" t="str">
        <f t="array" ref="U84">IFERROR(IF(INDEX('Coverage Indicators - Section D'!F$45:F$196,MATCH('Print View'!$A84&amp;'Print View'!$U$77,'Coverage Indicators - Section D'!$B$45:$B$196&amp;'Coverage Indicators - Section D'!$J$45:$J$196,0))&lt;&gt;0,INDEX('Coverage Indicators - Section D'!F$45:F$196,MATCH('Print View'!$A84&amp;'Print View'!$U$77,'Coverage Indicators - Section D'!$B$45:$B$196&amp;'Coverage Indicators - Section D'!$J$45:$J$196,0)),""),"")</f>
        <v/>
      </c>
      <c r="V84" s="253" t="str">
        <f t="array" ref="V84">IFERROR(IF(INDEX('Coverage Indicators - Section D'!G$45:G$196,MATCH('Print View'!$A84&amp;'Print View'!$U$77,'Coverage Indicators - Section D'!$B$45:$B$196&amp;'Coverage Indicators - Section D'!$J$45:$J$196,0))&lt;&gt;0,INDEX('Coverage Indicators - Section D'!G$45:G$196,MATCH('Print View'!$A84&amp;'Print View'!$U$77,'Coverage Indicators - Section D'!$B$45:$B$196&amp;'Coverage Indicators - Section D'!$J$45:$J$196,0)),""),"")</f>
        <v/>
      </c>
      <c r="W84" s="174" t="str">
        <f t="array" ref="W84">IFERROR(IF(INDEX('Coverage Indicators - Section D'!H$45:H$196,MATCH('Print View'!$A84&amp;'Print View'!$U$77,'Coverage Indicators - Section D'!$B$45:$B$196&amp;'Coverage Indicators - Section D'!$J$45:$J$196,0))&lt;&gt;0,INDEX('Coverage Indicators - Section D'!H$45:H$196,MATCH('Print View'!$A84&amp;'Print View'!$U$77,'Coverage Indicators - Section D'!$B$45:$B$196&amp;'Coverage Indicators - Section D'!$J$45:$J$196,0)),""),"")</f>
        <v/>
      </c>
      <c r="X84" s="249">
        <f t="array" ref="X84">IFERROR(IF(INDEX('Coverage Indicators - Section D'!E$45:E$196,MATCH('Print View'!$A84&amp;'Print View'!$Y$77,'Coverage Indicators - Section D'!$B$45:$B$196&amp;'Coverage Indicators - Section D'!$J$45:$J$196,0))&lt;&gt;0,INDEX('Coverage Indicators - Section D'!E$45:E$196,MATCH('Print View'!$A84&amp;'Print View'!$Y$77,'Coverage Indicators - Section D'!$B$45:$B$196&amp;'Coverage Indicators - Section D'!$J$45:$J$196,0)),""),"")</f>
        <v>8197768.481853947</v>
      </c>
      <c r="Y84" s="250" t="str">
        <f t="array" ref="Y84">IFERROR(IF(INDEX('Coverage Indicators - Section D'!F$45:F$196,MATCH('Print View'!$A84&amp;'Print View'!$Y$77,'Coverage Indicators - Section D'!$B$45:$B$196&amp;'Coverage Indicators - Section D'!$J$45:$J$196,0))&lt;&gt;0,INDEX('Coverage Indicators - Section D'!F$45:F$196,MATCH('Print View'!$A84&amp;'Print View'!$Y$77,'Coverage Indicators - Section D'!$B$45:$B$196&amp;'Coverage Indicators - Section D'!$J$45:$J$196,0)),""),"")</f>
        <v/>
      </c>
      <c r="Z84" s="257" t="str">
        <f t="array" ref="Z84">IFERROR(IF(INDEX('Coverage Indicators - Section D'!G$45:G$196,MATCH('Print View'!$A84&amp;'Print View'!$Y$77,'Coverage Indicators - Section D'!$B$45:$B$196&amp;'Coverage Indicators - Section D'!$J$45:$J$196,0))&lt;&gt;0,INDEX('Coverage Indicators - Section D'!G$45:G$196,MATCH('Print View'!$A84&amp;'Print View'!$Y$77,'Coverage Indicators - Section D'!$B$45:$B$196&amp;'Coverage Indicators - Section D'!$J$45:$J$196,0)),""),"")</f>
        <v/>
      </c>
      <c r="AA84" s="185" t="str">
        <f t="array" ref="AA84">IFERROR(IF(INDEX('Coverage Indicators - Section D'!H$45:H$196,MATCH('Print View'!$A84&amp;'Print View'!$Y$77,'Coverage Indicators - Section D'!$B$45:$B$196&amp;'Coverage Indicators - Section D'!$J$45:$J$196,0))&lt;&gt;0,INDEX('Coverage Indicators - Section D'!H$45:H$196,MATCH('Print View'!$A84&amp;'Print View'!$Y$77,'Coverage Indicators - Section D'!$B$45:$B$196&amp;'Coverage Indicators - Section D'!$J$45:$J$196,0)),""),"")</f>
        <v/>
      </c>
      <c r="AB84" s="249" t="str">
        <f t="array" ref="AB84">IFERROR(IF(INDEX('Coverage Indicators - Section D'!E$45:E$196,MATCH('Print View'!$A84&amp;'Print View'!$AC$77,'Coverage Indicators - Section D'!$B$45:$B$196&amp;'Coverage Indicators - Section D'!$J$45:$J$196,0))&lt;&gt;0,INDEX('Coverage Indicators - Section D'!E$45:E$196,MATCH('Print View'!$A84&amp;'Print View'!$AC$77,'Coverage Indicators - Section D'!$B$45:$B$196&amp;'Coverage Indicators - Section D'!$J$45:$J$196,0)),""),"")</f>
        <v/>
      </c>
      <c r="AC84" s="250" t="str">
        <f t="array" ref="AC84">IFERROR(IF(INDEX('Coverage Indicators - Section D'!F$45:F$196,MATCH('Print View'!$A84&amp;'Print View'!$AC$77,'Coverage Indicators - Section D'!$B$45:$B$196&amp;'Coverage Indicators - Section D'!$J$45:$J$196,0))&lt;&gt;0,INDEX('Coverage Indicators - Section D'!F$45:F$196,MATCH('Print View'!$A84&amp;'Print View'!$AC$77,'Coverage Indicators - Section D'!$B$45:$B$196&amp;'Coverage Indicators - Section D'!$J$45:$J$196,0)),""),"")</f>
        <v/>
      </c>
      <c r="AD84" s="257" t="str">
        <f t="array" ref="AD84">IFERROR(IF(INDEX('Coverage Indicators - Section D'!G$45:G$196,MATCH('Print View'!$A84&amp;'Print View'!$AC$77,'Coverage Indicators - Section D'!$B$45:$B$196&amp;'Coverage Indicators - Section D'!$J$45:$J$196,0))&lt;&gt;0,INDEX('Coverage Indicators - Section D'!G$45:G$196,MATCH('Print View'!$A84&amp;'Print View'!$AC$77,'Coverage Indicators - Section D'!$B$45:$B$196&amp;'Coverage Indicators - Section D'!$J$45:$J$196,0)),""),"")</f>
        <v/>
      </c>
      <c r="AE84" s="185" t="str">
        <f t="array" ref="AE84">IFERROR(IF(INDEX('Coverage Indicators - Section D'!H$45:H$196,MATCH('Print View'!$A84&amp;'Print View'!$AC$77,'Coverage Indicators - Section D'!$B$45:$B$196&amp;'Coverage Indicators - Section D'!$J$45:$J$196,0))&lt;&gt;0,INDEX('Coverage Indicators - Section D'!H$45:H$196,MATCH('Print View'!$A84&amp;'Print View'!$AC$77,'Coverage Indicators - Section D'!$B$45:$B$196&amp;'Coverage Indicators - Section D'!$J$45:$J$196,0)),""),"")</f>
        <v/>
      </c>
      <c r="AF84" s="249" t="str">
        <f t="array" ref="AF84">IFERROR(IF(INDEX('Coverage Indicators - Section D'!E$45:E$196,MATCH('Print View'!$A84&amp;'Print View'!$AG$77,'Coverage Indicators - Section D'!$B$45:$B$196&amp;'Coverage Indicators - Section D'!$J$45:$J$196,0))&lt;&gt;0,INDEX('Coverage Indicators - Section D'!E$45:E$196,MATCH('Print View'!$A84&amp;'Print View'!$AG$77,'Coverage Indicators - Section D'!$B$45:$B$196&amp;'Coverage Indicators - Section D'!$J$45:$J$196,0)),""),"")</f>
        <v/>
      </c>
      <c r="AG84" s="250" t="str">
        <f t="array" ref="AG84">IFERROR(IF(INDEX('Coverage Indicators - Section D'!F$45:F$196,MATCH('Print View'!$A84&amp;'Print View'!$AG$77,'Coverage Indicators - Section D'!$B$45:$B$196&amp;'Coverage Indicators - Section D'!$J$45:$J$196,0))&lt;&gt;0,INDEX('Coverage Indicators - Section D'!F$45:F$196,MATCH('Print View'!$A84&amp;'Print View'!$AG$77,'Coverage Indicators - Section D'!$B$45:$B$196&amp;'Coverage Indicators - Section D'!$J$45:$J$196,0)),""),"")</f>
        <v/>
      </c>
      <c r="AH84" s="261" t="str">
        <f t="array" ref="AH84">IFERROR(IF(INDEX('Coverage Indicators - Section D'!G$45:G$196,MATCH('Print View'!$A84&amp;'Print View'!$AG$77,'Coverage Indicators - Section D'!$B$45:$B$196&amp;'Coverage Indicators - Section D'!$J$45:$J$196,0))&lt;&gt;0,INDEX('Coverage Indicators - Section D'!G$45:G$196,MATCH('Print View'!$A84&amp;'Print View'!$AG$77,'Coverage Indicators - Section D'!$B$45:$B$196&amp;'Coverage Indicators - Section D'!$J$45:$J$196,0)),""),"")</f>
        <v/>
      </c>
      <c r="AI84" s="185" t="str">
        <f t="array" ref="AI84">IFERROR(IF(INDEX('Coverage Indicators - Section D'!H$45:H$196,MATCH('Print View'!$A84&amp;'Print View'!$AG$77,'Coverage Indicators - Section D'!$B$45:$B$196&amp;'Coverage Indicators - Section D'!$J$45:$J$196,0))&lt;&gt;0,INDEX('Coverage Indicators - Section D'!H$45:H$196,MATCH('Print View'!$A84&amp;'Print View'!$AG$77,'Coverage Indicators - Section D'!$B$45:$B$196&amp;'Coverage Indicators - Section D'!$J$45:$J$196,0)),""),"")</f>
        <v/>
      </c>
      <c r="AJ84" s="234" t="str">
        <f>IFERROR(IF(INDEX('Coverage Indicators - Section D'!W$10:W$41,MATCH('Print View'!$A84,'Coverage Indicators - Section D'!$A$10:$A$41,0))&lt;&gt;0,INDEX('Coverage Indicators - Section D'!W$10:W$41,MATCH('Print View'!$A84,'Coverage Indicators - Section D'!$A$10:$A$41,0)),""),"")</f>
        <v xml:space="preserve">This indicator measures the number of RTK based HIV tests conducted among men and women of all ages. Baseline value is based on MISAU reports for January-December 2016. Because not all program registries that offer HIV Testing and Counseling record client sex, gender disaggregation of results cannot be reported at this time. Test status disaggregation to be reported without sub-disaggregation. </v>
      </c>
      <c r="AK84" s="292"/>
      <c r="AL84" s="292"/>
      <c r="AM84" s="292"/>
      <c r="AN84" s="292"/>
      <c r="AO84" s="292"/>
      <c r="AP84" s="292"/>
      <c r="AQ84" s="292"/>
      <c r="AR84" s="292"/>
    </row>
    <row r="85" spans="1:44" s="293" customFormat="1" ht="409.5" x14ac:dyDescent="0.25">
      <c r="A85" s="177">
        <v>6</v>
      </c>
      <c r="B85" s="203" t="str">
        <f>IFERROR(IF(INDEX('Coverage Indicators - Section D'!B$10:B$41,MATCH('Print View'!$A85,'Coverage Indicators - Section D'!$A$10:$A$41,0))&lt;&gt;0,INDEX('Coverage Indicators - Section D'!B$10:B$41,MATCH('Print View'!$A85,'Coverage Indicators - Section D'!$A$10:$A$41,0)),""),"")</f>
        <v>PMTCT</v>
      </c>
      <c r="C85" s="203" t="str">
        <f>IFERROR(IF(INDEX('Coverage Indicators - Section D'!C$10:C$41,MATCH('Print View'!$A85,'Coverage Indicators - Section D'!$A$10:$A$41,0))&lt;&gt;0,INDEX('Coverage Indicators - Section D'!C$10:C$41,MATCH('Print View'!$A85,'Coverage Indicators - Section D'!$A$10:$A$41,0)),""),"")</f>
        <v>PMTCT-1: Percentage of pregnant women who know their HIV status</v>
      </c>
      <c r="D85" s="203" t="str">
        <f>IFERROR(IF(INDEX('Coverage Indicators - Section D'!D$10:D$41,MATCH('Print View'!$A85,'Coverage Indicators - Section D'!$A$10:$A$41,0))&lt;&gt;0,INDEX('Coverage Indicators - Section D'!D$10:D$41,MATCH('Print View'!$A85,'Coverage Indicators - Section D'!$A$10:$A$41,0)),""),"")</f>
        <v/>
      </c>
      <c r="E85" s="203">
        <f>IFERROR(IF(INDEX('Coverage Indicators - Section D'!E$10:E$41,MATCH('Print View'!$A85,'Coverage Indicators - Section D'!$A$10:$A$41,0))&lt;&gt;0,INDEX('Coverage Indicators - Section D'!E$10:E$41,MATCH('Print View'!$A85,'Coverage Indicators - Section D'!$A$10:$A$41,0)),""),"")</f>
        <v>1245242</v>
      </c>
      <c r="F85" s="203">
        <f>IFERROR(IF(INDEX('Coverage Indicators - Section D'!F$10:F$41,MATCH('Print View'!$A85,'Coverage Indicators - Section D'!$A$10:$A$41,0))&lt;&gt;0,INDEX('Coverage Indicators - Section D'!F$10:F$41,MATCH('Print View'!$A85,'Coverage Indicators - Section D'!$A$10:$A$41,0)),""),"")</f>
        <v>1425631</v>
      </c>
      <c r="G85" s="203">
        <f>IFERROR(IF(INDEX('Coverage Indicators - Section D'!G$10:G$41,MATCH('Print View'!$A85,'Coverage Indicators - Section D'!$A$10:$A$41,0))&lt;&gt;0,INDEX('Coverage Indicators - Section D'!G$10:G$41,MATCH('Print View'!$A85,'Coverage Indicators - Section D'!$A$10:$A$41,0)),""),"")</f>
        <v>87.346725765643427</v>
      </c>
      <c r="H85" s="203" t="str">
        <f>IFERROR(IF(INDEX('Coverage Indicators - Section D'!H$10:H$41,MATCH('Print View'!$A85,'Coverage Indicators - Section D'!$A$10:$A$41,0))&lt;&gt;0,INDEX('Coverage Indicators - Section D'!H$10:H$41,MATCH('Print View'!$A85,'Coverage Indicators - Section D'!$A$10:$A$41,0)),""),"")</f>
        <v>2016</v>
      </c>
      <c r="I85" s="203" t="str">
        <f>IFERROR(IF(INDEX('Coverage Indicators - Section D'!P$10:P$41,MATCH('Print View'!$A85,'Coverage Indicators - Section D'!$A$10:$A$41,0))&lt;&gt;0,INDEX('Coverage Indicators - Section D'!P$10:P$41,MATCH('Print View'!$A85,'Coverage Indicators - Section D'!$A$10:$A$41,0)),""),"")</f>
        <v>HMIS (SIS-MA)</v>
      </c>
      <c r="J85" s="203" t="str">
        <f>IFERROR(IF(INDEX('Coverage Indicators - Section D'!Q$10:Q$41,MATCH('Print View'!$A85,'Coverage Indicators - Section D'!$A$10:$A$41,0))&lt;&gt;0,INDEX('Coverage Indicators - Section D'!Q$10:Q$41,MATCH('Print View'!$A85,'Coverage Indicators - Section D'!$A$10:$A$41,0)),""),"")</f>
        <v/>
      </c>
      <c r="K85" s="203" t="str">
        <f>IFERROR(IF(INDEX('Coverage Indicators - Section D'!R$10:R$41,MATCH('Print View'!$A85,'Coverage Indicators - Section D'!$A$10:$A$41,0))&lt;&gt;0,INDEX('Coverage Indicators - Section D'!R$10:R$41,MATCH('Print View'!$A85,'Coverage Indicators - Section D'!$A$10:$A$41,0)),""),"")</f>
        <v/>
      </c>
      <c r="L85" s="203" t="str">
        <f>IFERROR(IF(INDEX('Coverage Indicators - Section D'!S$10:S$41,MATCH('Print View'!$A85,'Coverage Indicators - Section D'!$A$10:$A$41,0))&lt;&gt;0,INDEX('Coverage Indicators - Section D'!S$10:S$41,MATCH('Print View'!$A85,'Coverage Indicators - Section D'!$A$10:$A$41,0)),""),"")</f>
        <v>Ministry of Health of the Government of Mozambique</v>
      </c>
      <c r="M85" s="203" t="str">
        <f>IFERROR(IF(INDEX('Coverage Indicators - Section D'!T$10:T$41,MATCH('Print View'!$A85,'Coverage Indicators - Section D'!$A$10:$A$41,0))&lt;&gt;0,INDEX('Coverage Indicators - Section D'!T$10:T$41,MATCH('Print View'!$A85,'Coverage Indicators - Section D'!$A$10:$A$41,0)),""),"")</f>
        <v>Mozambique</v>
      </c>
      <c r="N85" s="203" t="str">
        <f>IFERROR(IF(INDEX('Coverage Indicators - Section D'!U$10:U$41,MATCH('Print View'!$A85,'Coverage Indicators - Section D'!$A$10:$A$41,0))&lt;&gt;0,INDEX('Coverage Indicators - Section D'!U$10:U$41,MATCH('Print View'!$A85,'Coverage Indicators - Section D'!$A$10:$A$41,0)),""),"")</f>
        <v>National</v>
      </c>
      <c r="O85" s="203" t="str">
        <f>IFERROR(IF(INDEX('Coverage Indicators - Section D'!V$10:V$41,MATCH('Print View'!$A85,'Coverage Indicators - Section D'!$A$10:$A$41,0))&lt;&gt;0,INDEX('Coverage Indicators - Section D'!V$10:V$41,MATCH('Print View'!$A85,'Coverage Indicators - Section D'!$A$10:$A$41,0)),""),"")</f>
        <v>N-Non-cumulative</v>
      </c>
      <c r="P85" s="240">
        <f t="array" ref="P85">IFERROR(IF(INDEX('Coverage Indicators - Section D'!E$45:E$196,MATCH('Print View'!$A85&amp;'Print View'!$Q$77,'Coverage Indicators - Section D'!$B$45:$B$196&amp;'Coverage Indicators - Section D'!$J$45:$J$196,0))&lt;&gt;0,INDEX('Coverage Indicators - Section D'!E$45:E$196,MATCH('Print View'!$A85&amp;'Print View'!$Q$77,'Coverage Indicators - Section D'!$B$45:$B$196&amp;'Coverage Indicators - Section D'!$J$45:$J$196,0)),""),"")</f>
        <v>1325072.9223500004</v>
      </c>
      <c r="Q85" s="241">
        <f t="array" ref="Q85">IFERROR(IF(INDEX('Coverage Indicators - Section D'!F$45:F$196,MATCH('Print View'!$A85&amp;'Print View'!$Q$77,'Coverage Indicators - Section D'!$B$45:$B$196&amp;'Coverage Indicators - Section D'!$J$45:$J$196,0))&lt;&gt;0,INDEX('Coverage Indicators - Section D'!F$45:F$196,MATCH('Print View'!$A85&amp;'Print View'!$Q$77,'Coverage Indicators - Section D'!$B$45:$B$196&amp;'Coverage Indicators - Section D'!$J$45:$J$196,0)),""),"")</f>
        <v>1325072.9223500004</v>
      </c>
      <c r="R85" s="254">
        <f t="array" ref="R85">IFERROR(IF(INDEX('Coverage Indicators - Section D'!G$45:G$196,MATCH('Print View'!$A85&amp;'Print View'!$Q$77,'Coverage Indicators - Section D'!$B$45:$B$196&amp;'Coverage Indicators - Section D'!$J$45:$J$196,0))&lt;&gt;0,INDEX('Coverage Indicators - Section D'!G$45:G$196,MATCH('Print View'!$A85&amp;'Print View'!$Q$77,'Coverage Indicators - Section D'!$B$45:$B$196&amp;'Coverage Indicators - Section D'!$J$45:$J$196,0)),""),"")</f>
        <v>100</v>
      </c>
      <c r="S85" s="231" t="str">
        <f t="array" ref="S85">IFERROR(IF(INDEX('Coverage Indicators - Section D'!H$45:H$196,MATCH('Print View'!$A85&amp;'Print View'!$Q$77,'Coverage Indicators - Section D'!$B$45:$B$196&amp;'Coverage Indicators - Section D'!$J$45:$J$196,0))&lt;&gt;0,INDEX('Coverage Indicators - Section D'!H$45:H$196,MATCH('Print View'!$A85&amp;'Print View'!$Q$77,'Coverage Indicators - Section D'!$B$45:$B$196&amp;'Coverage Indicators - Section D'!$J$45:$J$196,0)),""),"")</f>
        <v/>
      </c>
      <c r="T85" s="245">
        <f t="array" ref="T85">IFERROR(IF(INDEX('Coverage Indicators - Section D'!E$45:E$196,MATCH('Print View'!$A85&amp;'Print View'!$U$77,'Coverage Indicators - Section D'!$B$45:$B$196&amp;'Coverage Indicators - Section D'!$J$45:$J$196,0))&lt;&gt;0,INDEX('Coverage Indicators - Section D'!E$45:E$196,MATCH('Print View'!$A85&amp;'Print View'!$U$77,'Coverage Indicators - Section D'!$B$45:$B$196&amp;'Coverage Indicators - Section D'!$J$45:$J$196,0)),""),"")</f>
        <v>1375041.1301499999</v>
      </c>
      <c r="U85" s="241">
        <f t="array" ref="U85">IFERROR(IF(INDEX('Coverage Indicators - Section D'!F$45:F$196,MATCH('Print View'!$A85&amp;'Print View'!$U$77,'Coverage Indicators - Section D'!$B$45:$B$196&amp;'Coverage Indicators - Section D'!$J$45:$J$196,0))&lt;&gt;0,INDEX('Coverage Indicators - Section D'!F$45:F$196,MATCH('Print View'!$A85&amp;'Print View'!$U$77,'Coverage Indicators - Section D'!$B$45:$B$196&amp;'Coverage Indicators - Section D'!$J$45:$J$196,0)),""),"")</f>
        <v>1375041.1301499999</v>
      </c>
      <c r="V85" s="254">
        <f t="array" ref="V85">IFERROR(IF(INDEX('Coverage Indicators - Section D'!G$45:G$196,MATCH('Print View'!$A85&amp;'Print View'!$U$77,'Coverage Indicators - Section D'!$B$45:$B$196&amp;'Coverage Indicators - Section D'!$J$45:$J$196,0))&lt;&gt;0,INDEX('Coverage Indicators - Section D'!G$45:G$196,MATCH('Print View'!$A85&amp;'Print View'!$U$77,'Coverage Indicators - Section D'!$B$45:$B$196&amp;'Coverage Indicators - Section D'!$J$45:$J$196,0)),""),"")</f>
        <v>100</v>
      </c>
      <c r="W85" s="231" t="str">
        <f t="array" ref="W85">IFERROR(IF(INDEX('Coverage Indicators - Section D'!H$45:H$196,MATCH('Print View'!$A85&amp;'Print View'!$U$77,'Coverage Indicators - Section D'!$B$45:$B$196&amp;'Coverage Indicators - Section D'!$J$45:$J$196,0))&lt;&gt;0,INDEX('Coverage Indicators - Section D'!H$45:H$196,MATCH('Print View'!$A85&amp;'Print View'!$U$77,'Coverage Indicators - Section D'!$B$45:$B$196&amp;'Coverage Indicators - Section D'!$J$45:$J$196,0)),""),"")</f>
        <v/>
      </c>
      <c r="X85" s="247">
        <f t="array" ref="X85">IFERROR(IF(INDEX('Coverage Indicators - Section D'!E$45:E$196,MATCH('Print View'!$A85&amp;'Print View'!$Y$77,'Coverage Indicators - Section D'!$B$45:$B$196&amp;'Coverage Indicators - Section D'!$J$45:$J$196,0))&lt;&gt;0,INDEX('Coverage Indicators - Section D'!E$45:E$196,MATCH('Print View'!$A85&amp;'Print View'!$Y$77,'Coverage Indicators - Section D'!$B$45:$B$196&amp;'Coverage Indicators - Section D'!$J$45:$J$196,0)),""),"")</f>
        <v>1418387.9585000002</v>
      </c>
      <c r="Y85" s="248">
        <f t="array" ref="Y85">IFERROR(IF(INDEX('Coverage Indicators - Section D'!F$45:F$196,MATCH('Print View'!$A85&amp;'Print View'!$Y$77,'Coverage Indicators - Section D'!$B$45:$B$196&amp;'Coverage Indicators - Section D'!$J$45:$J$196,0))&lt;&gt;0,INDEX('Coverage Indicators - Section D'!F$45:F$196,MATCH('Print View'!$A85&amp;'Print View'!$Y$77,'Coverage Indicators - Section D'!$B$45:$B$196&amp;'Coverage Indicators - Section D'!$J$45:$J$196,0)),""),"")</f>
        <v>1418387.9585000002</v>
      </c>
      <c r="Z85" s="256">
        <f t="array" ref="Z85">IFERROR(IF(INDEX('Coverage Indicators - Section D'!G$45:G$196,MATCH('Print View'!$A85&amp;'Print View'!$Y$77,'Coverage Indicators - Section D'!$B$45:$B$196&amp;'Coverage Indicators - Section D'!$J$45:$J$196,0))&lt;&gt;0,INDEX('Coverage Indicators - Section D'!G$45:G$196,MATCH('Print View'!$A85&amp;'Print View'!$Y$77,'Coverage Indicators - Section D'!$B$45:$B$196&amp;'Coverage Indicators - Section D'!$J$45:$J$196,0)),""),"")</f>
        <v>100</v>
      </c>
      <c r="AA85" s="180" t="str">
        <f t="array" ref="AA85">IFERROR(IF(INDEX('Coverage Indicators - Section D'!H$45:H$196,MATCH('Print View'!$A85&amp;'Print View'!$Y$77,'Coverage Indicators - Section D'!$B$45:$B$196&amp;'Coverage Indicators - Section D'!$J$45:$J$196,0))&lt;&gt;0,INDEX('Coverage Indicators - Section D'!H$45:H$196,MATCH('Print View'!$A85&amp;'Print View'!$Y$77,'Coverage Indicators - Section D'!$B$45:$B$196&amp;'Coverage Indicators - Section D'!$J$45:$J$196,0)),""),"")</f>
        <v/>
      </c>
      <c r="AB85" s="247" t="str">
        <f t="array" ref="AB85">IFERROR(IF(INDEX('Coverage Indicators - Section D'!E$45:E$196,MATCH('Print View'!$A85&amp;'Print View'!$AC$77,'Coverage Indicators - Section D'!$B$45:$B$196&amp;'Coverage Indicators - Section D'!$J$45:$J$196,0))&lt;&gt;0,INDEX('Coverage Indicators - Section D'!E$45:E$196,MATCH('Print View'!$A85&amp;'Print View'!$AC$77,'Coverage Indicators - Section D'!$B$45:$B$196&amp;'Coverage Indicators - Section D'!$J$45:$J$196,0)),""),"")</f>
        <v/>
      </c>
      <c r="AC85" s="248" t="str">
        <f t="array" ref="AC85">IFERROR(IF(INDEX('Coverage Indicators - Section D'!F$45:F$196,MATCH('Print View'!$A85&amp;'Print View'!$AC$77,'Coverage Indicators - Section D'!$B$45:$B$196&amp;'Coverage Indicators - Section D'!$J$45:$J$196,0))&lt;&gt;0,INDEX('Coverage Indicators - Section D'!F$45:F$196,MATCH('Print View'!$A85&amp;'Print View'!$AC$77,'Coverage Indicators - Section D'!$B$45:$B$196&amp;'Coverage Indicators - Section D'!$J$45:$J$196,0)),""),"")</f>
        <v/>
      </c>
      <c r="AD85" s="256" t="str">
        <f t="array" ref="AD85">IFERROR(IF(INDEX('Coverage Indicators - Section D'!G$45:G$196,MATCH('Print View'!$A85&amp;'Print View'!$AC$77,'Coverage Indicators - Section D'!$B$45:$B$196&amp;'Coverage Indicators - Section D'!$J$45:$J$196,0))&lt;&gt;0,INDEX('Coverage Indicators - Section D'!G$45:G$196,MATCH('Print View'!$A85&amp;'Print View'!$AC$77,'Coverage Indicators - Section D'!$B$45:$B$196&amp;'Coverage Indicators - Section D'!$J$45:$J$196,0)),""),"")</f>
        <v/>
      </c>
      <c r="AE85" s="180" t="str">
        <f t="array" ref="AE85">IFERROR(IF(INDEX('Coverage Indicators - Section D'!H$45:H$196,MATCH('Print View'!$A85&amp;'Print View'!$AC$77,'Coverage Indicators - Section D'!$B$45:$B$196&amp;'Coverage Indicators - Section D'!$J$45:$J$196,0))&lt;&gt;0,INDEX('Coverage Indicators - Section D'!H$45:H$196,MATCH('Print View'!$A85&amp;'Print View'!$AC$77,'Coverage Indicators - Section D'!$B$45:$B$196&amp;'Coverage Indicators - Section D'!$J$45:$J$196,0)),""),"")</f>
        <v/>
      </c>
      <c r="AF85" s="247" t="str">
        <f t="array" ref="AF85">IFERROR(IF(INDEX('Coverage Indicators - Section D'!E$45:E$196,MATCH('Print View'!$A85&amp;'Print View'!$AG$77,'Coverage Indicators - Section D'!$B$45:$B$196&amp;'Coverage Indicators - Section D'!$J$45:$J$196,0))&lt;&gt;0,INDEX('Coverage Indicators - Section D'!E$45:E$196,MATCH('Print View'!$A85&amp;'Print View'!$AG$77,'Coverage Indicators - Section D'!$B$45:$B$196&amp;'Coverage Indicators - Section D'!$J$45:$J$196,0)),""),"")</f>
        <v/>
      </c>
      <c r="AG85" s="248" t="str">
        <f t="array" ref="AG85">IFERROR(IF(INDEX('Coverage Indicators - Section D'!F$45:F$196,MATCH('Print View'!$A85&amp;'Print View'!$AG$77,'Coverage Indicators - Section D'!$B$45:$B$196&amp;'Coverage Indicators - Section D'!$J$45:$J$196,0))&lt;&gt;0,INDEX('Coverage Indicators - Section D'!F$45:F$196,MATCH('Print View'!$A85&amp;'Print View'!$AG$77,'Coverage Indicators - Section D'!$B$45:$B$196&amp;'Coverage Indicators - Section D'!$J$45:$J$196,0)),""),"")</f>
        <v/>
      </c>
      <c r="AH85" s="260" t="str">
        <f t="array" ref="AH85">IFERROR(IF(INDEX('Coverage Indicators - Section D'!G$45:G$196,MATCH('Print View'!$A85&amp;'Print View'!$AG$77,'Coverage Indicators - Section D'!$B$45:$B$196&amp;'Coverage Indicators - Section D'!$J$45:$J$196,0))&lt;&gt;0,INDEX('Coverage Indicators - Section D'!G$45:G$196,MATCH('Print View'!$A85&amp;'Print View'!$AG$77,'Coverage Indicators - Section D'!$B$45:$B$196&amp;'Coverage Indicators - Section D'!$J$45:$J$196,0)),""),"")</f>
        <v/>
      </c>
      <c r="AI85" s="180" t="str">
        <f t="array" ref="AI85">IFERROR(IF(INDEX('Coverage Indicators - Section D'!H$45:H$196,MATCH('Print View'!$A85&amp;'Print View'!$AG$77,'Coverage Indicators - Section D'!$B$45:$B$196&amp;'Coverage Indicators - Section D'!$J$45:$J$196,0))&lt;&gt;0,INDEX('Coverage Indicators - Section D'!H$45:H$196,MATCH('Print View'!$A85&amp;'Print View'!$AG$77,'Coverage Indicators - Section D'!$B$45:$B$196&amp;'Coverage Indicators - Section D'!$J$45:$J$196,0)),""),"")</f>
        <v/>
      </c>
      <c r="AJ85" s="235" t="str">
        <f>IFERROR(IF(INDEX('Coverage Indicators - Section D'!W$10:W$41,MATCH('Print View'!$A85,'Coverage Indicators - Section D'!$A$10:$A$41,0))&lt;&gt;0,INDEX('Coverage Indicators - Section D'!W$10:W$41,MATCH('Print View'!$A85,'Coverage Indicators - Section D'!$A$10:$A$41,0)),""),"")</f>
        <v xml:space="preserve">Indicator measures coverage of the first step in service-level PMTCT cascade. High coverage enables timely initiation of ART for mothers found to be HIV+. New longitudinal registries implemented by MoH MCH program in 2016 reports final ANC outcomes for indicators sensative to double-counting (such as PMTCT-1) 6 months after cohort enrollment in ANC. As such results reporting will be 6 months out of line with PUDR reporting periods.  Results will be reported with numerator, denominator (service-level number of women attending 1st ANC) and percent coverage. Decision to use service-level denominator based on Mozambique's high coverage of 1st ANC among expectant mothers (92.6% according to IMASIDA 2015) and the fact that upcoming 2017 census will provide revised estimates for annual pregnancies for the years of the implementation period. Performance for this indicator will be assessed in relation to the percent coverage. As is proposed for future reporting, 2016 basline result is calculated using service-level denominator.  </v>
      </c>
      <c r="AK85" s="292"/>
      <c r="AL85" s="292"/>
      <c r="AM85" s="292"/>
      <c r="AN85" s="292"/>
      <c r="AO85" s="292"/>
      <c r="AP85" s="292"/>
      <c r="AQ85" s="292"/>
      <c r="AR85" s="292"/>
    </row>
    <row r="86" spans="1:44" s="293" customFormat="1" ht="409.5" x14ac:dyDescent="0.25">
      <c r="A86" s="213">
        <v>7</v>
      </c>
      <c r="B86" s="202" t="str">
        <f>IFERROR(IF(INDEX('Coverage Indicators - Section D'!B$10:B$41,MATCH('Print View'!$A86,'Coverage Indicators - Section D'!$A$10:$A$41,0))&lt;&gt;0,INDEX('Coverage Indicators - Section D'!B$10:B$41,MATCH('Print View'!$A86,'Coverage Indicators - Section D'!$A$10:$A$41,0)),""),"")</f>
        <v>PMTCT</v>
      </c>
      <c r="C86" s="202" t="str">
        <f>IFERROR(IF(INDEX('Coverage Indicators - Section D'!C$10:C$41,MATCH('Print View'!$A86,'Coverage Indicators - Section D'!$A$10:$A$41,0))&lt;&gt;0,INDEX('Coverage Indicators - Section D'!C$10:C$41,MATCH('Print View'!$A86,'Coverage Indicators - Section D'!$A$10:$A$41,0)),""),"")</f>
        <v>PMTCT-2.1: Percentage of HIV-positive pregnant women who received ART during pregnancy</v>
      </c>
      <c r="D86" s="202" t="str">
        <f>IFERROR(IF(INDEX('Coverage Indicators - Section D'!D$10:D$41,MATCH('Print View'!$A86,'Coverage Indicators - Section D'!$A$10:$A$41,0))&lt;&gt;0,INDEX('Coverage Indicators - Section D'!D$10:D$41,MATCH('Print View'!$A86,'Coverage Indicators - Section D'!$A$10:$A$41,0)),""),"")</f>
        <v/>
      </c>
      <c r="E86" s="202">
        <f>IFERROR(IF(INDEX('Coverage Indicators - Section D'!E$10:E$41,MATCH('Print View'!$A86,'Coverage Indicators - Section D'!$A$10:$A$41,0))&lt;&gt;0,INDEX('Coverage Indicators - Section D'!E$10:E$41,MATCH('Print View'!$A86,'Coverage Indicators - Section D'!$A$10:$A$41,0)),""),"")</f>
        <v>90993</v>
      </c>
      <c r="F86" s="202">
        <f>IFERROR(IF(INDEX('Coverage Indicators - Section D'!F$10:F$41,MATCH('Print View'!$A86,'Coverage Indicators - Section D'!$A$10:$A$41,0))&lt;&gt;0,INDEX('Coverage Indicators - Section D'!F$10:F$41,MATCH('Print View'!$A86,'Coverage Indicators - Section D'!$A$10:$A$41,0)),""),"")</f>
        <v>100963</v>
      </c>
      <c r="G86" s="202">
        <f>IFERROR(IF(INDEX('Coverage Indicators - Section D'!G$10:G$41,MATCH('Print View'!$A86,'Coverage Indicators - Section D'!$A$10:$A$41,0))&lt;&gt;0,INDEX('Coverage Indicators - Section D'!G$10:G$41,MATCH('Print View'!$A86,'Coverage Indicators - Section D'!$A$10:$A$41,0)),""),"")</f>
        <v>90.12509533195329</v>
      </c>
      <c r="H86" s="202" t="str">
        <f>IFERROR(IF(INDEX('Coverage Indicators - Section D'!H$10:H$41,MATCH('Print View'!$A86,'Coverage Indicators - Section D'!$A$10:$A$41,0))&lt;&gt;0,INDEX('Coverage Indicators - Section D'!H$10:H$41,MATCH('Print View'!$A86,'Coverage Indicators - Section D'!$A$10:$A$41,0)),""),"")</f>
        <v>2016</v>
      </c>
      <c r="I86" s="202" t="str">
        <f>IFERROR(IF(INDEX('Coverage Indicators - Section D'!P$10:P$41,MATCH('Print View'!$A86,'Coverage Indicators - Section D'!$A$10:$A$41,0))&lt;&gt;0,INDEX('Coverage Indicators - Section D'!P$10:P$41,MATCH('Print View'!$A86,'Coverage Indicators - Section D'!$A$10:$A$41,0)),""),"")</f>
        <v>HMIS (SIS-MA)</v>
      </c>
      <c r="J86" s="202" t="str">
        <f>IFERROR(IF(INDEX('Coverage Indicators - Section D'!Q$10:Q$41,MATCH('Print View'!$A86,'Coverage Indicators - Section D'!$A$10:$A$41,0))&lt;&gt;0,INDEX('Coverage Indicators - Section D'!Q$10:Q$41,MATCH('Print View'!$A86,'Coverage Indicators - Section D'!$A$10:$A$41,0)),""),"")</f>
        <v/>
      </c>
      <c r="K86" s="202" t="str">
        <f>IFERROR(IF(INDEX('Coverage Indicators - Section D'!R$10:R$41,MATCH('Print View'!$A86,'Coverage Indicators - Section D'!$A$10:$A$41,0))&lt;&gt;0,INDEX('Coverage Indicators - Section D'!R$10:R$41,MATCH('Print View'!$A86,'Coverage Indicators - Section D'!$A$10:$A$41,0)),""),"")</f>
        <v>TCS-1(M): Percentage of people living with HIV currently receiving antiretroviral therapy</v>
      </c>
      <c r="L86" s="202" t="str">
        <f>IFERROR(IF(INDEX('Coverage Indicators - Section D'!S$10:S$41,MATCH('Print View'!$A86,'Coverage Indicators - Section D'!$A$10:$A$41,0))&lt;&gt;0,INDEX('Coverage Indicators - Section D'!S$10:S$41,MATCH('Print View'!$A86,'Coverage Indicators - Section D'!$A$10:$A$41,0)),""),"")</f>
        <v>Ministry of Health of the Government of Mozambique</v>
      </c>
      <c r="M86" s="202" t="str">
        <f>IFERROR(IF(INDEX('Coverage Indicators - Section D'!T$10:T$41,MATCH('Print View'!$A86,'Coverage Indicators - Section D'!$A$10:$A$41,0))&lt;&gt;0,INDEX('Coverage Indicators - Section D'!T$10:T$41,MATCH('Print View'!$A86,'Coverage Indicators - Section D'!$A$10:$A$41,0)),""),"")</f>
        <v>Mozambique</v>
      </c>
      <c r="N86" s="202" t="str">
        <f>IFERROR(IF(INDEX('Coverage Indicators - Section D'!U$10:U$41,MATCH('Print View'!$A86,'Coverage Indicators - Section D'!$A$10:$A$41,0))&lt;&gt;0,INDEX('Coverage Indicators - Section D'!U$10:U$41,MATCH('Print View'!$A86,'Coverage Indicators - Section D'!$A$10:$A$41,0)),""),"")</f>
        <v>National</v>
      </c>
      <c r="O86" s="202" t="str">
        <f>IFERROR(IF(INDEX('Coverage Indicators - Section D'!V$10:V$41,MATCH('Print View'!$A86,'Coverage Indicators - Section D'!$A$10:$A$41,0))&lt;&gt;0,INDEX('Coverage Indicators - Section D'!V$10:V$41,MATCH('Print View'!$A86,'Coverage Indicators - Section D'!$A$10:$A$41,0)),""),"")</f>
        <v>N-Non-cumulative</v>
      </c>
      <c r="P86" s="238">
        <f t="array" ref="P86">IFERROR(IF(INDEX('Coverage Indicators - Section D'!E$45:E$196,MATCH('Print View'!$A86&amp;'Print View'!$Q$77,'Coverage Indicators - Section D'!$B$45:$B$196&amp;'Coverage Indicators - Section D'!$J$45:$J$196,0))&lt;&gt;0,INDEX('Coverage Indicators - Section D'!E$45:E$196,MATCH('Print View'!$A86&amp;'Print View'!$Q$77,'Coverage Indicators - Section D'!$B$45:$B$196&amp;'Coverage Indicators - Section D'!$J$45:$J$196,0)),""),"")</f>
        <v>102126.72900477648</v>
      </c>
      <c r="Q86" s="239">
        <f t="array" ref="Q86">IFERROR(IF(INDEX('Coverage Indicators - Section D'!F$45:F$196,MATCH('Print View'!$A86&amp;'Print View'!$Q$77,'Coverage Indicators - Section D'!$B$45:$B$196&amp;'Coverage Indicators - Section D'!$J$45:$J$196,0))&lt;&gt;0,INDEX('Coverage Indicators - Section D'!F$45:F$196,MATCH('Print View'!$A86&amp;'Print View'!$Q$77,'Coverage Indicators - Section D'!$B$45:$B$196&amp;'Coverage Indicators - Section D'!$J$45:$J$196,0)),""),"")</f>
        <v>106628.664</v>
      </c>
      <c r="R86" s="253">
        <f t="array" ref="R86">IFERROR(IF(INDEX('Coverage Indicators - Section D'!G$45:G$196,MATCH('Print View'!$A86&amp;'Print View'!$Q$77,'Coverage Indicators - Section D'!$B$45:$B$196&amp;'Coverage Indicators - Section D'!$J$45:$J$196,0))&lt;&gt;0,INDEX('Coverage Indicators - Section D'!G$45:G$196,MATCH('Print View'!$A86&amp;'Print View'!$Q$77,'Coverage Indicators - Section D'!$B$45:$B$196&amp;'Coverage Indicators - Section D'!$J$45:$J$196,0)),""),"")</f>
        <v>95.777931724603121</v>
      </c>
      <c r="S86" s="174" t="str">
        <f t="array" ref="S86">IFERROR(IF(INDEX('Coverage Indicators - Section D'!H$45:H$196,MATCH('Print View'!$A86&amp;'Print View'!$Q$77,'Coverage Indicators - Section D'!$B$45:$B$196&amp;'Coverage Indicators - Section D'!$J$45:$J$196,0))&lt;&gt;0,INDEX('Coverage Indicators - Section D'!H$45:H$196,MATCH('Print View'!$A86&amp;'Print View'!$Q$77,'Coverage Indicators - Section D'!$B$45:$B$196&amp;'Coverage Indicators - Section D'!$J$45:$J$196,0)),""),"")</f>
        <v/>
      </c>
      <c r="T86" s="244">
        <f t="array" ref="T86">IFERROR(IF(INDEX('Coverage Indicators - Section D'!E$45:E$196,MATCH('Print View'!$A86&amp;'Print View'!$U$77,'Coverage Indicators - Section D'!$B$45:$B$196&amp;'Coverage Indicators - Section D'!$J$45:$J$196,0))&lt;&gt;0,INDEX('Coverage Indicators - Section D'!E$45:E$196,MATCH('Print View'!$A86&amp;'Print View'!$U$77,'Coverage Indicators - Section D'!$B$45:$B$196&amp;'Coverage Indicators - Section D'!$J$45:$J$196,0)),""),"")</f>
        <v>101645.2822741647</v>
      </c>
      <c r="U86" s="239">
        <f t="array" ref="U86">IFERROR(IF(INDEX('Coverage Indicators - Section D'!F$45:F$196,MATCH('Print View'!$A86&amp;'Print View'!$U$77,'Coverage Indicators - Section D'!$B$45:$B$196&amp;'Coverage Indicators - Section D'!$J$45:$J$196,0))&lt;&gt;0,INDEX('Coverage Indicators - Section D'!F$45:F$196,MATCH('Print View'!$A86&amp;'Print View'!$U$77,'Coverage Indicators - Section D'!$B$45:$B$196&amp;'Coverage Indicators - Section D'!$J$45:$J$196,0)),""),"")</f>
        <v>103227.10499999998</v>
      </c>
      <c r="V86" s="253">
        <f t="array" ref="V86">IFERROR(IF(INDEX('Coverage Indicators - Section D'!G$45:G$196,MATCH('Print View'!$A86&amp;'Print View'!$U$77,'Coverage Indicators - Section D'!$B$45:$B$196&amp;'Coverage Indicators - Section D'!$J$45:$J$196,0))&lt;&gt;0,INDEX('Coverage Indicators - Section D'!G$45:G$196,MATCH('Print View'!$A86&amp;'Print View'!$U$77,'Coverage Indicators - Section D'!$B$45:$B$196&amp;'Coverage Indicators - Section D'!$J$45:$J$196,0)),""),"")</f>
        <v>98.467628511101537</v>
      </c>
      <c r="W86" s="174" t="str">
        <f t="array" ref="W86">IFERROR(IF(INDEX('Coverage Indicators - Section D'!H$45:H$196,MATCH('Print View'!$A86&amp;'Print View'!$U$77,'Coverage Indicators - Section D'!$B$45:$B$196&amp;'Coverage Indicators - Section D'!$J$45:$J$196,0))&lt;&gt;0,INDEX('Coverage Indicators - Section D'!H$45:H$196,MATCH('Print View'!$A86&amp;'Print View'!$U$77,'Coverage Indicators - Section D'!$B$45:$B$196&amp;'Coverage Indicators - Section D'!$J$45:$J$196,0)),""),"")</f>
        <v/>
      </c>
      <c r="X86" s="249">
        <f t="array" ref="X86">IFERROR(IF(INDEX('Coverage Indicators - Section D'!E$45:E$196,MATCH('Print View'!$A86&amp;'Print View'!$Y$77,'Coverage Indicators - Section D'!$B$45:$B$196&amp;'Coverage Indicators - Section D'!$J$45:$J$196,0))&lt;&gt;0,INDEX('Coverage Indicators - Section D'!E$45:E$196,MATCH('Print View'!$A86&amp;'Print View'!$Y$77,'Coverage Indicators - Section D'!$B$45:$B$196&amp;'Coverage Indicators - Section D'!$J$45:$J$196,0)),""),"")</f>
        <v>98821.844501406493</v>
      </c>
      <c r="Y86" s="250">
        <f t="array" ref="Y86">IFERROR(IF(INDEX('Coverage Indicators - Section D'!F$45:F$196,MATCH('Print View'!$A86&amp;'Print View'!$Y$77,'Coverage Indicators - Section D'!$B$45:$B$196&amp;'Coverage Indicators - Section D'!$J$45:$J$196,0))&lt;&gt;0,INDEX('Coverage Indicators - Section D'!F$45:F$196,MATCH('Print View'!$A86&amp;'Print View'!$Y$77,'Coverage Indicators - Section D'!$B$45:$B$196&amp;'Coverage Indicators - Section D'!$J$45:$J$196,0)),""),"")</f>
        <v>99318.823000000019</v>
      </c>
      <c r="Z86" s="257">
        <f t="array" ref="Z86">IFERROR(IF(INDEX('Coverage Indicators - Section D'!G$45:G$196,MATCH('Print View'!$A86&amp;'Print View'!$Y$77,'Coverage Indicators - Section D'!$B$45:$B$196&amp;'Coverage Indicators - Section D'!$J$45:$J$196,0))&lt;&gt;0,INDEX('Coverage Indicators - Section D'!G$45:G$196,MATCH('Print View'!$A86&amp;'Print View'!$Y$77,'Coverage Indicators - Section D'!$B$45:$B$196&amp;'Coverage Indicators - Section D'!$J$45:$J$196,0)),""),"")</f>
        <v>99.499612980116041</v>
      </c>
      <c r="AA86" s="185" t="str">
        <f t="array" ref="AA86">IFERROR(IF(INDEX('Coverage Indicators - Section D'!H$45:H$196,MATCH('Print View'!$A86&amp;'Print View'!$Y$77,'Coverage Indicators - Section D'!$B$45:$B$196&amp;'Coverage Indicators - Section D'!$J$45:$J$196,0))&lt;&gt;0,INDEX('Coverage Indicators - Section D'!H$45:H$196,MATCH('Print View'!$A86&amp;'Print View'!$Y$77,'Coverage Indicators - Section D'!$B$45:$B$196&amp;'Coverage Indicators - Section D'!$J$45:$J$196,0)),""),"")</f>
        <v/>
      </c>
      <c r="AB86" s="249" t="str">
        <f t="array" ref="AB86">IFERROR(IF(INDEX('Coverage Indicators - Section D'!E$45:E$196,MATCH('Print View'!$A86&amp;'Print View'!$AC$77,'Coverage Indicators - Section D'!$B$45:$B$196&amp;'Coverage Indicators - Section D'!$J$45:$J$196,0))&lt;&gt;0,INDEX('Coverage Indicators - Section D'!E$45:E$196,MATCH('Print View'!$A86&amp;'Print View'!$AC$77,'Coverage Indicators - Section D'!$B$45:$B$196&amp;'Coverage Indicators - Section D'!$J$45:$J$196,0)),""),"")</f>
        <v/>
      </c>
      <c r="AC86" s="250" t="str">
        <f t="array" ref="AC86">IFERROR(IF(INDEX('Coverage Indicators - Section D'!F$45:F$196,MATCH('Print View'!$A86&amp;'Print View'!$AC$77,'Coverage Indicators - Section D'!$B$45:$B$196&amp;'Coverage Indicators - Section D'!$J$45:$J$196,0))&lt;&gt;0,INDEX('Coverage Indicators - Section D'!F$45:F$196,MATCH('Print View'!$A86&amp;'Print View'!$AC$77,'Coverage Indicators - Section D'!$B$45:$B$196&amp;'Coverage Indicators - Section D'!$J$45:$J$196,0)),""),"")</f>
        <v/>
      </c>
      <c r="AD86" s="257" t="str">
        <f t="array" ref="AD86">IFERROR(IF(INDEX('Coverage Indicators - Section D'!G$45:G$196,MATCH('Print View'!$A86&amp;'Print View'!$AC$77,'Coverage Indicators - Section D'!$B$45:$B$196&amp;'Coverage Indicators - Section D'!$J$45:$J$196,0))&lt;&gt;0,INDEX('Coverage Indicators - Section D'!G$45:G$196,MATCH('Print View'!$A86&amp;'Print View'!$AC$77,'Coverage Indicators - Section D'!$B$45:$B$196&amp;'Coverage Indicators - Section D'!$J$45:$J$196,0)),""),"")</f>
        <v/>
      </c>
      <c r="AE86" s="185" t="str">
        <f t="array" ref="AE86">IFERROR(IF(INDEX('Coverage Indicators - Section D'!H$45:H$196,MATCH('Print View'!$A86&amp;'Print View'!$AC$77,'Coverage Indicators - Section D'!$B$45:$B$196&amp;'Coverage Indicators - Section D'!$J$45:$J$196,0))&lt;&gt;0,INDEX('Coverage Indicators - Section D'!H$45:H$196,MATCH('Print View'!$A86&amp;'Print View'!$AC$77,'Coverage Indicators - Section D'!$B$45:$B$196&amp;'Coverage Indicators - Section D'!$J$45:$J$196,0)),""),"")</f>
        <v/>
      </c>
      <c r="AF86" s="249" t="str">
        <f t="array" ref="AF86">IFERROR(IF(INDEX('Coverage Indicators - Section D'!E$45:E$196,MATCH('Print View'!$A86&amp;'Print View'!$AG$77,'Coverage Indicators - Section D'!$B$45:$B$196&amp;'Coverage Indicators - Section D'!$J$45:$J$196,0))&lt;&gt;0,INDEX('Coverage Indicators - Section D'!E$45:E$196,MATCH('Print View'!$A86&amp;'Print View'!$AG$77,'Coverage Indicators - Section D'!$B$45:$B$196&amp;'Coverage Indicators - Section D'!$J$45:$J$196,0)),""),"")</f>
        <v/>
      </c>
      <c r="AG86" s="250" t="str">
        <f t="array" ref="AG86">IFERROR(IF(INDEX('Coverage Indicators - Section D'!F$45:F$196,MATCH('Print View'!$A86&amp;'Print View'!$AG$77,'Coverage Indicators - Section D'!$B$45:$B$196&amp;'Coverage Indicators - Section D'!$J$45:$J$196,0))&lt;&gt;0,INDEX('Coverage Indicators - Section D'!F$45:F$196,MATCH('Print View'!$A86&amp;'Print View'!$AG$77,'Coverage Indicators - Section D'!$B$45:$B$196&amp;'Coverage Indicators - Section D'!$J$45:$J$196,0)),""),"")</f>
        <v/>
      </c>
      <c r="AH86" s="261" t="str">
        <f t="array" ref="AH86">IFERROR(IF(INDEX('Coverage Indicators - Section D'!G$45:G$196,MATCH('Print View'!$A86&amp;'Print View'!$AG$77,'Coverage Indicators - Section D'!$B$45:$B$196&amp;'Coverage Indicators - Section D'!$J$45:$J$196,0))&lt;&gt;0,INDEX('Coverage Indicators - Section D'!G$45:G$196,MATCH('Print View'!$A86&amp;'Print View'!$AG$77,'Coverage Indicators - Section D'!$B$45:$B$196&amp;'Coverage Indicators - Section D'!$J$45:$J$196,0)),""),"")</f>
        <v/>
      </c>
      <c r="AI86" s="185" t="str">
        <f t="array" ref="AI86">IFERROR(IF(INDEX('Coverage Indicators - Section D'!H$45:H$196,MATCH('Print View'!$A86&amp;'Print View'!$AG$77,'Coverage Indicators - Section D'!$B$45:$B$196&amp;'Coverage Indicators - Section D'!$J$45:$J$196,0))&lt;&gt;0,INDEX('Coverage Indicators - Section D'!H$45:H$196,MATCH('Print View'!$A86&amp;'Print View'!$AG$77,'Coverage Indicators - Section D'!$B$45:$B$196&amp;'Coverage Indicators - Section D'!$J$45:$J$196,0)),""),"")</f>
        <v/>
      </c>
      <c r="AJ86" s="234" t="str">
        <f>IFERROR(IF(INDEX('Coverage Indicators - Section D'!W$10:W$41,MATCH('Print View'!$A86,'Coverage Indicators - Section D'!$A$10:$A$41,0))&lt;&gt;0,INDEX('Coverage Indicators - Section D'!W$10:W$41,MATCH('Print View'!$A86,'Coverage Indicators - Section D'!$A$10:$A$41,0)),""),"")</f>
        <v xml:space="preserve">Measures whether ART has been provided to HIV positive pregnant women. Does not reflect adherence to the ARV drug regimen throughout the MTCT risk period. New longitudinal registries implemented by MoH MCH program in 2016 reports final ANC outcomes for indicators sensative to double-counting (such as PMTCT-2.1) 6 months after cohort enrollment in ANC. As such results reporting will be 6 months out of line with PUDR reporting periods.  Results will be reported with numerator, denominator (service-level number of HIV+ women identified during ANC) and percent coverage. Decision to use service-level denominator based on Mozambique's high coverage of 1st ANC among expectant mothers (92.6% according to IMASIDA 2015) and due to the high year to year variablility of Spectrum estimates for population HIV+ pregnant women. The use of a service-level denominator explains the inconsistency of the denominator when compared with the population at risk provided in the Programmatic Gap Table PMTCT module. Performance will be assessed in relation to the percent coverage. As is proposed for future reporting, 2016 basline result is calculated using service-level denominator.  </v>
      </c>
      <c r="AK86" s="292"/>
      <c r="AL86" s="292"/>
      <c r="AM86" s="292"/>
      <c r="AN86" s="292"/>
      <c r="AO86" s="292"/>
      <c r="AP86" s="292"/>
      <c r="AQ86" s="292"/>
      <c r="AR86" s="292"/>
    </row>
    <row r="87" spans="1:44" s="293" customFormat="1" ht="409.5" x14ac:dyDescent="0.25">
      <c r="A87" s="177">
        <v>8</v>
      </c>
      <c r="B87" s="203" t="str">
        <f>IFERROR(IF(INDEX('Coverage Indicators - Section D'!B$10:B$41,MATCH('Print View'!$A87,'Coverage Indicators - Section D'!$A$10:$A$41,0))&lt;&gt;0,INDEX('Coverage Indicators - Section D'!B$10:B$41,MATCH('Print View'!$A87,'Coverage Indicators - Section D'!$A$10:$A$41,0)),""),"")</f>
        <v>PMTCT</v>
      </c>
      <c r="C87" s="203" t="str">
        <f>IFERROR(IF(INDEX('Coverage Indicators - Section D'!C$10:C$41,MATCH('Print View'!$A87,'Coverage Indicators - Section D'!$A$10:$A$41,0))&lt;&gt;0,INDEX('Coverage Indicators - Section D'!C$10:C$41,MATCH('Print View'!$A87,'Coverage Indicators - Section D'!$A$10:$A$41,0)),""),"")</f>
        <v>PMTCT-3.1: Percentage of HIV-exposed infants receiving a virological test for HIV within 2 months of birth</v>
      </c>
      <c r="D87" s="203" t="str">
        <f>IFERROR(IF(INDEX('Coverage Indicators - Section D'!D$10:D$41,MATCH('Print View'!$A87,'Coverage Indicators - Section D'!$A$10:$A$41,0))&lt;&gt;0,INDEX('Coverage Indicators - Section D'!D$10:D$41,MATCH('Print View'!$A87,'Coverage Indicators - Section D'!$A$10:$A$41,0)),""),"")</f>
        <v/>
      </c>
      <c r="E87" s="203">
        <f>IFERROR(IF(INDEX('Coverage Indicators - Section D'!E$10:E$41,MATCH('Print View'!$A87,'Coverage Indicators - Section D'!$A$10:$A$41,0))&lt;&gt;0,INDEX('Coverage Indicators - Section D'!E$10:E$41,MATCH('Print View'!$A87,'Coverage Indicators - Section D'!$A$10:$A$41,0)),""),"")</f>
        <v>53339</v>
      </c>
      <c r="F87" s="203">
        <f>IFERROR(IF(INDEX('Coverage Indicators - Section D'!F$10:F$41,MATCH('Print View'!$A87,'Coverage Indicators - Section D'!$A$10:$A$41,0))&lt;&gt;0,INDEX('Coverage Indicators - Section D'!F$10:F$41,MATCH('Print View'!$A87,'Coverage Indicators - Section D'!$A$10:$A$41,0)),""),"")</f>
        <v>119170</v>
      </c>
      <c r="G87" s="203">
        <f>IFERROR(IF(INDEX('Coverage Indicators - Section D'!G$10:G$41,MATCH('Print View'!$A87,'Coverage Indicators - Section D'!$A$10:$A$41,0))&lt;&gt;0,INDEX('Coverage Indicators - Section D'!G$10:G$41,MATCH('Print View'!$A87,'Coverage Indicators - Section D'!$A$10:$A$41,0)),""),"")</f>
        <v>44.758748007048752</v>
      </c>
      <c r="H87" s="203" t="str">
        <f>IFERROR(IF(INDEX('Coverage Indicators - Section D'!H$10:H$41,MATCH('Print View'!$A87,'Coverage Indicators - Section D'!$A$10:$A$41,0))&lt;&gt;0,INDEX('Coverage Indicators - Section D'!H$10:H$41,MATCH('Print View'!$A87,'Coverage Indicators - Section D'!$A$10:$A$41,0)),""),"")</f>
        <v>2016</v>
      </c>
      <c r="I87" s="203" t="str">
        <f>IFERROR(IF(INDEX('Coverage Indicators - Section D'!P$10:P$41,MATCH('Print View'!$A87,'Coverage Indicators - Section D'!$A$10:$A$41,0))&lt;&gt;0,INDEX('Coverage Indicators - Section D'!P$10:P$41,MATCH('Print View'!$A87,'Coverage Indicators - Section D'!$A$10:$A$41,0)),""),"")</f>
        <v>HMIS (SIS-MA), 
Spectrum AIM</v>
      </c>
      <c r="J87" s="203" t="str">
        <f>IFERROR(IF(INDEX('Coverage Indicators - Section D'!Q$10:Q$41,MATCH('Print View'!$A87,'Coverage Indicators - Section D'!$A$10:$A$41,0))&lt;&gt;0,INDEX('Coverage Indicators - Section D'!Q$10:Q$41,MATCH('Print View'!$A87,'Coverage Indicators - Section D'!$A$10:$A$41,0)),""),"")</f>
        <v/>
      </c>
      <c r="K87" s="203" t="str">
        <f>IFERROR(IF(INDEX('Coverage Indicators - Section D'!R$10:R$41,MATCH('Print View'!$A87,'Coverage Indicators - Section D'!$A$10:$A$41,0))&lt;&gt;0,INDEX('Coverage Indicators - Section D'!R$10:R$41,MATCH('Print View'!$A87,'Coverage Indicators - Section D'!$A$10:$A$41,0)),""),"")</f>
        <v/>
      </c>
      <c r="L87" s="203" t="str">
        <f>IFERROR(IF(INDEX('Coverage Indicators - Section D'!S$10:S$41,MATCH('Print View'!$A87,'Coverage Indicators - Section D'!$A$10:$A$41,0))&lt;&gt;0,INDEX('Coverage Indicators - Section D'!S$10:S$41,MATCH('Print View'!$A87,'Coverage Indicators - Section D'!$A$10:$A$41,0)),""),"")</f>
        <v>Ministry of Health of the Government of Mozambique</v>
      </c>
      <c r="M87" s="203" t="str">
        <f>IFERROR(IF(INDEX('Coverage Indicators - Section D'!T$10:T$41,MATCH('Print View'!$A87,'Coverage Indicators - Section D'!$A$10:$A$41,0))&lt;&gt;0,INDEX('Coverage Indicators - Section D'!T$10:T$41,MATCH('Print View'!$A87,'Coverage Indicators - Section D'!$A$10:$A$41,0)),""),"")</f>
        <v>Mozambique</v>
      </c>
      <c r="N87" s="203" t="str">
        <f>IFERROR(IF(INDEX('Coverage Indicators - Section D'!U$10:U$41,MATCH('Print View'!$A87,'Coverage Indicators - Section D'!$A$10:$A$41,0))&lt;&gt;0,INDEX('Coverage Indicators - Section D'!U$10:U$41,MATCH('Print View'!$A87,'Coverage Indicators - Section D'!$A$10:$A$41,0)),""),"")</f>
        <v>National</v>
      </c>
      <c r="O87" s="203" t="str">
        <f>IFERROR(IF(INDEX('Coverage Indicators - Section D'!V$10:V$41,MATCH('Print View'!$A87,'Coverage Indicators - Section D'!$A$10:$A$41,0))&lt;&gt;0,INDEX('Coverage Indicators - Section D'!V$10:V$41,MATCH('Print View'!$A87,'Coverage Indicators - Section D'!$A$10:$A$41,0)),""),"")</f>
        <v>N-Non-cumulative</v>
      </c>
      <c r="P87" s="240">
        <f t="array" ref="P87">IFERROR(IF(INDEX('Coverage Indicators - Section D'!E$45:E$196,MATCH('Print View'!$A87&amp;'Print View'!$Q$77,'Coverage Indicators - Section D'!$B$45:$B$196&amp;'Coverage Indicators - Section D'!$J$45:$J$196,0))&lt;&gt;0,INDEX('Coverage Indicators - Section D'!E$45:E$196,MATCH('Print View'!$A87&amp;'Print View'!$Q$77,'Coverage Indicators - Section D'!$B$45:$B$196&amp;'Coverage Indicators - Section D'!$J$45:$J$196,0)),""),"")</f>
        <v>60246.663035960075</v>
      </c>
      <c r="Q87" s="241">
        <f t="array" ref="Q87">IFERROR(IF(INDEX('Coverage Indicators - Section D'!F$45:F$196,MATCH('Print View'!$A87&amp;'Print View'!$Q$77,'Coverage Indicators - Section D'!$B$45:$B$196&amp;'Coverage Indicators - Section D'!$J$45:$J$196,0))&lt;&gt;0,INDEX('Coverage Indicators - Section D'!F$45:F$196,MATCH('Print View'!$A87&amp;'Print View'!$Q$77,'Coverage Indicators - Section D'!$B$45:$B$196&amp;'Coverage Indicators - Section D'!$J$45:$J$196,0)),""),"")</f>
        <v>112363</v>
      </c>
      <c r="R87" s="254">
        <f t="array" ref="R87">IFERROR(IF(INDEX('Coverage Indicators - Section D'!G$45:G$196,MATCH('Print View'!$A87&amp;'Print View'!$Q$77,'Coverage Indicators - Section D'!$B$45:$B$196&amp;'Coverage Indicators - Section D'!$J$45:$J$196,0))&lt;&gt;0,INDEX('Coverage Indicators - Section D'!G$45:G$196,MATCH('Print View'!$A87&amp;'Print View'!$Q$77,'Coverage Indicators - Section D'!$B$45:$B$196&amp;'Coverage Indicators - Section D'!$J$45:$J$196,0)),""),"")</f>
        <v>53.61788403296466</v>
      </c>
      <c r="S87" s="231" t="str">
        <f t="array" ref="S87">IFERROR(IF(INDEX('Coverage Indicators - Section D'!H$45:H$196,MATCH('Print View'!$A87&amp;'Print View'!$Q$77,'Coverage Indicators - Section D'!$B$45:$B$196&amp;'Coverage Indicators - Section D'!$J$45:$J$196,0))&lt;&gt;0,INDEX('Coverage Indicators - Section D'!H$45:H$196,MATCH('Print View'!$A87&amp;'Print View'!$Q$77,'Coverage Indicators - Section D'!$B$45:$B$196&amp;'Coverage Indicators - Section D'!$J$45:$J$196,0)),""),"")</f>
        <v/>
      </c>
      <c r="T87" s="245">
        <f t="array" ref="T87">IFERROR(IF(INDEX('Coverage Indicators - Section D'!E$45:E$196,MATCH('Print View'!$A87&amp;'Print View'!$U$77,'Coverage Indicators - Section D'!$B$45:$B$196&amp;'Coverage Indicators - Section D'!$J$45:$J$196,0))&lt;&gt;0,INDEX('Coverage Indicators - Section D'!E$45:E$196,MATCH('Print View'!$A87&amp;'Print View'!$U$77,'Coverage Indicators - Section D'!$B$45:$B$196&amp;'Coverage Indicators - Section D'!$J$45:$J$196,0)),""),"")</f>
        <v>63104.921866093464</v>
      </c>
      <c r="U87" s="241">
        <f t="array" ref="U87">IFERROR(IF(INDEX('Coverage Indicators - Section D'!F$45:F$196,MATCH('Print View'!$A87&amp;'Print View'!$U$77,'Coverage Indicators - Section D'!$B$45:$B$196&amp;'Coverage Indicators - Section D'!$J$45:$J$196,0))&lt;&gt;0,INDEX('Coverage Indicators - Section D'!F$45:F$196,MATCH('Print View'!$A87&amp;'Print View'!$U$77,'Coverage Indicators - Section D'!$B$45:$B$196&amp;'Coverage Indicators - Section D'!$J$45:$J$196,0)),""),"")</f>
        <v>107878</v>
      </c>
      <c r="V87" s="254">
        <f t="array" ref="V87">IFERROR(IF(INDEX('Coverage Indicators - Section D'!G$45:G$196,MATCH('Print View'!$A87&amp;'Print View'!$U$77,'Coverage Indicators - Section D'!$B$45:$B$196&amp;'Coverage Indicators - Section D'!$J$45:$J$196,0))&lt;&gt;0,INDEX('Coverage Indicators - Section D'!G$45:G$196,MATCH('Print View'!$A87&amp;'Print View'!$U$77,'Coverage Indicators - Section D'!$B$45:$B$196&amp;'Coverage Indicators - Section D'!$J$45:$J$196,0)),""),"")</f>
        <v>58.496562659757743</v>
      </c>
      <c r="W87" s="231" t="str">
        <f t="array" ref="W87">IFERROR(IF(INDEX('Coverage Indicators - Section D'!H$45:H$196,MATCH('Print View'!$A87&amp;'Print View'!$U$77,'Coverage Indicators - Section D'!$B$45:$B$196&amp;'Coverage Indicators - Section D'!$J$45:$J$196,0))&lt;&gt;0,INDEX('Coverage Indicators - Section D'!H$45:H$196,MATCH('Print View'!$A87&amp;'Print View'!$U$77,'Coverage Indicators - Section D'!$B$45:$B$196&amp;'Coverage Indicators - Section D'!$J$45:$J$196,0)),""),"")</f>
        <v/>
      </c>
      <c r="X87" s="247">
        <f t="array" ref="X87">IFERROR(IF(INDEX('Coverage Indicators - Section D'!E$45:E$196,MATCH('Print View'!$A87&amp;'Print View'!$Y$77,'Coverage Indicators - Section D'!$B$45:$B$196&amp;'Coverage Indicators - Section D'!$J$45:$J$196,0))&lt;&gt;0,INDEX('Coverage Indicators - Section D'!E$45:E$196,MATCH('Print View'!$A87&amp;'Print View'!$Y$77,'Coverage Indicators - Section D'!$B$45:$B$196&amp;'Coverage Indicators - Section D'!$J$45:$J$196,0)),""),"")</f>
        <v>65542.182891354096</v>
      </c>
      <c r="Y87" s="248">
        <f t="array" ref="Y87">IFERROR(IF(INDEX('Coverage Indicators - Section D'!F$45:F$196,MATCH('Print View'!$A87&amp;'Print View'!$Y$77,'Coverage Indicators - Section D'!$B$45:$B$196&amp;'Coverage Indicators - Section D'!$J$45:$J$196,0))&lt;&gt;0,INDEX('Coverage Indicators - Section D'!F$45:F$196,MATCH('Print View'!$A87&amp;'Print View'!$Y$77,'Coverage Indicators - Section D'!$B$45:$B$196&amp;'Coverage Indicators - Section D'!$J$45:$J$196,0)),""),"")</f>
        <v>103273</v>
      </c>
      <c r="Z87" s="256">
        <f t="array" ref="Z87">IFERROR(IF(INDEX('Coverage Indicators - Section D'!G$45:G$196,MATCH('Print View'!$A87&amp;'Print View'!$Y$77,'Coverage Indicators - Section D'!$B$45:$B$196&amp;'Coverage Indicators - Section D'!$J$45:$J$196,0))&lt;&gt;0,INDEX('Coverage Indicators - Section D'!G$45:G$196,MATCH('Print View'!$A87&amp;'Print View'!$Y$77,'Coverage Indicators - Section D'!$B$45:$B$196&amp;'Coverage Indicators - Section D'!$J$45:$J$196,0)),""),"")</f>
        <v>63.464974283069239</v>
      </c>
      <c r="AA87" s="180" t="str">
        <f t="array" ref="AA87">IFERROR(IF(INDEX('Coverage Indicators - Section D'!H$45:H$196,MATCH('Print View'!$A87&amp;'Print View'!$Y$77,'Coverage Indicators - Section D'!$B$45:$B$196&amp;'Coverage Indicators - Section D'!$J$45:$J$196,0))&lt;&gt;0,INDEX('Coverage Indicators - Section D'!H$45:H$196,MATCH('Print View'!$A87&amp;'Print View'!$Y$77,'Coverage Indicators - Section D'!$B$45:$B$196&amp;'Coverage Indicators - Section D'!$J$45:$J$196,0)),""),"")</f>
        <v/>
      </c>
      <c r="AB87" s="247" t="str">
        <f t="array" ref="AB87">IFERROR(IF(INDEX('Coverage Indicators - Section D'!E$45:E$196,MATCH('Print View'!$A87&amp;'Print View'!$AC$77,'Coverage Indicators - Section D'!$B$45:$B$196&amp;'Coverage Indicators - Section D'!$J$45:$J$196,0))&lt;&gt;0,INDEX('Coverage Indicators - Section D'!E$45:E$196,MATCH('Print View'!$A87&amp;'Print View'!$AC$77,'Coverage Indicators - Section D'!$B$45:$B$196&amp;'Coverage Indicators - Section D'!$J$45:$J$196,0)),""),"")</f>
        <v/>
      </c>
      <c r="AC87" s="248" t="str">
        <f t="array" ref="AC87">IFERROR(IF(INDEX('Coverage Indicators - Section D'!F$45:F$196,MATCH('Print View'!$A87&amp;'Print View'!$AC$77,'Coverage Indicators - Section D'!$B$45:$B$196&amp;'Coverage Indicators - Section D'!$J$45:$J$196,0))&lt;&gt;0,INDEX('Coverage Indicators - Section D'!F$45:F$196,MATCH('Print View'!$A87&amp;'Print View'!$AC$77,'Coverage Indicators - Section D'!$B$45:$B$196&amp;'Coverage Indicators - Section D'!$J$45:$J$196,0)),""),"")</f>
        <v/>
      </c>
      <c r="AD87" s="256" t="str">
        <f t="array" ref="AD87">IFERROR(IF(INDEX('Coverage Indicators - Section D'!G$45:G$196,MATCH('Print View'!$A87&amp;'Print View'!$AC$77,'Coverage Indicators - Section D'!$B$45:$B$196&amp;'Coverage Indicators - Section D'!$J$45:$J$196,0))&lt;&gt;0,INDEX('Coverage Indicators - Section D'!G$45:G$196,MATCH('Print View'!$A87&amp;'Print View'!$AC$77,'Coverage Indicators - Section D'!$B$45:$B$196&amp;'Coverage Indicators - Section D'!$J$45:$J$196,0)),""),"")</f>
        <v/>
      </c>
      <c r="AE87" s="180" t="str">
        <f t="array" ref="AE87">IFERROR(IF(INDEX('Coverage Indicators - Section D'!H$45:H$196,MATCH('Print View'!$A87&amp;'Print View'!$AC$77,'Coverage Indicators - Section D'!$B$45:$B$196&amp;'Coverage Indicators - Section D'!$J$45:$J$196,0))&lt;&gt;0,INDEX('Coverage Indicators - Section D'!H$45:H$196,MATCH('Print View'!$A87&amp;'Print View'!$AC$77,'Coverage Indicators - Section D'!$B$45:$B$196&amp;'Coverage Indicators - Section D'!$J$45:$J$196,0)),""),"")</f>
        <v/>
      </c>
      <c r="AF87" s="247" t="str">
        <f t="array" ref="AF87">IFERROR(IF(INDEX('Coverage Indicators - Section D'!E$45:E$196,MATCH('Print View'!$A87&amp;'Print View'!$AG$77,'Coverage Indicators - Section D'!$B$45:$B$196&amp;'Coverage Indicators - Section D'!$J$45:$J$196,0))&lt;&gt;0,INDEX('Coverage Indicators - Section D'!E$45:E$196,MATCH('Print View'!$A87&amp;'Print View'!$AG$77,'Coverage Indicators - Section D'!$B$45:$B$196&amp;'Coverage Indicators - Section D'!$J$45:$J$196,0)),""),"")</f>
        <v/>
      </c>
      <c r="AG87" s="248" t="str">
        <f t="array" ref="AG87">IFERROR(IF(INDEX('Coverage Indicators - Section D'!F$45:F$196,MATCH('Print View'!$A87&amp;'Print View'!$AG$77,'Coverage Indicators - Section D'!$B$45:$B$196&amp;'Coverage Indicators - Section D'!$J$45:$J$196,0))&lt;&gt;0,INDEX('Coverage Indicators - Section D'!F$45:F$196,MATCH('Print View'!$A87&amp;'Print View'!$AG$77,'Coverage Indicators - Section D'!$B$45:$B$196&amp;'Coverage Indicators - Section D'!$J$45:$J$196,0)),""),"")</f>
        <v/>
      </c>
      <c r="AH87" s="260" t="str">
        <f t="array" ref="AH87">IFERROR(IF(INDEX('Coverage Indicators - Section D'!G$45:G$196,MATCH('Print View'!$A87&amp;'Print View'!$AG$77,'Coverage Indicators - Section D'!$B$45:$B$196&amp;'Coverage Indicators - Section D'!$J$45:$J$196,0))&lt;&gt;0,INDEX('Coverage Indicators - Section D'!G$45:G$196,MATCH('Print View'!$A87&amp;'Print View'!$AG$77,'Coverage Indicators - Section D'!$B$45:$B$196&amp;'Coverage Indicators - Section D'!$J$45:$J$196,0)),""),"")</f>
        <v/>
      </c>
      <c r="AI87" s="180" t="str">
        <f t="array" ref="AI87">IFERROR(IF(INDEX('Coverage Indicators - Section D'!H$45:H$196,MATCH('Print View'!$A87&amp;'Print View'!$AG$77,'Coverage Indicators - Section D'!$B$45:$B$196&amp;'Coverage Indicators - Section D'!$J$45:$J$196,0))&lt;&gt;0,INDEX('Coverage Indicators - Section D'!H$45:H$196,MATCH('Print View'!$A87&amp;'Print View'!$AG$77,'Coverage Indicators - Section D'!$B$45:$B$196&amp;'Coverage Indicators - Section D'!$J$45:$J$196,0)),""),"")</f>
        <v/>
      </c>
      <c r="AJ87" s="235" t="str">
        <f>IFERROR(IF(INDEX('Coverage Indicators - Section D'!W$10:W$41,MATCH('Print View'!$A87,'Coverage Indicators - Section D'!$A$10:$A$41,0))&lt;&gt;0,INDEX('Coverage Indicators - Section D'!W$10:W$41,MATCH('Print View'!$A87,'Coverage Indicators - Section D'!$A$10:$A$41,0)),""),"")</f>
        <v>Measures early HIV diagnosis in infants, a critical first step toward early treatment. High coverage of early virological testing of infants helps initiate ART early in children with confirmed HIV infection and supports counselling on efforts to prevent seroconversion of those with a negative early test result. Baseline and out-year denominators provided by official Spectrum AIM models submitted to UNAIDS Geneva (run on Spectrum version 5.56). New longitudinal registries implemented by MoH MCH program in 2016 reports final outcomes for indicators sensative to double-counting (such as PMTCT-3.1) 9 months after cohort enrollment in CCR. As such results reporting will be 9 months out of line with PUDR reporting periods.  Results will be reported with numerator, denominator (population-based Spectrum estimate of HIV+ pregnant women as per WHO SI guidelines) and percent coverage. Performance will be assessed in relation to the percent coverage.</v>
      </c>
      <c r="AK87" s="292"/>
      <c r="AL87" s="292"/>
      <c r="AM87" s="292"/>
      <c r="AN87" s="292"/>
      <c r="AO87" s="292"/>
      <c r="AP87" s="292"/>
      <c r="AQ87" s="292"/>
      <c r="AR87" s="292"/>
    </row>
    <row r="88" spans="1:44" s="293" customFormat="1" ht="390" x14ac:dyDescent="0.25">
      <c r="A88" s="212">
        <v>9</v>
      </c>
      <c r="B88" s="202" t="str">
        <f>IFERROR(IF(INDEX('Coverage Indicators - Section D'!B$10:B$41,MATCH('Print View'!$A88,'Coverage Indicators - Section D'!$A$10:$A$41,0))&lt;&gt;0,INDEX('Coverage Indicators - Section D'!B$10:B$41,MATCH('Print View'!$A88,'Coverage Indicators - Section D'!$A$10:$A$41,0)),""),"")</f>
        <v>Comprehensive prevention programs for sex workers and their clients</v>
      </c>
      <c r="C88" s="202" t="str">
        <f>IFERROR(IF(INDEX('Coverage Indicators - Section D'!C$10:C$41,MATCH('Print View'!$A88,'Coverage Indicators - Section D'!$A$10:$A$41,0))&lt;&gt;0,INDEX('Coverage Indicators - Section D'!C$10:C$41,MATCH('Print View'!$A88,'Coverage Indicators - Section D'!$A$10:$A$41,0)),""),"")</f>
        <v>KP-1c(M): Percentage of sex workers reached with HIV prevention programs - defined package of services</v>
      </c>
      <c r="D88" s="202" t="str">
        <f>IFERROR(IF(INDEX('Coverage Indicators - Section D'!D$10:D$41,MATCH('Print View'!$A88,'Coverage Indicators - Section D'!$A$10:$A$41,0))&lt;&gt;0,INDEX('Coverage Indicators - Section D'!D$10:D$41,MATCH('Print View'!$A88,'Coverage Indicators - Section D'!$A$10:$A$41,0)),""),"")</f>
        <v/>
      </c>
      <c r="E88" s="202">
        <f>IFERROR(IF(INDEX('Coverage Indicators - Section D'!E$10:E$41,MATCH('Print View'!$A88,'Coverage Indicators - Section D'!$A$10:$A$41,0))&lt;&gt;0,INDEX('Coverage Indicators - Section D'!E$10:E$41,MATCH('Print View'!$A88,'Coverage Indicators - Section D'!$A$10:$A$41,0)),""),"")</f>
        <v>70599</v>
      </c>
      <c r="F88" s="202">
        <f>IFERROR(IF(INDEX('Coverage Indicators - Section D'!F$10:F$41,MATCH('Print View'!$A88,'Coverage Indicators - Section D'!$A$10:$A$41,0))&lt;&gt;0,INDEX('Coverage Indicators - Section D'!F$10:F$41,MATCH('Print View'!$A88,'Coverage Indicators - Section D'!$A$10:$A$41,0)),""),"")</f>
        <v>168098</v>
      </c>
      <c r="G88" s="202">
        <f>IFERROR(IF(INDEX('Coverage Indicators - Section D'!G$10:G$41,MATCH('Print View'!$A88,'Coverage Indicators - Section D'!$A$10:$A$41,0))&lt;&gt;0,INDEX('Coverage Indicators - Section D'!G$10:G$41,MATCH('Print View'!$A88,'Coverage Indicators - Section D'!$A$10:$A$41,0)),""),"")</f>
        <v>41.998715035277037</v>
      </c>
      <c r="H88" s="202" t="str">
        <f>IFERROR(IF(INDEX('Coverage Indicators - Section D'!H$10:H$41,MATCH('Print View'!$A88,'Coverage Indicators - Section D'!$A$10:$A$41,0))&lt;&gt;0,INDEX('Coverage Indicators - Section D'!H$10:H$41,MATCH('Print View'!$A88,'Coverage Indicators - Section D'!$A$10:$A$41,0)),""),"")</f>
        <v>2016</v>
      </c>
      <c r="I88" s="202" t="str">
        <f>IFERROR(IF(INDEX('Coverage Indicators - Section D'!P$10:P$41,MATCH('Print View'!$A88,'Coverage Indicators - Section D'!$A$10:$A$41,0))&lt;&gt;0,INDEX('Coverage Indicators - Section D'!P$10:P$41,MATCH('Print View'!$A88,'Coverage Indicators - Section D'!$A$10:$A$41,0)),""),"")</f>
        <v>Civil Society HIS</v>
      </c>
      <c r="J88" s="202" t="str">
        <f>IFERROR(IF(INDEX('Coverage Indicators - Section D'!Q$10:Q$41,MATCH('Print View'!$A88,'Coverage Indicators - Section D'!$A$10:$A$41,0))&lt;&gt;0,INDEX('Coverage Indicators - Section D'!Q$10:Q$41,MATCH('Print View'!$A88,'Coverage Indicators - Section D'!$A$10:$A$41,0)),""),"")</f>
        <v/>
      </c>
      <c r="K88" s="202" t="str">
        <f>IFERROR(IF(INDEX('Coverage Indicators - Section D'!R$10:R$41,MATCH('Print View'!$A88,'Coverage Indicators - Section D'!$A$10:$A$41,0))&lt;&gt;0,INDEX('Coverage Indicators - Section D'!R$10:R$41,MATCH('Print View'!$A88,'Coverage Indicators - Section D'!$A$10:$A$41,0)),""),"")</f>
        <v/>
      </c>
      <c r="L88" s="202" t="str">
        <f>IFERROR(IF(INDEX('Coverage Indicators - Section D'!S$10:S$41,MATCH('Print View'!$A88,'Coverage Indicators - Section D'!$A$10:$A$41,0))&lt;&gt;0,INDEX('Coverage Indicators - Section D'!S$10:S$41,MATCH('Print View'!$A88,'Coverage Indicators - Section D'!$A$10:$A$41,0)),""),"")</f>
        <v>Fundação para o Desenvolvimento da Comunidade (FDC)</v>
      </c>
      <c r="M88" s="202" t="str">
        <f>IFERROR(IF(INDEX('Coverage Indicators - Section D'!T$10:T$41,MATCH('Print View'!$A88,'Coverage Indicators - Section D'!$A$10:$A$41,0))&lt;&gt;0,INDEX('Coverage Indicators - Section D'!T$10:T$41,MATCH('Print View'!$A88,'Coverage Indicators - Section D'!$A$10:$A$41,0)),""),"")</f>
        <v>Mozambique</v>
      </c>
      <c r="N88" s="202" t="str">
        <f>IFERROR(IF(INDEX('Coverage Indicators - Section D'!U$10:U$41,MATCH('Print View'!$A88,'Coverage Indicators - Section D'!$A$10:$A$41,0))&lt;&gt;0,INDEX('Coverage Indicators - Section D'!U$10:U$41,MATCH('Print View'!$A88,'Coverage Indicators - Section D'!$A$10:$A$41,0)),""),"")</f>
        <v>Sub-National</v>
      </c>
      <c r="O88" s="202" t="str">
        <f>IFERROR(IF(INDEX('Coverage Indicators - Section D'!V$10:V$41,MATCH('Print View'!$A88,'Coverage Indicators - Section D'!$A$10:$A$41,0))&lt;&gt;0,INDEX('Coverage Indicators - Section D'!V$10:V$41,MATCH('Print View'!$A88,'Coverage Indicators - Section D'!$A$10:$A$41,0)),""),"")</f>
        <v>N-Non -cumulative (special)</v>
      </c>
      <c r="P88" s="238">
        <f t="array" ref="P88">IFERROR(IF(INDEX('Coverage Indicators - Section D'!E$45:E$196,MATCH('Print View'!$A88&amp;'Print View'!$Q$77,'Coverage Indicators - Section D'!$B$45:$B$196&amp;'Coverage Indicators - Section D'!$J$45:$J$196,0))&lt;&gt;0,INDEX('Coverage Indicators - Section D'!E$45:E$196,MATCH('Print View'!$A88&amp;'Print View'!$Q$77,'Coverage Indicators - Section D'!$B$45:$B$196&amp;'Coverage Indicators - Section D'!$J$45:$J$196,0)),""),"")</f>
        <v>66697.664251205628</v>
      </c>
      <c r="Q88" s="239">
        <f t="array" ref="Q88">IFERROR(IF(INDEX('Coverage Indicators - Section D'!F$45:F$196,MATCH('Print View'!$A88&amp;'Print View'!$Q$77,'Coverage Indicators - Section D'!$B$45:$B$196&amp;'Coverage Indicators - Section D'!$J$45:$J$196,0))&lt;&gt;0,INDEX('Coverage Indicators - Section D'!F$45:F$196,MATCH('Print View'!$A88&amp;'Print View'!$Q$77,'Coverage Indicators - Section D'!$B$45:$B$196&amp;'Coverage Indicators - Section D'!$J$45:$J$196,0)),""),"")</f>
        <v>168098</v>
      </c>
      <c r="R88" s="253">
        <f t="array" ref="R88">IFERROR(IF(INDEX('Coverage Indicators - Section D'!G$45:G$196,MATCH('Print View'!$A88&amp;'Print View'!$Q$77,'Coverage Indicators - Section D'!$B$45:$B$196&amp;'Coverage Indicators - Section D'!$J$45:$J$196,0))&lt;&gt;0,INDEX('Coverage Indicators - Section D'!G$45:G$196,MATCH('Print View'!$A88&amp;'Print View'!$Q$77,'Coverage Indicators - Section D'!$B$45:$B$196&amp;'Coverage Indicators - Section D'!$J$45:$J$196,0)),""),"")</f>
        <v>39.677845216008294</v>
      </c>
      <c r="S88" s="174" t="str">
        <f t="array" ref="S88">IFERROR(IF(INDEX('Coverage Indicators - Section D'!H$45:H$196,MATCH('Print View'!$A88&amp;'Print View'!$Q$77,'Coverage Indicators - Section D'!$B$45:$B$196&amp;'Coverage Indicators - Section D'!$J$45:$J$196,0))&lt;&gt;0,INDEX('Coverage Indicators - Section D'!H$45:H$196,MATCH('Print View'!$A88&amp;'Print View'!$Q$77,'Coverage Indicators - Section D'!$B$45:$B$196&amp;'Coverage Indicators - Section D'!$J$45:$J$196,0)),""),"")</f>
        <v/>
      </c>
      <c r="T88" s="244">
        <f t="array" ref="T88">IFERROR(IF(INDEX('Coverage Indicators - Section D'!E$45:E$196,MATCH('Print View'!$A88&amp;'Print View'!$U$77,'Coverage Indicators - Section D'!$B$45:$B$196&amp;'Coverage Indicators - Section D'!$J$45:$J$196,0))&lt;&gt;0,INDEX('Coverage Indicators - Section D'!E$45:E$196,MATCH('Print View'!$A88&amp;'Print View'!$U$77,'Coverage Indicators - Section D'!$B$45:$B$196&amp;'Coverage Indicators - Section D'!$J$45:$J$196,0)),""),"")</f>
        <v>70872.560925602811</v>
      </c>
      <c r="U88" s="239">
        <f t="array" ref="U88">IFERROR(IF(INDEX('Coverage Indicators - Section D'!F$45:F$196,MATCH('Print View'!$A88&amp;'Print View'!$U$77,'Coverage Indicators - Section D'!$B$45:$B$196&amp;'Coverage Indicators - Section D'!$J$45:$J$196,0))&lt;&gt;0,INDEX('Coverage Indicators - Section D'!F$45:F$196,MATCH('Print View'!$A88&amp;'Print View'!$U$77,'Coverage Indicators - Section D'!$B$45:$B$196&amp;'Coverage Indicators - Section D'!$J$45:$J$196,0)),""),"")</f>
        <v>168098</v>
      </c>
      <c r="V88" s="253">
        <f t="array" ref="V88">IFERROR(IF(INDEX('Coverage Indicators - Section D'!G$45:G$196,MATCH('Print View'!$A88&amp;'Print View'!$U$77,'Coverage Indicators - Section D'!$B$45:$B$196&amp;'Coverage Indicators - Section D'!$J$45:$J$196,0))&lt;&gt;0,INDEX('Coverage Indicators - Section D'!G$45:G$196,MATCH('Print View'!$A88&amp;'Print View'!$U$77,'Coverage Indicators - Section D'!$B$45:$B$196&amp;'Coverage Indicators - Section D'!$J$45:$J$196,0)),""),"")</f>
        <v>42.161453988508377</v>
      </c>
      <c r="W88" s="174" t="str">
        <f t="array" ref="W88">IFERROR(IF(INDEX('Coverage Indicators - Section D'!H$45:H$196,MATCH('Print View'!$A88&amp;'Print View'!$U$77,'Coverage Indicators - Section D'!$B$45:$B$196&amp;'Coverage Indicators - Section D'!$J$45:$J$196,0))&lt;&gt;0,INDEX('Coverage Indicators - Section D'!H$45:H$196,MATCH('Print View'!$A88&amp;'Print View'!$U$77,'Coverage Indicators - Section D'!$B$45:$B$196&amp;'Coverage Indicators - Section D'!$J$45:$J$196,0)),""),"")</f>
        <v/>
      </c>
      <c r="X88" s="249">
        <f t="array" ref="X88">IFERROR(IF(INDEX('Coverage Indicators - Section D'!E$45:E$196,MATCH('Print View'!$A88&amp;'Print View'!$Y$77,'Coverage Indicators - Section D'!$B$45:$B$196&amp;'Coverage Indicators - Section D'!$J$45:$J$196,0))&lt;&gt;0,INDEX('Coverage Indicators - Section D'!E$45:E$196,MATCH('Print View'!$A88&amp;'Print View'!$Y$77,'Coverage Indicators - Section D'!$B$45:$B$196&amp;'Coverage Indicators - Section D'!$J$45:$J$196,0)),""),"")</f>
        <v>75301</v>
      </c>
      <c r="Y88" s="250">
        <f t="array" ref="Y88">IFERROR(IF(INDEX('Coverage Indicators - Section D'!F$45:F$196,MATCH('Print View'!$A88&amp;'Print View'!$Y$77,'Coverage Indicators - Section D'!$B$45:$B$196&amp;'Coverage Indicators - Section D'!$J$45:$J$196,0))&lt;&gt;0,INDEX('Coverage Indicators - Section D'!F$45:F$196,MATCH('Print View'!$A88&amp;'Print View'!$Y$77,'Coverage Indicators - Section D'!$B$45:$B$196&amp;'Coverage Indicators - Section D'!$J$45:$J$196,0)),""),"")</f>
        <v>168098</v>
      </c>
      <c r="Z88" s="257">
        <f t="array" ref="Z88">IFERROR(IF(INDEX('Coverage Indicators - Section D'!G$45:G$196,MATCH('Print View'!$A88&amp;'Print View'!$Y$77,'Coverage Indicators - Section D'!$B$45:$B$196&amp;'Coverage Indicators - Section D'!$J$45:$J$196,0))&lt;&gt;0,INDEX('Coverage Indicators - Section D'!G$45:G$196,MATCH('Print View'!$A88&amp;'Print View'!$Y$77,'Coverage Indicators - Section D'!$B$45:$B$196&amp;'Coverage Indicators - Section D'!$J$45:$J$196,0)),""),"")</f>
        <v>44.795892872015138</v>
      </c>
      <c r="AA88" s="185" t="str">
        <f t="array" ref="AA88">IFERROR(IF(INDEX('Coverage Indicators - Section D'!H$45:H$196,MATCH('Print View'!$A88&amp;'Print View'!$Y$77,'Coverage Indicators - Section D'!$B$45:$B$196&amp;'Coverage Indicators - Section D'!$J$45:$J$196,0))&lt;&gt;0,INDEX('Coverage Indicators - Section D'!H$45:H$196,MATCH('Print View'!$A88&amp;'Print View'!$Y$77,'Coverage Indicators - Section D'!$B$45:$B$196&amp;'Coverage Indicators - Section D'!$J$45:$J$196,0)),""),"")</f>
        <v/>
      </c>
      <c r="AB88" s="249" t="str">
        <f t="array" ref="AB88">IFERROR(IF(INDEX('Coverage Indicators - Section D'!E$45:E$196,MATCH('Print View'!$A88&amp;'Print View'!$AC$77,'Coverage Indicators - Section D'!$B$45:$B$196&amp;'Coverage Indicators - Section D'!$J$45:$J$196,0))&lt;&gt;0,INDEX('Coverage Indicators - Section D'!E$45:E$196,MATCH('Print View'!$A88&amp;'Print View'!$AC$77,'Coverage Indicators - Section D'!$B$45:$B$196&amp;'Coverage Indicators - Section D'!$J$45:$J$196,0)),""),"")</f>
        <v/>
      </c>
      <c r="AC88" s="250" t="str">
        <f t="array" ref="AC88">IFERROR(IF(INDEX('Coverage Indicators - Section D'!F$45:F$196,MATCH('Print View'!$A88&amp;'Print View'!$AC$77,'Coverage Indicators - Section D'!$B$45:$B$196&amp;'Coverage Indicators - Section D'!$J$45:$J$196,0))&lt;&gt;0,INDEX('Coverage Indicators - Section D'!F$45:F$196,MATCH('Print View'!$A88&amp;'Print View'!$AC$77,'Coverage Indicators - Section D'!$B$45:$B$196&amp;'Coverage Indicators - Section D'!$J$45:$J$196,0)),""),"")</f>
        <v/>
      </c>
      <c r="AD88" s="257" t="str">
        <f t="array" ref="AD88">IFERROR(IF(INDEX('Coverage Indicators - Section D'!G$45:G$196,MATCH('Print View'!$A88&amp;'Print View'!$AC$77,'Coverage Indicators - Section D'!$B$45:$B$196&amp;'Coverage Indicators - Section D'!$J$45:$J$196,0))&lt;&gt;0,INDEX('Coverage Indicators - Section D'!G$45:G$196,MATCH('Print View'!$A88&amp;'Print View'!$AC$77,'Coverage Indicators - Section D'!$B$45:$B$196&amp;'Coverage Indicators - Section D'!$J$45:$J$196,0)),""),"")</f>
        <v/>
      </c>
      <c r="AE88" s="185" t="str">
        <f t="array" ref="AE88">IFERROR(IF(INDEX('Coverage Indicators - Section D'!H$45:H$196,MATCH('Print View'!$A88&amp;'Print View'!$AC$77,'Coverage Indicators - Section D'!$B$45:$B$196&amp;'Coverage Indicators - Section D'!$J$45:$J$196,0))&lt;&gt;0,INDEX('Coverage Indicators - Section D'!H$45:H$196,MATCH('Print View'!$A88&amp;'Print View'!$AC$77,'Coverage Indicators - Section D'!$B$45:$B$196&amp;'Coverage Indicators - Section D'!$J$45:$J$196,0)),""),"")</f>
        <v/>
      </c>
      <c r="AF88" s="249" t="str">
        <f t="array" ref="AF88">IFERROR(IF(INDEX('Coverage Indicators - Section D'!E$45:E$196,MATCH('Print View'!$A88&amp;'Print View'!$AG$77,'Coverage Indicators - Section D'!$B$45:$B$196&amp;'Coverage Indicators - Section D'!$J$45:$J$196,0))&lt;&gt;0,INDEX('Coverage Indicators - Section D'!E$45:E$196,MATCH('Print View'!$A88&amp;'Print View'!$AG$77,'Coverage Indicators - Section D'!$B$45:$B$196&amp;'Coverage Indicators - Section D'!$J$45:$J$196,0)),""),"")</f>
        <v/>
      </c>
      <c r="AG88" s="250" t="str">
        <f t="array" ref="AG88">IFERROR(IF(INDEX('Coverage Indicators - Section D'!F$45:F$196,MATCH('Print View'!$A88&amp;'Print View'!$AG$77,'Coverage Indicators - Section D'!$B$45:$B$196&amp;'Coverage Indicators - Section D'!$J$45:$J$196,0))&lt;&gt;0,INDEX('Coverage Indicators - Section D'!F$45:F$196,MATCH('Print View'!$A88&amp;'Print View'!$AG$77,'Coverage Indicators - Section D'!$B$45:$B$196&amp;'Coverage Indicators - Section D'!$J$45:$J$196,0)),""),"")</f>
        <v/>
      </c>
      <c r="AH88" s="261" t="str">
        <f t="array" ref="AH88">IFERROR(IF(INDEX('Coverage Indicators - Section D'!G$45:G$196,MATCH('Print View'!$A88&amp;'Print View'!$AG$77,'Coverage Indicators - Section D'!$B$45:$B$196&amp;'Coverage Indicators - Section D'!$J$45:$J$196,0))&lt;&gt;0,INDEX('Coverage Indicators - Section D'!G$45:G$196,MATCH('Print View'!$A88&amp;'Print View'!$AG$77,'Coverage Indicators - Section D'!$B$45:$B$196&amp;'Coverage Indicators - Section D'!$J$45:$J$196,0)),""),"")</f>
        <v/>
      </c>
      <c r="AI88" s="185" t="str">
        <f t="array" ref="AI88">IFERROR(IF(INDEX('Coverage Indicators - Section D'!H$45:H$196,MATCH('Print View'!$A88&amp;'Print View'!$AG$77,'Coverage Indicators - Section D'!$B$45:$B$196&amp;'Coverage Indicators - Section D'!$J$45:$J$196,0))&lt;&gt;0,INDEX('Coverage Indicators - Section D'!H$45:H$196,MATCH('Print View'!$A88&amp;'Print View'!$AG$77,'Coverage Indicators - Section D'!$B$45:$B$196&amp;'Coverage Indicators - Section D'!$J$45:$J$196,0)),""),"")</f>
        <v/>
      </c>
      <c r="AJ88" s="234" t="str">
        <f>IFERROR(IF(INDEX('Coverage Indicators - Section D'!W$10:W$41,MATCH('Print View'!$A88,'Coverage Indicators - Section D'!$A$10:$A$41,0))&lt;&gt;0,INDEX('Coverage Indicators - Section D'!W$10:W$41,MATCH('Print View'!$A88,'Coverage Indicators - Section D'!$A$10:$A$41,0)),""),"")</f>
        <v xml:space="preserve">Population at risk estimated by extrapolating results from 2012 FSW IBBS which focused on MSM in three Mozambique cities - Maputo City, Beira, and Nampula. Targets are sub-national and harmonized with PEPFAR COP17 areas of geographic focus for prevention services. Prevention package to include components on stigma reduction, empowerment, behavioral interventions and sensibilization and distribution of condoms and lubricants. Country targets (Global Fund and PEPFAR combined) have country reaching 63% of estimated number of FWS by 2020. </v>
      </c>
      <c r="AK88" s="292"/>
      <c r="AL88" s="292"/>
      <c r="AM88" s="292"/>
      <c r="AN88" s="292"/>
      <c r="AO88" s="292"/>
      <c r="AP88" s="292"/>
      <c r="AQ88" s="292"/>
      <c r="AR88" s="292"/>
    </row>
    <row r="89" spans="1:44" s="293" customFormat="1" ht="409.5" x14ac:dyDescent="0.25">
      <c r="A89" s="177">
        <v>10</v>
      </c>
      <c r="B89" s="203" t="str">
        <f>IFERROR(IF(INDEX('Coverage Indicators - Section D'!B$10:B$41,MATCH('Print View'!$A89,'Coverage Indicators - Section D'!$A$10:$A$41,0))&lt;&gt;0,INDEX('Coverage Indicators - Section D'!B$10:B$41,MATCH('Print View'!$A89,'Coverage Indicators - Section D'!$A$10:$A$41,0)),""),"")</f>
        <v>Comprehensive prevention programs for sex workers and their clients</v>
      </c>
      <c r="C89" s="203" t="str">
        <f>IFERROR(IF(INDEX('Coverage Indicators - Section D'!C$10:C$41,MATCH('Print View'!$A89,'Coverage Indicators - Section D'!$A$10:$A$41,0))&lt;&gt;0,INDEX('Coverage Indicators - Section D'!C$10:C$41,MATCH('Print View'!$A89,'Coverage Indicators - Section D'!$A$10:$A$41,0)),""),"")</f>
        <v>KP-3c(M): Percentage of sex workers that have received an HIV test during the reporting period and know their results</v>
      </c>
      <c r="D89" s="203" t="str">
        <f>IFERROR(IF(INDEX('Coverage Indicators - Section D'!D$10:D$41,MATCH('Print View'!$A89,'Coverage Indicators - Section D'!$A$10:$A$41,0))&lt;&gt;0,INDEX('Coverage Indicators - Section D'!D$10:D$41,MATCH('Print View'!$A89,'Coverage Indicators - Section D'!$A$10:$A$41,0)),""),"")</f>
        <v/>
      </c>
      <c r="E89" s="203">
        <f>IFERROR(IF(INDEX('Coverage Indicators - Section D'!E$10:E$41,MATCH('Print View'!$A89,'Coverage Indicators - Section D'!$A$10:$A$41,0))&lt;&gt;0,INDEX('Coverage Indicators - Section D'!E$10:E$41,MATCH('Print View'!$A89,'Coverage Indicators - Section D'!$A$10:$A$41,0)),""),"")</f>
        <v>22519</v>
      </c>
      <c r="F89" s="203">
        <f>IFERROR(IF(INDEX('Coverage Indicators - Section D'!F$10:F$41,MATCH('Print View'!$A89,'Coverage Indicators - Section D'!$A$10:$A$41,0))&lt;&gt;0,INDEX('Coverage Indicators - Section D'!F$10:F$41,MATCH('Print View'!$A89,'Coverage Indicators - Section D'!$A$10:$A$41,0)),""),"")</f>
        <v>168098</v>
      </c>
      <c r="G89" s="203">
        <f>IFERROR(IF(INDEX('Coverage Indicators - Section D'!G$10:G$41,MATCH('Print View'!$A89,'Coverage Indicators - Section D'!$A$10:$A$41,0))&lt;&gt;0,INDEX('Coverage Indicators - Section D'!G$10:G$41,MATCH('Print View'!$A89,'Coverage Indicators - Section D'!$A$10:$A$41,0)),""),"")</f>
        <v>13.396352127925375</v>
      </c>
      <c r="H89" s="203" t="str">
        <f>IFERROR(IF(INDEX('Coverage Indicators - Section D'!H$10:H$41,MATCH('Print View'!$A89,'Coverage Indicators - Section D'!$A$10:$A$41,0))&lt;&gt;0,INDEX('Coverage Indicators - Section D'!H$10:H$41,MATCH('Print View'!$A89,'Coverage Indicators - Section D'!$A$10:$A$41,0)),""),"")</f>
        <v>2016</v>
      </c>
      <c r="I89" s="203" t="str">
        <f>IFERROR(IF(INDEX('Coverage Indicators - Section D'!P$10:P$41,MATCH('Print View'!$A89,'Coverage Indicators - Section D'!$A$10:$A$41,0))&lt;&gt;0,INDEX('Coverage Indicators - Section D'!P$10:P$41,MATCH('Print View'!$A89,'Coverage Indicators - Section D'!$A$10:$A$41,0)),""),"")</f>
        <v>Civil Society HIS</v>
      </c>
      <c r="J89" s="203" t="str">
        <f>IFERROR(IF(INDEX('Coverage Indicators - Section D'!Q$10:Q$41,MATCH('Print View'!$A89,'Coverage Indicators - Section D'!$A$10:$A$41,0))&lt;&gt;0,INDEX('Coverage Indicators - Section D'!Q$10:Q$41,MATCH('Print View'!$A89,'Coverage Indicators - Section D'!$A$10:$A$41,0)),""),"")</f>
        <v/>
      </c>
      <c r="K89" s="203" t="str">
        <f>IFERROR(IF(INDEX('Coverage Indicators - Section D'!R$10:R$41,MATCH('Print View'!$A89,'Coverage Indicators - Section D'!$A$10:$A$41,0))&lt;&gt;0,INDEX('Coverage Indicators - Section D'!R$10:R$41,MATCH('Print View'!$A89,'Coverage Indicators - Section D'!$A$10:$A$41,0)),""),"")</f>
        <v>KP-1c(M): Percentage of sex workers reached with HIV prevention programs - defined package of services</v>
      </c>
      <c r="L89" s="203" t="str">
        <f>IFERROR(IF(INDEX('Coverage Indicators - Section D'!S$10:S$41,MATCH('Print View'!$A89,'Coverage Indicators - Section D'!$A$10:$A$41,0))&lt;&gt;0,INDEX('Coverage Indicators - Section D'!S$10:S$41,MATCH('Print View'!$A89,'Coverage Indicators - Section D'!$A$10:$A$41,0)),""),"")</f>
        <v>Fundação para o Desenvolvimento da Comunidade (FDC)</v>
      </c>
      <c r="M89" s="203" t="str">
        <f>IFERROR(IF(INDEX('Coverage Indicators - Section D'!T$10:T$41,MATCH('Print View'!$A89,'Coverage Indicators - Section D'!$A$10:$A$41,0))&lt;&gt;0,INDEX('Coverage Indicators - Section D'!T$10:T$41,MATCH('Print View'!$A89,'Coverage Indicators - Section D'!$A$10:$A$41,0)),""),"")</f>
        <v>Mozambique</v>
      </c>
      <c r="N89" s="203" t="str">
        <f>IFERROR(IF(INDEX('Coverage Indicators - Section D'!U$10:U$41,MATCH('Print View'!$A89,'Coverage Indicators - Section D'!$A$10:$A$41,0))&lt;&gt;0,INDEX('Coverage Indicators - Section D'!U$10:U$41,MATCH('Print View'!$A89,'Coverage Indicators - Section D'!$A$10:$A$41,0)),""),"")</f>
        <v>Sub-National</v>
      </c>
      <c r="O89" s="203" t="str">
        <f>IFERROR(IF(INDEX('Coverage Indicators - Section D'!V$10:V$41,MATCH('Print View'!$A89,'Coverage Indicators - Section D'!$A$10:$A$41,0))&lt;&gt;0,INDEX('Coverage Indicators - Section D'!V$10:V$41,MATCH('Print View'!$A89,'Coverage Indicators - Section D'!$A$10:$A$41,0)),""),"")</f>
        <v>N-Non -cumulative (special)</v>
      </c>
      <c r="P89" s="240">
        <f t="array" ref="P89">IFERROR(IF(INDEX('Coverage Indicators - Section D'!E$45:E$196,MATCH('Print View'!$A89&amp;'Print View'!$Q$77,'Coverage Indicators - Section D'!$B$45:$B$196&amp;'Coverage Indicators - Section D'!$J$45:$J$196,0))&lt;&gt;0,INDEX('Coverage Indicators - Section D'!E$45:E$196,MATCH('Print View'!$A89&amp;'Print View'!$Q$77,'Coverage Indicators - Section D'!$B$45:$B$196&amp;'Coverage Indicators - Section D'!$J$45:$J$196,0)),""),"")</f>
        <v>51690.68979468436</v>
      </c>
      <c r="Q89" s="241">
        <f t="array" ref="Q89">IFERROR(IF(INDEX('Coverage Indicators - Section D'!F$45:F$196,MATCH('Print View'!$A89&amp;'Print View'!$Q$77,'Coverage Indicators - Section D'!$B$45:$B$196&amp;'Coverage Indicators - Section D'!$J$45:$J$196,0))&lt;&gt;0,INDEX('Coverage Indicators - Section D'!F$45:F$196,MATCH('Print View'!$A89&amp;'Print View'!$Q$77,'Coverage Indicators - Section D'!$B$45:$B$196&amp;'Coverage Indicators - Section D'!$J$45:$J$196,0)),""),"")</f>
        <v>168098</v>
      </c>
      <c r="R89" s="254">
        <f t="array" ref="R89">IFERROR(IF(INDEX('Coverage Indicators - Section D'!G$45:G$196,MATCH('Print View'!$A89&amp;'Print View'!$Q$77,'Coverage Indicators - Section D'!$B$45:$B$196&amp;'Coverage Indicators - Section D'!$J$45:$J$196,0))&lt;&gt;0,INDEX('Coverage Indicators - Section D'!G$45:G$196,MATCH('Print View'!$A89&amp;'Print View'!$Q$77,'Coverage Indicators - Section D'!$B$45:$B$196&amp;'Coverage Indicators - Section D'!$J$45:$J$196,0)),""),"")</f>
        <v>30.750330042406432</v>
      </c>
      <c r="S89" s="231" t="str">
        <f t="array" ref="S89">IFERROR(IF(INDEX('Coverage Indicators - Section D'!H$45:H$196,MATCH('Print View'!$A89&amp;'Print View'!$Q$77,'Coverage Indicators - Section D'!$B$45:$B$196&amp;'Coverage Indicators - Section D'!$J$45:$J$196,0))&lt;&gt;0,INDEX('Coverage Indicators - Section D'!H$45:H$196,MATCH('Print View'!$A89&amp;'Print View'!$Q$77,'Coverage Indicators - Section D'!$B$45:$B$196&amp;'Coverage Indicators - Section D'!$J$45:$J$196,0)),""),"")</f>
        <v/>
      </c>
      <c r="T89" s="245">
        <f t="array" ref="T89">IFERROR(IF(INDEX('Coverage Indicators - Section D'!E$45:E$196,MATCH('Print View'!$A89&amp;'Print View'!$U$77,'Coverage Indicators - Section D'!$B$45:$B$196&amp;'Coverage Indicators - Section D'!$J$45:$J$196,0))&lt;&gt;0,INDEX('Coverage Indicators - Section D'!E$45:E$196,MATCH('Print View'!$A89&amp;'Print View'!$U$77,'Coverage Indicators - Section D'!$B$45:$B$196&amp;'Coverage Indicators - Section D'!$J$45:$J$196,0)),""),"")</f>
        <v>54926.23471734218</v>
      </c>
      <c r="U89" s="241">
        <f t="array" ref="U89">IFERROR(IF(INDEX('Coverage Indicators - Section D'!F$45:F$196,MATCH('Print View'!$A89&amp;'Print View'!$U$77,'Coverage Indicators - Section D'!$B$45:$B$196&amp;'Coverage Indicators - Section D'!$J$45:$J$196,0))&lt;&gt;0,INDEX('Coverage Indicators - Section D'!F$45:F$196,MATCH('Print View'!$A89&amp;'Print View'!$U$77,'Coverage Indicators - Section D'!$B$45:$B$196&amp;'Coverage Indicators - Section D'!$J$45:$J$196,0)),""),"")</f>
        <v>168098</v>
      </c>
      <c r="V89" s="254">
        <f t="array" ref="V89">IFERROR(IF(INDEX('Coverage Indicators - Section D'!G$45:G$196,MATCH('Print View'!$A89&amp;'Print View'!$U$77,'Coverage Indicators - Section D'!$B$45:$B$196&amp;'Coverage Indicators - Section D'!$J$45:$J$196,0))&lt;&gt;0,INDEX('Coverage Indicators - Section D'!G$45:G$196,MATCH('Print View'!$A89&amp;'Print View'!$U$77,'Coverage Indicators - Section D'!$B$45:$B$196&amp;'Coverage Indicators - Section D'!$J$45:$J$196,0)),""),"")</f>
        <v>32.675126841093991</v>
      </c>
      <c r="W89" s="231" t="str">
        <f t="array" ref="W89">IFERROR(IF(INDEX('Coverage Indicators - Section D'!H$45:H$196,MATCH('Print View'!$A89&amp;'Print View'!$U$77,'Coverage Indicators - Section D'!$B$45:$B$196&amp;'Coverage Indicators - Section D'!$J$45:$J$196,0))&lt;&gt;0,INDEX('Coverage Indicators - Section D'!H$45:H$196,MATCH('Print View'!$A89&amp;'Print View'!$U$77,'Coverage Indicators - Section D'!$B$45:$B$196&amp;'Coverage Indicators - Section D'!$J$45:$J$196,0)),""),"")</f>
        <v/>
      </c>
      <c r="X89" s="247">
        <f t="array" ref="X89">IFERROR(IF(INDEX('Coverage Indicators - Section D'!E$45:E$196,MATCH('Print View'!$A89&amp;'Print View'!$Y$77,'Coverage Indicators - Section D'!$B$45:$B$196&amp;'Coverage Indicators - Section D'!$J$45:$J$196,0))&lt;&gt;0,INDEX('Coverage Indicators - Section D'!E$45:E$196,MATCH('Print View'!$A89&amp;'Print View'!$Y$77,'Coverage Indicators - Section D'!$B$45:$B$196&amp;'Coverage Indicators - Section D'!$J$45:$J$196,0)),""),"")</f>
        <v>58358.275000000001</v>
      </c>
      <c r="Y89" s="248">
        <f t="array" ref="Y89">IFERROR(IF(INDEX('Coverage Indicators - Section D'!F$45:F$196,MATCH('Print View'!$A89&amp;'Print View'!$Y$77,'Coverage Indicators - Section D'!$B$45:$B$196&amp;'Coverage Indicators - Section D'!$J$45:$J$196,0))&lt;&gt;0,INDEX('Coverage Indicators - Section D'!F$45:F$196,MATCH('Print View'!$A89&amp;'Print View'!$Y$77,'Coverage Indicators - Section D'!$B$45:$B$196&amp;'Coverage Indicators - Section D'!$J$45:$J$196,0)),""),"")</f>
        <v>168098</v>
      </c>
      <c r="Z89" s="256">
        <f t="array" ref="Z89">IFERROR(IF(INDEX('Coverage Indicators - Section D'!G$45:G$196,MATCH('Print View'!$A89&amp;'Print View'!$Y$77,'Coverage Indicators - Section D'!$B$45:$B$196&amp;'Coverage Indicators - Section D'!$J$45:$J$196,0))&lt;&gt;0,INDEX('Coverage Indicators - Section D'!G$45:G$196,MATCH('Print View'!$A89&amp;'Print View'!$Y$77,'Coverage Indicators - Section D'!$B$45:$B$196&amp;'Coverage Indicators - Section D'!$J$45:$J$196,0)),""),"")</f>
        <v>34.716816975811732</v>
      </c>
      <c r="AA89" s="180" t="str">
        <f t="array" ref="AA89">IFERROR(IF(INDEX('Coverage Indicators - Section D'!H$45:H$196,MATCH('Print View'!$A89&amp;'Print View'!$Y$77,'Coverage Indicators - Section D'!$B$45:$B$196&amp;'Coverage Indicators - Section D'!$J$45:$J$196,0))&lt;&gt;0,INDEX('Coverage Indicators - Section D'!H$45:H$196,MATCH('Print View'!$A89&amp;'Print View'!$Y$77,'Coverage Indicators - Section D'!$B$45:$B$196&amp;'Coverage Indicators - Section D'!$J$45:$J$196,0)),""),"")</f>
        <v/>
      </c>
      <c r="AB89" s="247" t="str">
        <f t="array" ref="AB89">IFERROR(IF(INDEX('Coverage Indicators - Section D'!E$45:E$196,MATCH('Print View'!$A89&amp;'Print View'!$AC$77,'Coverage Indicators - Section D'!$B$45:$B$196&amp;'Coverage Indicators - Section D'!$J$45:$J$196,0))&lt;&gt;0,INDEX('Coverage Indicators - Section D'!E$45:E$196,MATCH('Print View'!$A89&amp;'Print View'!$AC$77,'Coverage Indicators - Section D'!$B$45:$B$196&amp;'Coverage Indicators - Section D'!$J$45:$J$196,0)),""),"")</f>
        <v/>
      </c>
      <c r="AC89" s="248" t="str">
        <f t="array" ref="AC89">IFERROR(IF(INDEX('Coverage Indicators - Section D'!F$45:F$196,MATCH('Print View'!$A89&amp;'Print View'!$AC$77,'Coverage Indicators - Section D'!$B$45:$B$196&amp;'Coverage Indicators - Section D'!$J$45:$J$196,0))&lt;&gt;0,INDEX('Coverage Indicators - Section D'!F$45:F$196,MATCH('Print View'!$A89&amp;'Print View'!$AC$77,'Coverage Indicators - Section D'!$B$45:$B$196&amp;'Coverage Indicators - Section D'!$J$45:$J$196,0)),""),"")</f>
        <v/>
      </c>
      <c r="AD89" s="256" t="str">
        <f t="array" ref="AD89">IFERROR(IF(INDEX('Coverage Indicators - Section D'!G$45:G$196,MATCH('Print View'!$A89&amp;'Print View'!$AC$77,'Coverage Indicators - Section D'!$B$45:$B$196&amp;'Coverage Indicators - Section D'!$J$45:$J$196,0))&lt;&gt;0,INDEX('Coverage Indicators - Section D'!G$45:G$196,MATCH('Print View'!$A89&amp;'Print View'!$AC$77,'Coverage Indicators - Section D'!$B$45:$B$196&amp;'Coverage Indicators - Section D'!$J$45:$J$196,0)),""),"")</f>
        <v/>
      </c>
      <c r="AE89" s="180" t="str">
        <f t="array" ref="AE89">IFERROR(IF(INDEX('Coverage Indicators - Section D'!H$45:H$196,MATCH('Print View'!$A89&amp;'Print View'!$AC$77,'Coverage Indicators - Section D'!$B$45:$B$196&amp;'Coverage Indicators - Section D'!$J$45:$J$196,0))&lt;&gt;0,INDEX('Coverage Indicators - Section D'!H$45:H$196,MATCH('Print View'!$A89&amp;'Print View'!$AC$77,'Coverage Indicators - Section D'!$B$45:$B$196&amp;'Coverage Indicators - Section D'!$J$45:$J$196,0)),""),"")</f>
        <v/>
      </c>
      <c r="AF89" s="247" t="str">
        <f t="array" ref="AF89">IFERROR(IF(INDEX('Coverage Indicators - Section D'!E$45:E$196,MATCH('Print View'!$A89&amp;'Print View'!$AG$77,'Coverage Indicators - Section D'!$B$45:$B$196&amp;'Coverage Indicators - Section D'!$J$45:$J$196,0))&lt;&gt;0,INDEX('Coverage Indicators - Section D'!E$45:E$196,MATCH('Print View'!$A89&amp;'Print View'!$AG$77,'Coverage Indicators - Section D'!$B$45:$B$196&amp;'Coverage Indicators - Section D'!$J$45:$J$196,0)),""),"")</f>
        <v/>
      </c>
      <c r="AG89" s="248" t="str">
        <f t="array" ref="AG89">IFERROR(IF(INDEX('Coverage Indicators - Section D'!F$45:F$196,MATCH('Print View'!$A89&amp;'Print View'!$AG$77,'Coverage Indicators - Section D'!$B$45:$B$196&amp;'Coverage Indicators - Section D'!$J$45:$J$196,0))&lt;&gt;0,INDEX('Coverage Indicators - Section D'!F$45:F$196,MATCH('Print View'!$A89&amp;'Print View'!$AG$77,'Coverage Indicators - Section D'!$B$45:$B$196&amp;'Coverage Indicators - Section D'!$J$45:$J$196,0)),""),"")</f>
        <v/>
      </c>
      <c r="AH89" s="260" t="str">
        <f t="array" ref="AH89">IFERROR(IF(INDEX('Coverage Indicators - Section D'!G$45:G$196,MATCH('Print View'!$A89&amp;'Print View'!$AG$77,'Coverage Indicators - Section D'!$B$45:$B$196&amp;'Coverage Indicators - Section D'!$J$45:$J$196,0))&lt;&gt;0,INDEX('Coverage Indicators - Section D'!G$45:G$196,MATCH('Print View'!$A89&amp;'Print View'!$AG$77,'Coverage Indicators - Section D'!$B$45:$B$196&amp;'Coverage Indicators - Section D'!$J$45:$J$196,0)),""),"")</f>
        <v/>
      </c>
      <c r="AI89" s="180" t="str">
        <f t="array" ref="AI89">IFERROR(IF(INDEX('Coverage Indicators - Section D'!H$45:H$196,MATCH('Print View'!$A89&amp;'Print View'!$AG$77,'Coverage Indicators - Section D'!$B$45:$B$196&amp;'Coverage Indicators - Section D'!$J$45:$J$196,0))&lt;&gt;0,INDEX('Coverage Indicators - Section D'!H$45:H$196,MATCH('Print View'!$A89&amp;'Print View'!$AG$77,'Coverage Indicators - Section D'!$B$45:$B$196&amp;'Coverage Indicators - Section D'!$J$45:$J$196,0)),""),"")</f>
        <v/>
      </c>
      <c r="AJ89" s="235" t="str">
        <f>IFERROR(IF(INDEX('Coverage Indicators - Section D'!W$10:W$41,MATCH('Print View'!$A89,'Coverage Indicators - Section D'!$A$10:$A$41,0))&lt;&gt;0,INDEX('Coverage Indicators - Section D'!W$10:W$41,MATCH('Print View'!$A89,'Coverage Indicators - Section D'!$A$10:$A$41,0)),""),"")</f>
        <v>Population at risk estimated by extrapolating results from 2012 FSW IBBS which focused on MSM in three Mozambique cities - Maputo City, Beira, and Nampula.  FSW testing targets set as a percentage of targeted population to receive prevention package.  The assumption of percent of beneficiaries testing set based on historic results of both FDC and PEPFAR. Targets are sub-national.</v>
      </c>
      <c r="AK89" s="292"/>
      <c r="AL89" s="292"/>
      <c r="AM89" s="292"/>
      <c r="AN89" s="292"/>
      <c r="AO89" s="292"/>
      <c r="AP89" s="292"/>
      <c r="AQ89" s="292"/>
      <c r="AR89" s="292"/>
    </row>
    <row r="90" spans="1:44" s="293" customFormat="1" ht="330" x14ac:dyDescent="0.25">
      <c r="A90" s="213">
        <v>11</v>
      </c>
      <c r="B90" s="202" t="str">
        <f>IFERROR(IF(INDEX('Coverage Indicators - Section D'!B$10:B$41,MATCH('Print View'!$A90,'Coverage Indicators - Section D'!$A$10:$A$41,0))&lt;&gt;0,INDEX('Coverage Indicators - Section D'!B$10:B$41,MATCH('Print View'!$A90,'Coverage Indicators - Section D'!$A$10:$A$41,0)),""),"")</f>
        <v>Comprehensive prevention programs for MSM</v>
      </c>
      <c r="C90" s="202" t="str">
        <f>IFERROR(IF(INDEX('Coverage Indicators - Section D'!C$10:C$41,MATCH('Print View'!$A90,'Coverage Indicators - Section D'!$A$10:$A$41,0))&lt;&gt;0,INDEX('Coverage Indicators - Section D'!C$10:C$41,MATCH('Print View'!$A90,'Coverage Indicators - Section D'!$A$10:$A$41,0)),""),"")</f>
        <v>KP-1a(M): Percentage of men who have sex with men reached with HIV prevention programs - defined package of services</v>
      </c>
      <c r="D90" s="202" t="str">
        <f>IFERROR(IF(INDEX('Coverage Indicators - Section D'!D$10:D$41,MATCH('Print View'!$A90,'Coverage Indicators - Section D'!$A$10:$A$41,0))&lt;&gt;0,INDEX('Coverage Indicators - Section D'!D$10:D$41,MATCH('Print View'!$A90,'Coverage Indicators - Section D'!$A$10:$A$41,0)),""),"")</f>
        <v/>
      </c>
      <c r="E90" s="202">
        <f>IFERROR(IF(INDEX('Coverage Indicators - Section D'!E$10:E$41,MATCH('Print View'!$A90,'Coverage Indicators - Section D'!$A$10:$A$41,0))&lt;&gt;0,INDEX('Coverage Indicators - Section D'!E$10:E$41,MATCH('Print View'!$A90,'Coverage Indicators - Section D'!$A$10:$A$41,0)),""),"")</f>
        <v>1874</v>
      </c>
      <c r="F90" s="202">
        <f>IFERROR(IF(INDEX('Coverage Indicators - Section D'!F$10:F$41,MATCH('Print View'!$A90,'Coverage Indicators - Section D'!$A$10:$A$41,0))&lt;&gt;0,INDEX('Coverage Indicators - Section D'!F$10:F$41,MATCH('Print View'!$A90,'Coverage Indicators - Section D'!$A$10:$A$41,0)),""),"")</f>
        <v>81918</v>
      </c>
      <c r="G90" s="202">
        <f>IFERROR(IF(INDEX('Coverage Indicators - Section D'!G$10:G$41,MATCH('Print View'!$A90,'Coverage Indicators - Section D'!$A$10:$A$41,0))&lt;&gt;0,INDEX('Coverage Indicators - Section D'!G$10:G$41,MATCH('Print View'!$A90,'Coverage Indicators - Section D'!$A$10:$A$41,0)),""),"")</f>
        <v>2.2876535071657025</v>
      </c>
      <c r="H90" s="202" t="str">
        <f>IFERROR(IF(INDEX('Coverage Indicators - Section D'!H$10:H$41,MATCH('Print View'!$A90,'Coverage Indicators - Section D'!$A$10:$A$41,0))&lt;&gt;0,INDEX('Coverage Indicators - Section D'!H$10:H$41,MATCH('Print View'!$A90,'Coverage Indicators - Section D'!$A$10:$A$41,0)),""),"")</f>
        <v>2016</v>
      </c>
      <c r="I90" s="202" t="str">
        <f>IFERROR(IF(INDEX('Coverage Indicators - Section D'!P$10:P$41,MATCH('Print View'!$A90,'Coverage Indicators - Section D'!$A$10:$A$41,0))&lt;&gt;0,INDEX('Coverage Indicators - Section D'!P$10:P$41,MATCH('Print View'!$A90,'Coverage Indicators - Section D'!$A$10:$A$41,0)),""),"")</f>
        <v>Civil Society HIS</v>
      </c>
      <c r="J90" s="202" t="str">
        <f>IFERROR(IF(INDEX('Coverage Indicators - Section D'!Q$10:Q$41,MATCH('Print View'!$A90,'Coverage Indicators - Section D'!$A$10:$A$41,0))&lt;&gt;0,INDEX('Coverage Indicators - Section D'!Q$10:Q$41,MATCH('Print View'!$A90,'Coverage Indicators - Section D'!$A$10:$A$41,0)),""),"")</f>
        <v/>
      </c>
      <c r="K90" s="202" t="str">
        <f>IFERROR(IF(INDEX('Coverage Indicators - Section D'!R$10:R$41,MATCH('Print View'!$A90,'Coverage Indicators - Section D'!$A$10:$A$41,0))&lt;&gt;0,INDEX('Coverage Indicators - Section D'!R$10:R$41,MATCH('Print View'!$A90,'Coverage Indicators - Section D'!$A$10:$A$41,0)),""),"")</f>
        <v/>
      </c>
      <c r="L90" s="202" t="str">
        <f>IFERROR(IF(INDEX('Coverage Indicators - Section D'!S$10:S$41,MATCH('Print View'!$A90,'Coverage Indicators - Section D'!$A$10:$A$41,0))&lt;&gt;0,INDEX('Coverage Indicators - Section D'!S$10:S$41,MATCH('Print View'!$A90,'Coverage Indicators - Section D'!$A$10:$A$41,0)),""),"")</f>
        <v>Fundação para o Desenvolvimento da Comunidade (FDC)</v>
      </c>
      <c r="M90" s="202" t="str">
        <f>IFERROR(IF(INDEX('Coverage Indicators - Section D'!T$10:T$41,MATCH('Print View'!$A90,'Coverage Indicators - Section D'!$A$10:$A$41,0))&lt;&gt;0,INDEX('Coverage Indicators - Section D'!T$10:T$41,MATCH('Print View'!$A90,'Coverage Indicators - Section D'!$A$10:$A$41,0)),""),"")</f>
        <v>Mozambique</v>
      </c>
      <c r="N90" s="202" t="str">
        <f>IFERROR(IF(INDEX('Coverage Indicators - Section D'!U$10:U$41,MATCH('Print View'!$A90,'Coverage Indicators - Section D'!$A$10:$A$41,0))&lt;&gt;0,INDEX('Coverage Indicators - Section D'!U$10:U$41,MATCH('Print View'!$A90,'Coverage Indicators - Section D'!$A$10:$A$41,0)),""),"")</f>
        <v>Sub-National</v>
      </c>
      <c r="O90" s="202" t="str">
        <f>IFERROR(IF(INDEX('Coverage Indicators - Section D'!V$10:V$41,MATCH('Print View'!$A90,'Coverage Indicators - Section D'!$A$10:$A$41,0))&lt;&gt;0,INDEX('Coverage Indicators - Section D'!V$10:V$41,MATCH('Print View'!$A90,'Coverage Indicators - Section D'!$A$10:$A$41,0)),""),"")</f>
        <v>N-Non -cumulative (special)</v>
      </c>
      <c r="P90" s="238">
        <f t="array" ref="P90">IFERROR(IF(INDEX('Coverage Indicators - Section D'!E$45:E$196,MATCH('Print View'!$A90&amp;'Print View'!$Q$77,'Coverage Indicators - Section D'!$B$45:$B$196&amp;'Coverage Indicators - Section D'!$J$45:$J$196,0))&lt;&gt;0,INDEX('Coverage Indicators - Section D'!E$45:E$196,MATCH('Print View'!$A90&amp;'Print View'!$Q$77,'Coverage Indicators - Section D'!$B$45:$B$196&amp;'Coverage Indicators - Section D'!$J$45:$J$196,0)),""),"")</f>
        <v>3250</v>
      </c>
      <c r="Q90" s="239">
        <f t="array" ref="Q90">IFERROR(IF(INDEX('Coverage Indicators - Section D'!F$45:F$196,MATCH('Print View'!$A90&amp;'Print View'!$Q$77,'Coverage Indicators - Section D'!$B$45:$B$196&amp;'Coverage Indicators - Section D'!$J$45:$J$196,0))&lt;&gt;0,INDEX('Coverage Indicators - Section D'!F$45:F$196,MATCH('Print View'!$A90&amp;'Print View'!$Q$77,'Coverage Indicators - Section D'!$B$45:$B$196&amp;'Coverage Indicators - Section D'!$J$45:$J$196,0)),""),"")</f>
        <v>81918</v>
      </c>
      <c r="R90" s="253">
        <f t="array" ref="R90">IFERROR(IF(INDEX('Coverage Indicators - Section D'!G$45:G$196,MATCH('Print View'!$A90&amp;'Print View'!$Q$77,'Coverage Indicators - Section D'!$B$45:$B$196&amp;'Coverage Indicators - Section D'!$J$45:$J$196,0))&lt;&gt;0,INDEX('Coverage Indicators - Section D'!G$45:G$196,MATCH('Print View'!$A90&amp;'Print View'!$Q$77,'Coverage Indicators - Section D'!$B$45:$B$196&amp;'Coverage Indicators - Section D'!$J$45:$J$196,0)),""),"")</f>
        <v>3.967382016162504</v>
      </c>
      <c r="S90" s="174" t="str">
        <f t="array" ref="S90">IFERROR(IF(INDEX('Coverage Indicators - Section D'!H$45:H$196,MATCH('Print View'!$A90&amp;'Print View'!$Q$77,'Coverage Indicators - Section D'!$B$45:$B$196&amp;'Coverage Indicators - Section D'!$J$45:$J$196,0))&lt;&gt;0,INDEX('Coverage Indicators - Section D'!H$45:H$196,MATCH('Print View'!$A90&amp;'Print View'!$Q$77,'Coverage Indicators - Section D'!$B$45:$B$196&amp;'Coverage Indicators - Section D'!$J$45:$J$196,0)),""),"")</f>
        <v/>
      </c>
      <c r="T90" s="244">
        <f t="array" ref="T90">IFERROR(IF(INDEX('Coverage Indicators - Section D'!E$45:E$196,MATCH('Print View'!$A90&amp;'Print View'!$U$77,'Coverage Indicators - Section D'!$B$45:$B$196&amp;'Coverage Indicators - Section D'!$J$45:$J$196,0))&lt;&gt;0,INDEX('Coverage Indicators - Section D'!E$45:E$196,MATCH('Print View'!$A90&amp;'Print View'!$U$77,'Coverage Indicators - Section D'!$B$45:$B$196&amp;'Coverage Indicators - Section D'!$J$45:$J$196,0)),""),"")</f>
        <v>3500</v>
      </c>
      <c r="U90" s="239">
        <f t="array" ref="U90">IFERROR(IF(INDEX('Coverage Indicators - Section D'!F$45:F$196,MATCH('Print View'!$A90&amp;'Print View'!$U$77,'Coverage Indicators - Section D'!$B$45:$B$196&amp;'Coverage Indicators - Section D'!$J$45:$J$196,0))&lt;&gt;0,INDEX('Coverage Indicators - Section D'!F$45:F$196,MATCH('Print View'!$A90&amp;'Print View'!$U$77,'Coverage Indicators - Section D'!$B$45:$B$196&amp;'Coverage Indicators - Section D'!$J$45:$J$196,0)),""),"")</f>
        <v>81918</v>
      </c>
      <c r="V90" s="253">
        <f t="array" ref="V90">IFERROR(IF(INDEX('Coverage Indicators - Section D'!G$45:G$196,MATCH('Print View'!$A90&amp;'Print View'!$U$77,'Coverage Indicators - Section D'!$B$45:$B$196&amp;'Coverage Indicators - Section D'!$J$45:$J$196,0))&lt;&gt;0,INDEX('Coverage Indicators - Section D'!G$45:G$196,MATCH('Print View'!$A90&amp;'Print View'!$U$77,'Coverage Indicators - Section D'!$B$45:$B$196&amp;'Coverage Indicators - Section D'!$J$45:$J$196,0)),""),"")</f>
        <v>4.2725652481750043</v>
      </c>
      <c r="W90" s="174" t="str">
        <f t="array" ref="W90">IFERROR(IF(INDEX('Coverage Indicators - Section D'!H$45:H$196,MATCH('Print View'!$A90&amp;'Print View'!$U$77,'Coverage Indicators - Section D'!$B$45:$B$196&amp;'Coverage Indicators - Section D'!$J$45:$J$196,0))&lt;&gt;0,INDEX('Coverage Indicators - Section D'!H$45:H$196,MATCH('Print View'!$A90&amp;'Print View'!$U$77,'Coverage Indicators - Section D'!$B$45:$B$196&amp;'Coverage Indicators - Section D'!$J$45:$J$196,0)),""),"")</f>
        <v/>
      </c>
      <c r="X90" s="249">
        <f t="array" ref="X90">IFERROR(IF(INDEX('Coverage Indicators - Section D'!E$45:E$196,MATCH('Print View'!$A90&amp;'Print View'!$Y$77,'Coverage Indicators - Section D'!$B$45:$B$196&amp;'Coverage Indicators - Section D'!$J$45:$J$196,0))&lt;&gt;0,INDEX('Coverage Indicators - Section D'!E$45:E$196,MATCH('Print View'!$A90&amp;'Print View'!$Y$77,'Coverage Indicators - Section D'!$B$45:$B$196&amp;'Coverage Indicators - Section D'!$J$45:$J$196,0)),""),"")</f>
        <v>3750</v>
      </c>
      <c r="Y90" s="250">
        <f t="array" ref="Y90">IFERROR(IF(INDEX('Coverage Indicators - Section D'!F$45:F$196,MATCH('Print View'!$A90&amp;'Print View'!$Y$77,'Coverage Indicators - Section D'!$B$45:$B$196&amp;'Coverage Indicators - Section D'!$J$45:$J$196,0))&lt;&gt;0,INDEX('Coverage Indicators - Section D'!F$45:F$196,MATCH('Print View'!$A90&amp;'Print View'!$Y$77,'Coverage Indicators - Section D'!$B$45:$B$196&amp;'Coverage Indicators - Section D'!$J$45:$J$196,0)),""),"")</f>
        <v>81918</v>
      </c>
      <c r="Z90" s="257">
        <f t="array" ref="Z90">IFERROR(IF(INDEX('Coverage Indicators - Section D'!G$45:G$196,MATCH('Print View'!$A90&amp;'Print View'!$Y$77,'Coverage Indicators - Section D'!$B$45:$B$196&amp;'Coverage Indicators - Section D'!$J$45:$J$196,0))&lt;&gt;0,INDEX('Coverage Indicators - Section D'!G$45:G$196,MATCH('Print View'!$A90&amp;'Print View'!$Y$77,'Coverage Indicators - Section D'!$B$45:$B$196&amp;'Coverage Indicators - Section D'!$J$45:$J$196,0)),""),"")</f>
        <v>4.5777484801875046</v>
      </c>
      <c r="AA90" s="185" t="str">
        <f t="array" ref="AA90">IFERROR(IF(INDEX('Coverage Indicators - Section D'!H$45:H$196,MATCH('Print View'!$A90&amp;'Print View'!$Y$77,'Coverage Indicators - Section D'!$B$45:$B$196&amp;'Coverage Indicators - Section D'!$J$45:$J$196,0))&lt;&gt;0,INDEX('Coverage Indicators - Section D'!H$45:H$196,MATCH('Print View'!$A90&amp;'Print View'!$Y$77,'Coverage Indicators - Section D'!$B$45:$B$196&amp;'Coverage Indicators - Section D'!$J$45:$J$196,0)),""),"")</f>
        <v/>
      </c>
      <c r="AB90" s="249" t="str">
        <f t="array" ref="AB90">IFERROR(IF(INDEX('Coverage Indicators - Section D'!E$45:E$196,MATCH('Print View'!$A90&amp;'Print View'!$AC$77,'Coverage Indicators - Section D'!$B$45:$B$196&amp;'Coverage Indicators - Section D'!$J$45:$J$196,0))&lt;&gt;0,INDEX('Coverage Indicators - Section D'!E$45:E$196,MATCH('Print View'!$A90&amp;'Print View'!$AC$77,'Coverage Indicators - Section D'!$B$45:$B$196&amp;'Coverage Indicators - Section D'!$J$45:$J$196,0)),""),"")</f>
        <v/>
      </c>
      <c r="AC90" s="250" t="str">
        <f t="array" ref="AC90">IFERROR(IF(INDEX('Coverage Indicators - Section D'!F$45:F$196,MATCH('Print View'!$A90&amp;'Print View'!$AC$77,'Coverage Indicators - Section D'!$B$45:$B$196&amp;'Coverage Indicators - Section D'!$J$45:$J$196,0))&lt;&gt;0,INDEX('Coverage Indicators - Section D'!F$45:F$196,MATCH('Print View'!$A90&amp;'Print View'!$AC$77,'Coverage Indicators - Section D'!$B$45:$B$196&amp;'Coverage Indicators - Section D'!$J$45:$J$196,0)),""),"")</f>
        <v/>
      </c>
      <c r="AD90" s="257" t="str">
        <f t="array" ref="AD90">IFERROR(IF(INDEX('Coverage Indicators - Section D'!G$45:G$196,MATCH('Print View'!$A90&amp;'Print View'!$AC$77,'Coverage Indicators - Section D'!$B$45:$B$196&amp;'Coverage Indicators - Section D'!$J$45:$J$196,0))&lt;&gt;0,INDEX('Coverage Indicators - Section D'!G$45:G$196,MATCH('Print View'!$A90&amp;'Print View'!$AC$77,'Coverage Indicators - Section D'!$B$45:$B$196&amp;'Coverage Indicators - Section D'!$J$45:$J$196,0)),""),"")</f>
        <v/>
      </c>
      <c r="AE90" s="185" t="str">
        <f t="array" ref="AE90">IFERROR(IF(INDEX('Coverage Indicators - Section D'!H$45:H$196,MATCH('Print View'!$A90&amp;'Print View'!$AC$77,'Coverage Indicators - Section D'!$B$45:$B$196&amp;'Coverage Indicators - Section D'!$J$45:$J$196,0))&lt;&gt;0,INDEX('Coverage Indicators - Section D'!H$45:H$196,MATCH('Print View'!$A90&amp;'Print View'!$AC$77,'Coverage Indicators - Section D'!$B$45:$B$196&amp;'Coverage Indicators - Section D'!$J$45:$J$196,0)),""),"")</f>
        <v/>
      </c>
      <c r="AF90" s="249" t="str">
        <f t="array" ref="AF90">IFERROR(IF(INDEX('Coverage Indicators - Section D'!E$45:E$196,MATCH('Print View'!$A90&amp;'Print View'!$AG$77,'Coverage Indicators - Section D'!$B$45:$B$196&amp;'Coverage Indicators - Section D'!$J$45:$J$196,0))&lt;&gt;0,INDEX('Coverage Indicators - Section D'!E$45:E$196,MATCH('Print View'!$A90&amp;'Print View'!$AG$77,'Coverage Indicators - Section D'!$B$45:$B$196&amp;'Coverage Indicators - Section D'!$J$45:$J$196,0)),""),"")</f>
        <v/>
      </c>
      <c r="AG90" s="250" t="str">
        <f t="array" ref="AG90">IFERROR(IF(INDEX('Coverage Indicators - Section D'!F$45:F$196,MATCH('Print View'!$A90&amp;'Print View'!$AG$77,'Coverage Indicators - Section D'!$B$45:$B$196&amp;'Coverage Indicators - Section D'!$J$45:$J$196,0))&lt;&gt;0,INDEX('Coverage Indicators - Section D'!F$45:F$196,MATCH('Print View'!$A90&amp;'Print View'!$AG$77,'Coverage Indicators - Section D'!$B$45:$B$196&amp;'Coverage Indicators - Section D'!$J$45:$J$196,0)),""),"")</f>
        <v/>
      </c>
      <c r="AH90" s="261" t="str">
        <f t="array" ref="AH90">IFERROR(IF(INDEX('Coverage Indicators - Section D'!G$45:G$196,MATCH('Print View'!$A90&amp;'Print View'!$AG$77,'Coverage Indicators - Section D'!$B$45:$B$196&amp;'Coverage Indicators - Section D'!$J$45:$J$196,0))&lt;&gt;0,INDEX('Coverage Indicators - Section D'!G$45:G$196,MATCH('Print View'!$A90&amp;'Print View'!$AG$77,'Coverage Indicators - Section D'!$B$45:$B$196&amp;'Coverage Indicators - Section D'!$J$45:$J$196,0)),""),"")</f>
        <v/>
      </c>
      <c r="AI90" s="185" t="str">
        <f t="array" ref="AI90">IFERROR(IF(INDEX('Coverage Indicators - Section D'!H$45:H$196,MATCH('Print View'!$A90&amp;'Print View'!$AG$77,'Coverage Indicators - Section D'!$B$45:$B$196&amp;'Coverage Indicators - Section D'!$J$45:$J$196,0))&lt;&gt;0,INDEX('Coverage Indicators - Section D'!H$45:H$196,MATCH('Print View'!$A90&amp;'Print View'!$AG$77,'Coverage Indicators - Section D'!$B$45:$B$196&amp;'Coverage Indicators - Section D'!$J$45:$J$196,0)),""),"")</f>
        <v/>
      </c>
      <c r="AJ90" s="234" t="str">
        <f>IFERROR(IF(INDEX('Coverage Indicators - Section D'!W$10:W$41,MATCH('Print View'!$A90,'Coverage Indicators - Section D'!$A$10:$A$41,0))&lt;&gt;0,INDEX('Coverage Indicators - Section D'!W$10:W$41,MATCH('Print View'!$A90,'Coverage Indicators - Section D'!$A$10:$A$41,0)),""),"")</f>
        <v xml:space="preserve">Population at risk estimated by extrapolating results from 2011 MSM IBBS which focused on MSM in three Mozambique cities - Maputo City, Beira, and Nampula. Targets are sub-national and harmonized with PEPFAR COP17 areas of geographic focus for prevention services. Small overall contribution of Global Fund targets to population at risk justified based on likely limitations of capacity of sub-recipient (same for PEPFAR and Global Fund) to further scale-up prevention services for MSM. </v>
      </c>
      <c r="AK90" s="292"/>
      <c r="AL90" s="292"/>
      <c r="AM90" s="292"/>
      <c r="AN90" s="292"/>
      <c r="AO90" s="292"/>
      <c r="AP90" s="292"/>
      <c r="AQ90" s="292"/>
      <c r="AR90" s="292"/>
    </row>
    <row r="91" spans="1:44" s="293" customFormat="1" ht="409.5" x14ac:dyDescent="0.25">
      <c r="A91" s="177">
        <v>12</v>
      </c>
      <c r="B91" s="203" t="str">
        <f>IFERROR(IF(INDEX('Coverage Indicators - Section D'!B$10:B$41,MATCH('Print View'!$A91,'Coverage Indicators - Section D'!$A$10:$A$41,0))&lt;&gt;0,INDEX('Coverage Indicators - Section D'!B$10:B$41,MATCH('Print View'!$A91,'Coverage Indicators - Section D'!$A$10:$A$41,0)),""),"")</f>
        <v>Comprehensive prevention programs for MSM</v>
      </c>
      <c r="C91" s="203" t="str">
        <f>IFERROR(IF(INDEX('Coverage Indicators - Section D'!C$10:C$41,MATCH('Print View'!$A91,'Coverage Indicators - Section D'!$A$10:$A$41,0))&lt;&gt;0,INDEX('Coverage Indicators - Section D'!C$10:C$41,MATCH('Print View'!$A91,'Coverage Indicators - Section D'!$A$10:$A$41,0)),""),"")</f>
        <v>KP-3a(M): Percentage of men who have sex with men that have received an HIV test during the reporting period and know their results</v>
      </c>
      <c r="D91" s="203" t="str">
        <f>IFERROR(IF(INDEX('Coverage Indicators - Section D'!D$10:D$41,MATCH('Print View'!$A91,'Coverage Indicators - Section D'!$A$10:$A$41,0))&lt;&gt;0,INDEX('Coverage Indicators - Section D'!D$10:D$41,MATCH('Print View'!$A91,'Coverage Indicators - Section D'!$A$10:$A$41,0)),""),"")</f>
        <v/>
      </c>
      <c r="E91" s="203">
        <f>IFERROR(IF(INDEX('Coverage Indicators - Section D'!E$10:E$41,MATCH('Print View'!$A91,'Coverage Indicators - Section D'!$A$10:$A$41,0))&lt;&gt;0,INDEX('Coverage Indicators - Section D'!E$10:E$41,MATCH('Print View'!$A91,'Coverage Indicators - Section D'!$A$10:$A$41,0)),""),"")</f>
        <v>264</v>
      </c>
      <c r="F91" s="203">
        <f>IFERROR(IF(INDEX('Coverage Indicators - Section D'!F$10:F$41,MATCH('Print View'!$A91,'Coverage Indicators - Section D'!$A$10:$A$41,0))&lt;&gt;0,INDEX('Coverage Indicators - Section D'!F$10:F$41,MATCH('Print View'!$A91,'Coverage Indicators - Section D'!$A$10:$A$41,0)),""),"")</f>
        <v>81918</v>
      </c>
      <c r="G91" s="203">
        <f>IFERROR(IF(INDEX('Coverage Indicators - Section D'!G$10:G$41,MATCH('Print View'!$A91,'Coverage Indicators - Section D'!$A$10:$A$41,0))&lt;&gt;0,INDEX('Coverage Indicators - Section D'!G$10:G$41,MATCH('Print View'!$A91,'Coverage Indicators - Section D'!$A$10:$A$41,0)),""),"")</f>
        <v>0.32227349300520036</v>
      </c>
      <c r="H91" s="203" t="str">
        <f>IFERROR(IF(INDEX('Coverage Indicators - Section D'!H$10:H$41,MATCH('Print View'!$A91,'Coverage Indicators - Section D'!$A$10:$A$41,0))&lt;&gt;0,INDEX('Coverage Indicators - Section D'!H$10:H$41,MATCH('Print View'!$A91,'Coverage Indicators - Section D'!$A$10:$A$41,0)),""),"")</f>
        <v>2016</v>
      </c>
      <c r="I91" s="203" t="str">
        <f>IFERROR(IF(INDEX('Coverage Indicators - Section D'!P$10:P$41,MATCH('Print View'!$A91,'Coverage Indicators - Section D'!$A$10:$A$41,0))&lt;&gt;0,INDEX('Coverage Indicators - Section D'!P$10:P$41,MATCH('Print View'!$A91,'Coverage Indicators - Section D'!$A$10:$A$41,0)),""),"")</f>
        <v>Civil Society HIS</v>
      </c>
      <c r="J91" s="203" t="str">
        <f>IFERROR(IF(INDEX('Coverage Indicators - Section D'!Q$10:Q$41,MATCH('Print View'!$A91,'Coverage Indicators - Section D'!$A$10:$A$41,0))&lt;&gt;0,INDEX('Coverage Indicators - Section D'!Q$10:Q$41,MATCH('Print View'!$A91,'Coverage Indicators - Section D'!$A$10:$A$41,0)),""),"")</f>
        <v/>
      </c>
      <c r="K91" s="203" t="str">
        <f>IFERROR(IF(INDEX('Coverage Indicators - Section D'!R$10:R$41,MATCH('Print View'!$A91,'Coverage Indicators - Section D'!$A$10:$A$41,0))&lt;&gt;0,INDEX('Coverage Indicators - Section D'!R$10:R$41,MATCH('Print View'!$A91,'Coverage Indicators - Section D'!$A$10:$A$41,0)),""),"")</f>
        <v>KP-1a(M): Percentage of men who have sex with men reached with HIV prevention programs - defined package of services</v>
      </c>
      <c r="L91" s="203" t="str">
        <f>IFERROR(IF(INDEX('Coverage Indicators - Section D'!S$10:S$41,MATCH('Print View'!$A91,'Coverage Indicators - Section D'!$A$10:$A$41,0))&lt;&gt;0,INDEX('Coverage Indicators - Section D'!S$10:S$41,MATCH('Print View'!$A91,'Coverage Indicators - Section D'!$A$10:$A$41,0)),""),"")</f>
        <v>Fundação para o Desenvolvimento da Comunidade (FDC)</v>
      </c>
      <c r="M91" s="203" t="str">
        <f>IFERROR(IF(INDEX('Coverage Indicators - Section D'!T$10:T$41,MATCH('Print View'!$A91,'Coverage Indicators - Section D'!$A$10:$A$41,0))&lt;&gt;0,INDEX('Coverage Indicators - Section D'!T$10:T$41,MATCH('Print View'!$A91,'Coverage Indicators - Section D'!$A$10:$A$41,0)),""),"")</f>
        <v>Mozambique</v>
      </c>
      <c r="N91" s="203" t="str">
        <f>IFERROR(IF(INDEX('Coverage Indicators - Section D'!U$10:U$41,MATCH('Print View'!$A91,'Coverage Indicators - Section D'!$A$10:$A$41,0))&lt;&gt;0,INDEX('Coverage Indicators - Section D'!U$10:U$41,MATCH('Print View'!$A91,'Coverage Indicators - Section D'!$A$10:$A$41,0)),""),"")</f>
        <v>Sub-National</v>
      </c>
      <c r="O91" s="203" t="str">
        <f>IFERROR(IF(INDEX('Coverage Indicators - Section D'!V$10:V$41,MATCH('Print View'!$A91,'Coverage Indicators - Section D'!$A$10:$A$41,0))&lt;&gt;0,INDEX('Coverage Indicators - Section D'!V$10:V$41,MATCH('Print View'!$A91,'Coverage Indicators - Section D'!$A$10:$A$41,0)),""),"")</f>
        <v>N-Non -cumulative (special)</v>
      </c>
      <c r="P91" s="240">
        <f t="array" ref="P91">IFERROR(IF(INDEX('Coverage Indicators - Section D'!E$45:E$196,MATCH('Print View'!$A91&amp;'Print View'!$Q$77,'Coverage Indicators - Section D'!$B$45:$B$196&amp;'Coverage Indicators - Section D'!$J$45:$J$196,0))&lt;&gt;0,INDEX('Coverage Indicators - Section D'!E$45:E$196,MATCH('Print View'!$A91&amp;'Print View'!$Q$77,'Coverage Indicators - Section D'!$B$45:$B$196&amp;'Coverage Indicators - Section D'!$J$45:$J$196,0)),""),"")</f>
        <v>2275</v>
      </c>
      <c r="Q91" s="241">
        <f t="array" ref="Q91">IFERROR(IF(INDEX('Coverage Indicators - Section D'!F$45:F$196,MATCH('Print View'!$A91&amp;'Print View'!$Q$77,'Coverage Indicators - Section D'!$B$45:$B$196&amp;'Coverage Indicators - Section D'!$J$45:$J$196,0))&lt;&gt;0,INDEX('Coverage Indicators - Section D'!F$45:F$196,MATCH('Print View'!$A91&amp;'Print View'!$Q$77,'Coverage Indicators - Section D'!$B$45:$B$196&amp;'Coverage Indicators - Section D'!$J$45:$J$196,0)),""),"")</f>
        <v>81918</v>
      </c>
      <c r="R91" s="254">
        <f t="array" ref="R91">IFERROR(IF(INDEX('Coverage Indicators - Section D'!G$45:G$196,MATCH('Print View'!$A91&amp;'Print View'!$Q$77,'Coverage Indicators - Section D'!$B$45:$B$196&amp;'Coverage Indicators - Section D'!$J$45:$J$196,0))&lt;&gt;0,INDEX('Coverage Indicators - Section D'!G$45:G$196,MATCH('Print View'!$A91&amp;'Print View'!$Q$77,'Coverage Indicators - Section D'!$B$45:$B$196&amp;'Coverage Indicators - Section D'!$J$45:$J$196,0)),""),"")</f>
        <v>2.7771674113137528</v>
      </c>
      <c r="S91" s="231" t="str">
        <f t="array" ref="S91">IFERROR(IF(INDEX('Coverage Indicators - Section D'!H$45:H$196,MATCH('Print View'!$A91&amp;'Print View'!$Q$77,'Coverage Indicators - Section D'!$B$45:$B$196&amp;'Coverage Indicators - Section D'!$J$45:$J$196,0))&lt;&gt;0,INDEX('Coverage Indicators - Section D'!H$45:H$196,MATCH('Print View'!$A91&amp;'Print View'!$Q$77,'Coverage Indicators - Section D'!$B$45:$B$196&amp;'Coverage Indicators - Section D'!$J$45:$J$196,0)),""),"")</f>
        <v/>
      </c>
      <c r="T91" s="245">
        <f t="array" ref="T91">IFERROR(IF(INDEX('Coverage Indicators - Section D'!E$45:E$196,MATCH('Print View'!$A91&amp;'Print View'!$U$77,'Coverage Indicators - Section D'!$B$45:$B$196&amp;'Coverage Indicators - Section D'!$J$45:$J$196,0))&lt;&gt;0,INDEX('Coverage Indicators - Section D'!E$45:E$196,MATCH('Print View'!$A91&amp;'Print View'!$U$77,'Coverage Indicators - Section D'!$B$45:$B$196&amp;'Coverage Indicators - Section D'!$J$45:$J$196,0)),""),"")</f>
        <v>2450</v>
      </c>
      <c r="U91" s="241">
        <f t="array" ref="U91">IFERROR(IF(INDEX('Coverage Indicators - Section D'!F$45:F$196,MATCH('Print View'!$A91&amp;'Print View'!$U$77,'Coverage Indicators - Section D'!$B$45:$B$196&amp;'Coverage Indicators - Section D'!$J$45:$J$196,0))&lt;&gt;0,INDEX('Coverage Indicators - Section D'!F$45:F$196,MATCH('Print View'!$A91&amp;'Print View'!$U$77,'Coverage Indicators - Section D'!$B$45:$B$196&amp;'Coverage Indicators - Section D'!$J$45:$J$196,0)),""),"")</f>
        <v>81918</v>
      </c>
      <c r="V91" s="254">
        <f t="array" ref="V91">IFERROR(IF(INDEX('Coverage Indicators - Section D'!G$45:G$196,MATCH('Print View'!$A91&amp;'Print View'!$U$77,'Coverage Indicators - Section D'!$B$45:$B$196&amp;'Coverage Indicators - Section D'!$J$45:$J$196,0))&lt;&gt;0,INDEX('Coverage Indicators - Section D'!G$45:G$196,MATCH('Print View'!$A91&amp;'Print View'!$U$77,'Coverage Indicators - Section D'!$B$45:$B$196&amp;'Coverage Indicators - Section D'!$J$45:$J$196,0)),""),"")</f>
        <v>2.990795673722503</v>
      </c>
      <c r="W91" s="231" t="str">
        <f t="array" ref="W91">IFERROR(IF(INDEX('Coverage Indicators - Section D'!H$45:H$196,MATCH('Print View'!$A91&amp;'Print View'!$U$77,'Coverage Indicators - Section D'!$B$45:$B$196&amp;'Coverage Indicators - Section D'!$J$45:$J$196,0))&lt;&gt;0,INDEX('Coverage Indicators - Section D'!H$45:H$196,MATCH('Print View'!$A91&amp;'Print View'!$U$77,'Coverage Indicators - Section D'!$B$45:$B$196&amp;'Coverage Indicators - Section D'!$J$45:$J$196,0)),""),"")</f>
        <v/>
      </c>
      <c r="X91" s="247">
        <f t="array" ref="X91">IFERROR(IF(INDEX('Coverage Indicators - Section D'!E$45:E$196,MATCH('Print View'!$A91&amp;'Print View'!$Y$77,'Coverage Indicators - Section D'!$B$45:$B$196&amp;'Coverage Indicators - Section D'!$J$45:$J$196,0))&lt;&gt;0,INDEX('Coverage Indicators - Section D'!E$45:E$196,MATCH('Print View'!$A91&amp;'Print View'!$Y$77,'Coverage Indicators - Section D'!$B$45:$B$196&amp;'Coverage Indicators - Section D'!$J$45:$J$196,0)),""),"")</f>
        <v>2625</v>
      </c>
      <c r="Y91" s="248">
        <f t="array" ref="Y91">IFERROR(IF(INDEX('Coverage Indicators - Section D'!F$45:F$196,MATCH('Print View'!$A91&amp;'Print View'!$Y$77,'Coverage Indicators - Section D'!$B$45:$B$196&amp;'Coverage Indicators - Section D'!$J$45:$J$196,0))&lt;&gt;0,INDEX('Coverage Indicators - Section D'!F$45:F$196,MATCH('Print View'!$A91&amp;'Print View'!$Y$77,'Coverage Indicators - Section D'!$B$45:$B$196&amp;'Coverage Indicators - Section D'!$J$45:$J$196,0)),""),"")</f>
        <v>81918</v>
      </c>
      <c r="Z91" s="256">
        <f t="array" ref="Z91">IFERROR(IF(INDEX('Coverage Indicators - Section D'!G$45:G$196,MATCH('Print View'!$A91&amp;'Print View'!$Y$77,'Coverage Indicators - Section D'!$B$45:$B$196&amp;'Coverage Indicators - Section D'!$J$45:$J$196,0))&lt;&gt;0,INDEX('Coverage Indicators - Section D'!G$45:G$196,MATCH('Print View'!$A91&amp;'Print View'!$Y$77,'Coverage Indicators - Section D'!$B$45:$B$196&amp;'Coverage Indicators - Section D'!$J$45:$J$196,0)),""),"")</f>
        <v>3.2044239361312532</v>
      </c>
      <c r="AA91" s="180" t="str">
        <f t="array" ref="AA91">IFERROR(IF(INDEX('Coverage Indicators - Section D'!H$45:H$196,MATCH('Print View'!$A91&amp;'Print View'!$Y$77,'Coverage Indicators - Section D'!$B$45:$B$196&amp;'Coverage Indicators - Section D'!$J$45:$J$196,0))&lt;&gt;0,INDEX('Coverage Indicators - Section D'!H$45:H$196,MATCH('Print View'!$A91&amp;'Print View'!$Y$77,'Coverage Indicators - Section D'!$B$45:$B$196&amp;'Coverage Indicators - Section D'!$J$45:$J$196,0)),""),"")</f>
        <v/>
      </c>
      <c r="AB91" s="247" t="str">
        <f t="array" ref="AB91">IFERROR(IF(INDEX('Coverage Indicators - Section D'!E$45:E$196,MATCH('Print View'!$A91&amp;'Print View'!$AC$77,'Coverage Indicators - Section D'!$B$45:$B$196&amp;'Coverage Indicators - Section D'!$J$45:$J$196,0))&lt;&gt;0,INDEX('Coverage Indicators - Section D'!E$45:E$196,MATCH('Print View'!$A91&amp;'Print View'!$AC$77,'Coverage Indicators - Section D'!$B$45:$B$196&amp;'Coverage Indicators - Section D'!$J$45:$J$196,0)),""),"")</f>
        <v/>
      </c>
      <c r="AC91" s="248" t="str">
        <f t="array" ref="AC91">IFERROR(IF(INDEX('Coverage Indicators - Section D'!F$45:F$196,MATCH('Print View'!$A91&amp;'Print View'!$AC$77,'Coverage Indicators - Section D'!$B$45:$B$196&amp;'Coverage Indicators - Section D'!$J$45:$J$196,0))&lt;&gt;0,INDEX('Coverage Indicators - Section D'!F$45:F$196,MATCH('Print View'!$A91&amp;'Print View'!$AC$77,'Coverage Indicators - Section D'!$B$45:$B$196&amp;'Coverage Indicators - Section D'!$J$45:$J$196,0)),""),"")</f>
        <v/>
      </c>
      <c r="AD91" s="256" t="str">
        <f t="array" ref="AD91">IFERROR(IF(INDEX('Coverage Indicators - Section D'!G$45:G$196,MATCH('Print View'!$A91&amp;'Print View'!$AC$77,'Coverage Indicators - Section D'!$B$45:$B$196&amp;'Coverage Indicators - Section D'!$J$45:$J$196,0))&lt;&gt;0,INDEX('Coverage Indicators - Section D'!G$45:G$196,MATCH('Print View'!$A91&amp;'Print View'!$AC$77,'Coverage Indicators - Section D'!$B$45:$B$196&amp;'Coverage Indicators - Section D'!$J$45:$J$196,0)),""),"")</f>
        <v/>
      </c>
      <c r="AE91" s="180" t="str">
        <f t="array" ref="AE91">IFERROR(IF(INDEX('Coverage Indicators - Section D'!H$45:H$196,MATCH('Print View'!$A91&amp;'Print View'!$AC$77,'Coverage Indicators - Section D'!$B$45:$B$196&amp;'Coverage Indicators - Section D'!$J$45:$J$196,0))&lt;&gt;0,INDEX('Coverage Indicators - Section D'!H$45:H$196,MATCH('Print View'!$A91&amp;'Print View'!$AC$77,'Coverage Indicators - Section D'!$B$45:$B$196&amp;'Coverage Indicators - Section D'!$J$45:$J$196,0)),""),"")</f>
        <v/>
      </c>
      <c r="AF91" s="247" t="str">
        <f t="array" ref="AF91">IFERROR(IF(INDEX('Coverage Indicators - Section D'!E$45:E$196,MATCH('Print View'!$A91&amp;'Print View'!$AG$77,'Coverage Indicators - Section D'!$B$45:$B$196&amp;'Coverage Indicators - Section D'!$J$45:$J$196,0))&lt;&gt;0,INDEX('Coverage Indicators - Section D'!E$45:E$196,MATCH('Print View'!$A91&amp;'Print View'!$AG$77,'Coverage Indicators - Section D'!$B$45:$B$196&amp;'Coverage Indicators - Section D'!$J$45:$J$196,0)),""),"")</f>
        <v/>
      </c>
      <c r="AG91" s="248" t="str">
        <f t="array" ref="AG91">IFERROR(IF(INDEX('Coverage Indicators - Section D'!F$45:F$196,MATCH('Print View'!$A91&amp;'Print View'!$AG$77,'Coverage Indicators - Section D'!$B$45:$B$196&amp;'Coverage Indicators - Section D'!$J$45:$J$196,0))&lt;&gt;0,INDEX('Coverage Indicators - Section D'!F$45:F$196,MATCH('Print View'!$A91&amp;'Print View'!$AG$77,'Coverage Indicators - Section D'!$B$45:$B$196&amp;'Coverage Indicators - Section D'!$J$45:$J$196,0)),""),"")</f>
        <v/>
      </c>
      <c r="AH91" s="260" t="str">
        <f t="array" ref="AH91">IFERROR(IF(INDEX('Coverage Indicators - Section D'!G$45:G$196,MATCH('Print View'!$A91&amp;'Print View'!$AG$77,'Coverage Indicators - Section D'!$B$45:$B$196&amp;'Coverage Indicators - Section D'!$J$45:$J$196,0))&lt;&gt;0,INDEX('Coverage Indicators - Section D'!G$45:G$196,MATCH('Print View'!$A91&amp;'Print View'!$AG$77,'Coverage Indicators - Section D'!$B$45:$B$196&amp;'Coverage Indicators - Section D'!$J$45:$J$196,0)),""),"")</f>
        <v/>
      </c>
      <c r="AI91" s="180" t="str">
        <f t="array" ref="AI91">IFERROR(IF(INDEX('Coverage Indicators - Section D'!H$45:H$196,MATCH('Print View'!$A91&amp;'Print View'!$AG$77,'Coverage Indicators - Section D'!$B$45:$B$196&amp;'Coverage Indicators - Section D'!$J$45:$J$196,0))&lt;&gt;0,INDEX('Coverage Indicators - Section D'!H$45:H$196,MATCH('Print View'!$A91&amp;'Print View'!$AG$77,'Coverage Indicators - Section D'!$B$45:$B$196&amp;'Coverage Indicators - Section D'!$J$45:$J$196,0)),""),"")</f>
        <v/>
      </c>
      <c r="AJ91" s="235" t="str">
        <f>IFERROR(IF(INDEX('Coverage Indicators - Section D'!W$10:W$41,MATCH('Print View'!$A91,'Coverage Indicators - Section D'!$A$10:$A$41,0))&lt;&gt;0,INDEX('Coverage Indicators - Section D'!W$10:W$41,MATCH('Print View'!$A91,'Coverage Indicators - Section D'!$A$10:$A$41,0)),""),"")</f>
        <v>Population at risk estimated by extrapolating results from 2011 MSM IBBS which focused on MSM in three Mozambique cities - Maputo City, Beira, and Nampula. MSM testing targets set as a percentage of targeted population to receive prevention package.  The assumption of percent of prevention beneficiaries testing for HIV set based on historic results of both FDC and PEPFAR. Targets are sub-national.</v>
      </c>
      <c r="AK91" s="292"/>
      <c r="AL91" s="292"/>
      <c r="AM91" s="292"/>
      <c r="AN91" s="292"/>
      <c r="AO91" s="292"/>
      <c r="AP91" s="292"/>
      <c r="AQ91" s="292"/>
      <c r="AR91" s="292"/>
    </row>
    <row r="92" spans="1:44" s="293" customFormat="1" ht="409.5" x14ac:dyDescent="0.25">
      <c r="A92" s="212">
        <v>13</v>
      </c>
      <c r="B92" s="202" t="str">
        <f>IFERROR(IF(INDEX('Coverage Indicators - Section D'!B$10:B$41,MATCH('Print View'!$A92,'Coverage Indicators - Section D'!$A$10:$A$41,0))&lt;&gt;0,INDEX('Coverage Indicators - Section D'!B$10:B$41,MATCH('Print View'!$A92,'Coverage Indicators - Section D'!$A$10:$A$41,0)),""),"")</f>
        <v>Comprehensive prevention programs for people who inject drugs (PWID) and their partners</v>
      </c>
      <c r="C92" s="202" t="str">
        <f>IFERROR(IF(INDEX('Coverage Indicators - Section D'!C$10:C$41,MATCH('Print View'!$A92,'Coverage Indicators - Section D'!$A$10:$A$41,0))&lt;&gt;0,INDEX('Coverage Indicators - Section D'!C$10:C$41,MATCH('Print View'!$A92,'Coverage Indicators - Section D'!$A$10:$A$41,0)),""),"")</f>
        <v>KP-1d(M): Percentage of people who inject drugs reached with HIV prevention programs - defined package of services</v>
      </c>
      <c r="D92" s="202" t="str">
        <f>IFERROR(IF(INDEX('Coverage Indicators - Section D'!D$10:D$41,MATCH('Print View'!$A92,'Coverage Indicators - Section D'!$A$10:$A$41,0))&lt;&gt;0,INDEX('Coverage Indicators - Section D'!D$10:D$41,MATCH('Print View'!$A92,'Coverage Indicators - Section D'!$A$10:$A$41,0)),""),"")</f>
        <v/>
      </c>
      <c r="E92" s="202">
        <f>IFERROR(IF(INDEX('Coverage Indicators - Section D'!E$10:E$41,MATCH('Print View'!$A92,'Coverage Indicators - Section D'!$A$10:$A$41,0))&lt;&gt;0,INDEX('Coverage Indicators - Section D'!E$10:E$41,MATCH('Print View'!$A92,'Coverage Indicators - Section D'!$A$10:$A$41,0)),""),"")</f>
        <v>4</v>
      </c>
      <c r="F92" s="202">
        <f>IFERROR(IF(INDEX('Coverage Indicators - Section D'!F$10:F$41,MATCH('Print View'!$A92,'Coverage Indicators - Section D'!$A$10:$A$41,0))&lt;&gt;0,INDEX('Coverage Indicators - Section D'!F$10:F$41,MATCH('Print View'!$A92,'Coverage Indicators - Section D'!$A$10:$A$41,0)),""),"")</f>
        <v>4212</v>
      </c>
      <c r="G92" s="202">
        <f>IFERROR(IF(INDEX('Coverage Indicators - Section D'!G$10:G$41,MATCH('Print View'!$A92,'Coverage Indicators - Section D'!$A$10:$A$41,0))&lt;&gt;0,INDEX('Coverage Indicators - Section D'!G$10:G$41,MATCH('Print View'!$A92,'Coverage Indicators - Section D'!$A$10:$A$41,0)),""),"")</f>
        <v>9.4966761633428307E-2</v>
      </c>
      <c r="H92" s="202" t="str">
        <f>IFERROR(IF(INDEX('Coverage Indicators - Section D'!H$10:H$41,MATCH('Print View'!$A92,'Coverage Indicators - Section D'!$A$10:$A$41,0))&lt;&gt;0,INDEX('Coverage Indicators - Section D'!H$10:H$41,MATCH('Print View'!$A92,'Coverage Indicators - Section D'!$A$10:$A$41,0)),""),"")</f>
        <v>2016</v>
      </c>
      <c r="I92" s="202" t="str">
        <f>IFERROR(IF(INDEX('Coverage Indicators - Section D'!P$10:P$41,MATCH('Print View'!$A92,'Coverage Indicators - Section D'!$A$10:$A$41,0))&lt;&gt;0,INDEX('Coverage Indicators - Section D'!P$10:P$41,MATCH('Print View'!$A92,'Coverage Indicators - Section D'!$A$10:$A$41,0)),""),"")</f>
        <v>Civil Society HIS</v>
      </c>
      <c r="J92" s="202" t="str">
        <f>IFERROR(IF(INDEX('Coverage Indicators - Section D'!Q$10:Q$41,MATCH('Print View'!$A92,'Coverage Indicators - Section D'!$A$10:$A$41,0))&lt;&gt;0,INDEX('Coverage Indicators - Section D'!Q$10:Q$41,MATCH('Print View'!$A92,'Coverage Indicators - Section D'!$A$10:$A$41,0)),""),"")</f>
        <v/>
      </c>
      <c r="K92" s="202" t="str">
        <f>IFERROR(IF(INDEX('Coverage Indicators - Section D'!R$10:R$41,MATCH('Print View'!$A92,'Coverage Indicators - Section D'!$A$10:$A$41,0))&lt;&gt;0,INDEX('Coverage Indicators - Section D'!R$10:R$41,MATCH('Print View'!$A92,'Coverage Indicators - Section D'!$A$10:$A$41,0)),""),"")</f>
        <v/>
      </c>
      <c r="L92" s="202" t="str">
        <f>IFERROR(IF(INDEX('Coverage Indicators - Section D'!S$10:S$41,MATCH('Print View'!$A92,'Coverage Indicators - Section D'!$A$10:$A$41,0))&lt;&gt;0,INDEX('Coverage Indicators - Section D'!S$10:S$41,MATCH('Print View'!$A92,'Coverage Indicators - Section D'!$A$10:$A$41,0)),""),"")</f>
        <v>Fundação para o Desenvolvimento da Comunidade (FDC)</v>
      </c>
      <c r="M92" s="202" t="str">
        <f>IFERROR(IF(INDEX('Coverage Indicators - Section D'!T$10:T$41,MATCH('Print View'!$A92,'Coverage Indicators - Section D'!$A$10:$A$41,0))&lt;&gt;0,INDEX('Coverage Indicators - Section D'!T$10:T$41,MATCH('Print View'!$A92,'Coverage Indicators - Section D'!$A$10:$A$41,0)),""),"")</f>
        <v>Mozambique</v>
      </c>
      <c r="N92" s="202" t="str">
        <f>IFERROR(IF(INDEX('Coverage Indicators - Section D'!U$10:U$41,MATCH('Print View'!$A92,'Coverage Indicators - Section D'!$A$10:$A$41,0))&lt;&gt;0,INDEX('Coverage Indicators - Section D'!U$10:U$41,MATCH('Print View'!$A92,'Coverage Indicators - Section D'!$A$10:$A$41,0)),""),"")</f>
        <v>Sub-National</v>
      </c>
      <c r="O92" s="202" t="str">
        <f>IFERROR(IF(INDEX('Coverage Indicators - Section D'!V$10:V$41,MATCH('Print View'!$A92,'Coverage Indicators - Section D'!$A$10:$A$41,0))&lt;&gt;0,INDEX('Coverage Indicators - Section D'!V$10:V$41,MATCH('Print View'!$A92,'Coverage Indicators - Section D'!$A$10:$A$41,0)),""),"")</f>
        <v>N-Non -cumulative (special)</v>
      </c>
      <c r="P92" s="238">
        <f t="array" ref="P92">IFERROR(IF(INDEX('Coverage Indicators - Section D'!E$45:E$196,MATCH('Print View'!$A92&amp;'Print View'!$Q$77,'Coverage Indicators - Section D'!$B$45:$B$196&amp;'Coverage Indicators - Section D'!$J$45:$J$196,0))&lt;&gt;0,INDEX('Coverage Indicators - Section D'!E$45:E$196,MATCH('Print View'!$A92&amp;'Print View'!$Q$77,'Coverage Indicators - Section D'!$B$45:$B$196&amp;'Coverage Indicators - Section D'!$J$45:$J$196,0)),""),"")</f>
        <v>2527.1999999999998</v>
      </c>
      <c r="Q92" s="239">
        <f t="array" ref="Q92">IFERROR(IF(INDEX('Coverage Indicators - Section D'!F$45:F$196,MATCH('Print View'!$A92&amp;'Print View'!$Q$77,'Coverage Indicators - Section D'!$B$45:$B$196&amp;'Coverage Indicators - Section D'!$J$45:$J$196,0))&lt;&gt;0,INDEX('Coverage Indicators - Section D'!F$45:F$196,MATCH('Print View'!$A92&amp;'Print View'!$Q$77,'Coverage Indicators - Section D'!$B$45:$B$196&amp;'Coverage Indicators - Section D'!$J$45:$J$196,0)),""),"")</f>
        <v>4212</v>
      </c>
      <c r="R92" s="253">
        <f t="array" ref="R92">IFERROR(IF(INDEX('Coverage Indicators - Section D'!G$45:G$196,MATCH('Print View'!$A92&amp;'Print View'!$Q$77,'Coverage Indicators - Section D'!$B$45:$B$196&amp;'Coverage Indicators - Section D'!$J$45:$J$196,0))&lt;&gt;0,INDEX('Coverage Indicators - Section D'!G$45:G$196,MATCH('Print View'!$A92&amp;'Print View'!$Q$77,'Coverage Indicators - Section D'!$B$45:$B$196&amp;'Coverage Indicators - Section D'!$J$45:$J$196,0)),""),"")</f>
        <v>60</v>
      </c>
      <c r="S92" s="174" t="str">
        <f t="array" ref="S92">IFERROR(IF(INDEX('Coverage Indicators - Section D'!H$45:H$196,MATCH('Print View'!$A92&amp;'Print View'!$Q$77,'Coverage Indicators - Section D'!$B$45:$B$196&amp;'Coverage Indicators - Section D'!$J$45:$J$196,0))&lt;&gt;0,INDEX('Coverage Indicators - Section D'!H$45:H$196,MATCH('Print View'!$A92&amp;'Print View'!$Q$77,'Coverage Indicators - Section D'!$B$45:$B$196&amp;'Coverage Indicators - Section D'!$J$45:$J$196,0)),""),"")</f>
        <v/>
      </c>
      <c r="T92" s="244">
        <f t="array" ref="T92">IFERROR(IF(INDEX('Coverage Indicators - Section D'!E$45:E$196,MATCH('Print View'!$A92&amp;'Print View'!$U$77,'Coverage Indicators - Section D'!$B$45:$B$196&amp;'Coverage Indicators - Section D'!$J$45:$J$196,0))&lt;&gt;0,INDEX('Coverage Indicators - Section D'!E$45:E$196,MATCH('Print View'!$A92&amp;'Print View'!$U$77,'Coverage Indicators - Section D'!$B$45:$B$196&amp;'Coverage Indicators - Section D'!$J$45:$J$196,0)),""),"")</f>
        <v>3159</v>
      </c>
      <c r="U92" s="239">
        <f t="array" ref="U92">IFERROR(IF(INDEX('Coverage Indicators - Section D'!F$45:F$196,MATCH('Print View'!$A92&amp;'Print View'!$U$77,'Coverage Indicators - Section D'!$B$45:$B$196&amp;'Coverage Indicators - Section D'!$J$45:$J$196,0))&lt;&gt;0,INDEX('Coverage Indicators - Section D'!F$45:F$196,MATCH('Print View'!$A92&amp;'Print View'!$U$77,'Coverage Indicators - Section D'!$B$45:$B$196&amp;'Coverage Indicators - Section D'!$J$45:$J$196,0)),""),"")</f>
        <v>4212</v>
      </c>
      <c r="V92" s="253">
        <f t="array" ref="V92">IFERROR(IF(INDEX('Coverage Indicators - Section D'!G$45:G$196,MATCH('Print View'!$A92&amp;'Print View'!$U$77,'Coverage Indicators - Section D'!$B$45:$B$196&amp;'Coverage Indicators - Section D'!$J$45:$J$196,0))&lt;&gt;0,INDEX('Coverage Indicators - Section D'!G$45:G$196,MATCH('Print View'!$A92&amp;'Print View'!$U$77,'Coverage Indicators - Section D'!$B$45:$B$196&amp;'Coverage Indicators - Section D'!$J$45:$J$196,0)),""),"")</f>
        <v>75</v>
      </c>
      <c r="W92" s="174" t="str">
        <f t="array" ref="W92">IFERROR(IF(INDEX('Coverage Indicators - Section D'!H$45:H$196,MATCH('Print View'!$A92&amp;'Print View'!$U$77,'Coverage Indicators - Section D'!$B$45:$B$196&amp;'Coverage Indicators - Section D'!$J$45:$J$196,0))&lt;&gt;0,INDEX('Coverage Indicators - Section D'!H$45:H$196,MATCH('Print View'!$A92&amp;'Print View'!$U$77,'Coverage Indicators - Section D'!$B$45:$B$196&amp;'Coverage Indicators - Section D'!$J$45:$J$196,0)),""),"")</f>
        <v/>
      </c>
      <c r="X92" s="249">
        <f t="array" ref="X92">IFERROR(IF(INDEX('Coverage Indicators - Section D'!E$45:E$196,MATCH('Print View'!$A92&amp;'Print View'!$Y$77,'Coverage Indicators - Section D'!$B$45:$B$196&amp;'Coverage Indicators - Section D'!$J$45:$J$196,0))&lt;&gt;0,INDEX('Coverage Indicators - Section D'!E$45:E$196,MATCH('Print View'!$A92&amp;'Print View'!$Y$77,'Coverage Indicators - Section D'!$B$45:$B$196&amp;'Coverage Indicators - Section D'!$J$45:$J$196,0)),""),"")</f>
        <v>3790.8</v>
      </c>
      <c r="Y92" s="250">
        <f t="array" ref="Y92">IFERROR(IF(INDEX('Coverage Indicators - Section D'!F$45:F$196,MATCH('Print View'!$A92&amp;'Print View'!$Y$77,'Coverage Indicators - Section D'!$B$45:$B$196&amp;'Coverage Indicators - Section D'!$J$45:$J$196,0))&lt;&gt;0,INDEX('Coverage Indicators - Section D'!F$45:F$196,MATCH('Print View'!$A92&amp;'Print View'!$Y$77,'Coverage Indicators - Section D'!$B$45:$B$196&amp;'Coverage Indicators - Section D'!$J$45:$J$196,0)),""),"")</f>
        <v>4212</v>
      </c>
      <c r="Z92" s="257">
        <f t="array" ref="Z92">IFERROR(IF(INDEX('Coverage Indicators - Section D'!G$45:G$196,MATCH('Print View'!$A92&amp;'Print View'!$Y$77,'Coverage Indicators - Section D'!$B$45:$B$196&amp;'Coverage Indicators - Section D'!$J$45:$J$196,0))&lt;&gt;0,INDEX('Coverage Indicators - Section D'!G$45:G$196,MATCH('Print View'!$A92&amp;'Print View'!$Y$77,'Coverage Indicators - Section D'!$B$45:$B$196&amp;'Coverage Indicators - Section D'!$J$45:$J$196,0)),""),"")</f>
        <v>90</v>
      </c>
      <c r="AA92" s="185" t="str">
        <f t="array" ref="AA92">IFERROR(IF(INDEX('Coverage Indicators - Section D'!H$45:H$196,MATCH('Print View'!$A92&amp;'Print View'!$Y$77,'Coverage Indicators - Section D'!$B$45:$B$196&amp;'Coverage Indicators - Section D'!$J$45:$J$196,0))&lt;&gt;0,INDEX('Coverage Indicators - Section D'!H$45:H$196,MATCH('Print View'!$A92&amp;'Print View'!$Y$77,'Coverage Indicators - Section D'!$B$45:$B$196&amp;'Coverage Indicators - Section D'!$J$45:$J$196,0)),""),"")</f>
        <v/>
      </c>
      <c r="AB92" s="249" t="str">
        <f t="array" ref="AB92">IFERROR(IF(INDEX('Coverage Indicators - Section D'!E$45:E$196,MATCH('Print View'!$A92&amp;'Print View'!$AC$77,'Coverage Indicators - Section D'!$B$45:$B$196&amp;'Coverage Indicators - Section D'!$J$45:$J$196,0))&lt;&gt;0,INDEX('Coverage Indicators - Section D'!E$45:E$196,MATCH('Print View'!$A92&amp;'Print View'!$AC$77,'Coverage Indicators - Section D'!$B$45:$B$196&amp;'Coverage Indicators - Section D'!$J$45:$J$196,0)),""),"")</f>
        <v/>
      </c>
      <c r="AC92" s="250" t="str">
        <f t="array" ref="AC92">IFERROR(IF(INDEX('Coverage Indicators - Section D'!F$45:F$196,MATCH('Print View'!$A92&amp;'Print View'!$AC$77,'Coverage Indicators - Section D'!$B$45:$B$196&amp;'Coverage Indicators - Section D'!$J$45:$J$196,0))&lt;&gt;0,INDEX('Coverage Indicators - Section D'!F$45:F$196,MATCH('Print View'!$A92&amp;'Print View'!$AC$77,'Coverage Indicators - Section D'!$B$45:$B$196&amp;'Coverage Indicators - Section D'!$J$45:$J$196,0)),""),"")</f>
        <v/>
      </c>
      <c r="AD92" s="257" t="str">
        <f t="array" ref="AD92">IFERROR(IF(INDEX('Coverage Indicators - Section D'!G$45:G$196,MATCH('Print View'!$A92&amp;'Print View'!$AC$77,'Coverage Indicators - Section D'!$B$45:$B$196&amp;'Coverage Indicators - Section D'!$J$45:$J$196,0))&lt;&gt;0,INDEX('Coverage Indicators - Section D'!G$45:G$196,MATCH('Print View'!$A92&amp;'Print View'!$AC$77,'Coverage Indicators - Section D'!$B$45:$B$196&amp;'Coverage Indicators - Section D'!$J$45:$J$196,0)),""),"")</f>
        <v/>
      </c>
      <c r="AE92" s="185" t="str">
        <f t="array" ref="AE92">IFERROR(IF(INDEX('Coverage Indicators - Section D'!H$45:H$196,MATCH('Print View'!$A92&amp;'Print View'!$AC$77,'Coverage Indicators - Section D'!$B$45:$B$196&amp;'Coverage Indicators - Section D'!$J$45:$J$196,0))&lt;&gt;0,INDEX('Coverage Indicators - Section D'!H$45:H$196,MATCH('Print View'!$A92&amp;'Print View'!$AC$77,'Coverage Indicators - Section D'!$B$45:$B$196&amp;'Coverage Indicators - Section D'!$J$45:$J$196,0)),""),"")</f>
        <v/>
      </c>
      <c r="AF92" s="249" t="str">
        <f t="array" ref="AF92">IFERROR(IF(INDEX('Coverage Indicators - Section D'!E$45:E$196,MATCH('Print View'!$A92&amp;'Print View'!$AG$77,'Coverage Indicators - Section D'!$B$45:$B$196&amp;'Coverage Indicators - Section D'!$J$45:$J$196,0))&lt;&gt;0,INDEX('Coverage Indicators - Section D'!E$45:E$196,MATCH('Print View'!$A92&amp;'Print View'!$AG$77,'Coverage Indicators - Section D'!$B$45:$B$196&amp;'Coverage Indicators - Section D'!$J$45:$J$196,0)),""),"")</f>
        <v/>
      </c>
      <c r="AG92" s="250" t="str">
        <f t="array" ref="AG92">IFERROR(IF(INDEX('Coverage Indicators - Section D'!F$45:F$196,MATCH('Print View'!$A92&amp;'Print View'!$AG$77,'Coverage Indicators - Section D'!$B$45:$B$196&amp;'Coverage Indicators - Section D'!$J$45:$J$196,0))&lt;&gt;0,INDEX('Coverage Indicators - Section D'!F$45:F$196,MATCH('Print View'!$A92&amp;'Print View'!$AG$77,'Coverage Indicators - Section D'!$B$45:$B$196&amp;'Coverage Indicators - Section D'!$J$45:$J$196,0)),""),"")</f>
        <v/>
      </c>
      <c r="AH92" s="261" t="str">
        <f t="array" ref="AH92">IFERROR(IF(INDEX('Coverage Indicators - Section D'!G$45:G$196,MATCH('Print View'!$A92&amp;'Print View'!$AG$77,'Coverage Indicators - Section D'!$B$45:$B$196&amp;'Coverage Indicators - Section D'!$J$45:$J$196,0))&lt;&gt;0,INDEX('Coverage Indicators - Section D'!G$45:G$196,MATCH('Print View'!$A92&amp;'Print View'!$AG$77,'Coverage Indicators - Section D'!$B$45:$B$196&amp;'Coverage Indicators - Section D'!$J$45:$J$196,0)),""),"")</f>
        <v/>
      </c>
      <c r="AI92" s="185" t="str">
        <f t="array" ref="AI92">IFERROR(IF(INDEX('Coverage Indicators - Section D'!H$45:H$196,MATCH('Print View'!$A92&amp;'Print View'!$AG$77,'Coverage Indicators - Section D'!$B$45:$B$196&amp;'Coverage Indicators - Section D'!$J$45:$J$196,0))&lt;&gt;0,INDEX('Coverage Indicators - Section D'!H$45:H$196,MATCH('Print View'!$A92&amp;'Print View'!$AG$77,'Coverage Indicators - Section D'!$B$45:$B$196&amp;'Coverage Indicators - Section D'!$J$45:$J$196,0)),""),"")</f>
        <v/>
      </c>
      <c r="AJ92" s="234" t="str">
        <f>IFERROR(IF(INDEX('Coverage Indicators - Section D'!W$10:W$41,MATCH('Print View'!$A92,'Coverage Indicators - Section D'!$A$10:$A$41,0))&lt;&gt;0,INDEX('Coverage Indicators - Section D'!W$10:W$41,MATCH('Print View'!$A92,'Coverage Indicators - Section D'!$A$10:$A$41,0)),""),"")</f>
        <v>Population at risk estimated by extrapolating results from 2014 PWID IBBS which focused on PWID in three Mozambique cities - Maputo City, Nampula and Nacala Porto. Proposed sub-national targets aim at reaching 90% of estimated population size in cities with high concentration of injection drug users. Prevention package to include components on stigma reduction, overdose prevention, community empowerment, behavioral interventions and sensibilization around and distribution of condoms and lubricants. Country targets (Global Fund and PEPFAR combined) have country reaching 91% of estimated number of PWID by 2020. While 91% coverage may seem overly ambitious, particularily given 2016 baseline results, the IBBS derived population size estimate has been questioned and thought to be an underestimate by program staff with experience in the field.</v>
      </c>
      <c r="AK92" s="292"/>
      <c r="AL92" s="292"/>
      <c r="AM92" s="292"/>
      <c r="AN92" s="292"/>
      <c r="AO92" s="292"/>
      <c r="AP92" s="292"/>
      <c r="AQ92" s="292"/>
      <c r="AR92" s="292"/>
    </row>
    <row r="93" spans="1:44" s="293" customFormat="1" ht="409.5" x14ac:dyDescent="0.25">
      <c r="A93" s="177">
        <v>14</v>
      </c>
      <c r="B93" s="203" t="str">
        <f>IFERROR(IF(INDEX('Coverage Indicators - Section D'!B$10:B$41,MATCH('Print View'!$A93,'Coverage Indicators - Section D'!$A$10:$A$41,0))&lt;&gt;0,INDEX('Coverage Indicators - Section D'!B$10:B$41,MATCH('Print View'!$A93,'Coverage Indicators - Section D'!$A$10:$A$41,0)),""),"")</f>
        <v>Comprehensive prevention programs for people who inject drugs (PWID) and their partners</v>
      </c>
      <c r="C93" s="203" t="str">
        <f>IFERROR(IF(INDEX('Coverage Indicators - Section D'!C$10:C$41,MATCH('Print View'!$A93,'Coverage Indicators - Section D'!$A$10:$A$41,0))&lt;&gt;0,INDEX('Coverage Indicators - Section D'!C$10:C$41,MATCH('Print View'!$A93,'Coverage Indicators - Section D'!$A$10:$A$41,0)),""),"")</f>
        <v>KP-3d(M): Percentage of people who inject drugs that have received an HIV test during the reporting period and know their results</v>
      </c>
      <c r="D93" s="203" t="str">
        <f>IFERROR(IF(INDEX('Coverage Indicators - Section D'!D$10:D$41,MATCH('Print View'!$A93,'Coverage Indicators - Section D'!$A$10:$A$41,0))&lt;&gt;0,INDEX('Coverage Indicators - Section D'!D$10:D$41,MATCH('Print View'!$A93,'Coverage Indicators - Section D'!$A$10:$A$41,0)),""),"")</f>
        <v/>
      </c>
      <c r="E93" s="203" t="str">
        <f>IFERROR(IF(INDEX('Coverage Indicators - Section D'!E$10:E$41,MATCH('Print View'!$A93,'Coverage Indicators - Section D'!$A$10:$A$41,0))&lt;&gt;0,INDEX('Coverage Indicators - Section D'!E$10:E$41,MATCH('Print View'!$A93,'Coverage Indicators - Section D'!$A$10:$A$41,0)),""),"")</f>
        <v/>
      </c>
      <c r="F93" s="203">
        <f>IFERROR(IF(INDEX('Coverage Indicators - Section D'!F$10:F$41,MATCH('Print View'!$A93,'Coverage Indicators - Section D'!$A$10:$A$41,0))&lt;&gt;0,INDEX('Coverage Indicators - Section D'!F$10:F$41,MATCH('Print View'!$A93,'Coverage Indicators - Section D'!$A$10:$A$41,0)),""),"")</f>
        <v>4212</v>
      </c>
      <c r="G93" s="203" t="str">
        <f>IFERROR(IF(INDEX('Coverage Indicators - Section D'!G$10:G$41,MATCH('Print View'!$A93,'Coverage Indicators - Section D'!$A$10:$A$41,0))&lt;&gt;0,INDEX('Coverage Indicators - Section D'!G$10:G$41,MATCH('Print View'!$A93,'Coverage Indicators - Section D'!$A$10:$A$41,0)),""),"")</f>
        <v/>
      </c>
      <c r="H93" s="203" t="str">
        <f>IFERROR(IF(INDEX('Coverage Indicators - Section D'!H$10:H$41,MATCH('Print View'!$A93,'Coverage Indicators - Section D'!$A$10:$A$41,0))&lt;&gt;0,INDEX('Coverage Indicators - Section D'!H$10:H$41,MATCH('Print View'!$A93,'Coverage Indicators - Section D'!$A$10:$A$41,0)),""),"")</f>
        <v>2016</v>
      </c>
      <c r="I93" s="203" t="str">
        <f>IFERROR(IF(INDEX('Coverage Indicators - Section D'!P$10:P$41,MATCH('Print View'!$A93,'Coverage Indicators - Section D'!$A$10:$A$41,0))&lt;&gt;0,INDEX('Coverage Indicators - Section D'!P$10:P$41,MATCH('Print View'!$A93,'Coverage Indicators - Section D'!$A$10:$A$41,0)),""),"")</f>
        <v>Civil Society HIS</v>
      </c>
      <c r="J93" s="203" t="str">
        <f>IFERROR(IF(INDEX('Coverage Indicators - Section D'!Q$10:Q$41,MATCH('Print View'!$A93,'Coverage Indicators - Section D'!$A$10:$A$41,0))&lt;&gt;0,INDEX('Coverage Indicators - Section D'!Q$10:Q$41,MATCH('Print View'!$A93,'Coverage Indicators - Section D'!$A$10:$A$41,0)),""),"")</f>
        <v/>
      </c>
      <c r="K93" s="203" t="str">
        <f>IFERROR(IF(INDEX('Coverage Indicators - Section D'!R$10:R$41,MATCH('Print View'!$A93,'Coverage Indicators - Section D'!$A$10:$A$41,0))&lt;&gt;0,INDEX('Coverage Indicators - Section D'!R$10:R$41,MATCH('Print View'!$A93,'Coverage Indicators - Section D'!$A$10:$A$41,0)),""),"")</f>
        <v>KP-1d(M): Percentage of people who inject drugs reached with HIV prevention programs - defined package of services</v>
      </c>
      <c r="L93" s="203" t="str">
        <f>IFERROR(IF(INDEX('Coverage Indicators - Section D'!S$10:S$41,MATCH('Print View'!$A93,'Coverage Indicators - Section D'!$A$10:$A$41,0))&lt;&gt;0,INDEX('Coverage Indicators - Section D'!S$10:S$41,MATCH('Print View'!$A93,'Coverage Indicators - Section D'!$A$10:$A$41,0)),""),"")</f>
        <v>Fundação para o Desenvolvimento da Comunidade (FDC)</v>
      </c>
      <c r="M93" s="203" t="str">
        <f>IFERROR(IF(INDEX('Coverage Indicators - Section D'!T$10:T$41,MATCH('Print View'!$A93,'Coverage Indicators - Section D'!$A$10:$A$41,0))&lt;&gt;0,INDEX('Coverage Indicators - Section D'!T$10:T$41,MATCH('Print View'!$A93,'Coverage Indicators - Section D'!$A$10:$A$41,0)),""),"")</f>
        <v>Mozambique</v>
      </c>
      <c r="N93" s="203" t="str">
        <f>IFERROR(IF(INDEX('Coverage Indicators - Section D'!U$10:U$41,MATCH('Print View'!$A93,'Coverage Indicators - Section D'!$A$10:$A$41,0))&lt;&gt;0,INDEX('Coverage Indicators - Section D'!U$10:U$41,MATCH('Print View'!$A93,'Coverage Indicators - Section D'!$A$10:$A$41,0)),""),"")</f>
        <v>Sub-National</v>
      </c>
      <c r="O93" s="203" t="str">
        <f>IFERROR(IF(INDEX('Coverage Indicators - Section D'!V$10:V$41,MATCH('Print View'!$A93,'Coverage Indicators - Section D'!$A$10:$A$41,0))&lt;&gt;0,INDEX('Coverage Indicators - Section D'!V$10:V$41,MATCH('Print View'!$A93,'Coverage Indicators - Section D'!$A$10:$A$41,0)),""),"")</f>
        <v>N-Non -cumulative (special)</v>
      </c>
      <c r="P93" s="240">
        <f t="array" ref="P93">IFERROR(IF(INDEX('Coverage Indicators - Section D'!E$45:E$196,MATCH('Print View'!$A93&amp;'Print View'!$Q$77,'Coverage Indicators - Section D'!$B$45:$B$196&amp;'Coverage Indicators - Section D'!$J$45:$J$196,0))&lt;&gt;0,INDEX('Coverage Indicators - Section D'!E$45:E$196,MATCH('Print View'!$A93&amp;'Print View'!$Q$77,'Coverage Indicators - Section D'!$B$45:$B$196&amp;'Coverage Indicators - Section D'!$J$45:$J$196,0)),""),"")</f>
        <v>1895.3999999999999</v>
      </c>
      <c r="Q93" s="241">
        <f t="array" ref="Q93">IFERROR(IF(INDEX('Coverage Indicators - Section D'!F$45:F$196,MATCH('Print View'!$A93&amp;'Print View'!$Q$77,'Coverage Indicators - Section D'!$B$45:$B$196&amp;'Coverage Indicators - Section D'!$J$45:$J$196,0))&lt;&gt;0,INDEX('Coverage Indicators - Section D'!F$45:F$196,MATCH('Print View'!$A93&amp;'Print View'!$Q$77,'Coverage Indicators - Section D'!$B$45:$B$196&amp;'Coverage Indicators - Section D'!$J$45:$J$196,0)),""),"")</f>
        <v>4212</v>
      </c>
      <c r="R93" s="254">
        <f t="array" ref="R93">IFERROR(IF(INDEX('Coverage Indicators - Section D'!G$45:G$196,MATCH('Print View'!$A93&amp;'Print View'!$Q$77,'Coverage Indicators - Section D'!$B$45:$B$196&amp;'Coverage Indicators - Section D'!$J$45:$J$196,0))&lt;&gt;0,INDEX('Coverage Indicators - Section D'!G$45:G$196,MATCH('Print View'!$A93&amp;'Print View'!$Q$77,'Coverage Indicators - Section D'!$B$45:$B$196&amp;'Coverage Indicators - Section D'!$J$45:$J$196,0)),""),"")</f>
        <v>44.999999999999993</v>
      </c>
      <c r="S93" s="231" t="str">
        <f t="array" ref="S93">IFERROR(IF(INDEX('Coverage Indicators - Section D'!H$45:H$196,MATCH('Print View'!$A93&amp;'Print View'!$Q$77,'Coverage Indicators - Section D'!$B$45:$B$196&amp;'Coverage Indicators - Section D'!$J$45:$J$196,0))&lt;&gt;0,INDEX('Coverage Indicators - Section D'!H$45:H$196,MATCH('Print View'!$A93&amp;'Print View'!$Q$77,'Coverage Indicators - Section D'!$B$45:$B$196&amp;'Coverage Indicators - Section D'!$J$45:$J$196,0)),""),"")</f>
        <v/>
      </c>
      <c r="T93" s="245">
        <f t="array" ref="T93">IFERROR(IF(INDEX('Coverage Indicators - Section D'!E$45:E$196,MATCH('Print View'!$A93&amp;'Print View'!$U$77,'Coverage Indicators - Section D'!$B$45:$B$196&amp;'Coverage Indicators - Section D'!$J$45:$J$196,0))&lt;&gt;0,INDEX('Coverage Indicators - Section D'!E$45:E$196,MATCH('Print View'!$A93&amp;'Print View'!$U$77,'Coverage Indicators - Section D'!$B$45:$B$196&amp;'Coverage Indicators - Section D'!$J$45:$J$196,0)),""),"")</f>
        <v>2369.25</v>
      </c>
      <c r="U93" s="241">
        <f t="array" ref="U93">IFERROR(IF(INDEX('Coverage Indicators - Section D'!F$45:F$196,MATCH('Print View'!$A93&amp;'Print View'!$U$77,'Coverage Indicators - Section D'!$B$45:$B$196&amp;'Coverage Indicators - Section D'!$J$45:$J$196,0))&lt;&gt;0,INDEX('Coverage Indicators - Section D'!F$45:F$196,MATCH('Print View'!$A93&amp;'Print View'!$U$77,'Coverage Indicators - Section D'!$B$45:$B$196&amp;'Coverage Indicators - Section D'!$J$45:$J$196,0)),""),"")</f>
        <v>4212</v>
      </c>
      <c r="V93" s="254">
        <f t="array" ref="V93">IFERROR(IF(INDEX('Coverage Indicators - Section D'!G$45:G$196,MATCH('Print View'!$A93&amp;'Print View'!$U$77,'Coverage Indicators - Section D'!$B$45:$B$196&amp;'Coverage Indicators - Section D'!$J$45:$J$196,0))&lt;&gt;0,INDEX('Coverage Indicators - Section D'!G$45:G$196,MATCH('Print View'!$A93&amp;'Print View'!$U$77,'Coverage Indicators - Section D'!$B$45:$B$196&amp;'Coverage Indicators - Section D'!$J$45:$J$196,0)),""),"")</f>
        <v>56.25</v>
      </c>
      <c r="W93" s="231" t="str">
        <f t="array" ref="W93">IFERROR(IF(INDEX('Coverage Indicators - Section D'!H$45:H$196,MATCH('Print View'!$A93&amp;'Print View'!$U$77,'Coverage Indicators - Section D'!$B$45:$B$196&amp;'Coverage Indicators - Section D'!$J$45:$J$196,0))&lt;&gt;0,INDEX('Coverage Indicators - Section D'!H$45:H$196,MATCH('Print View'!$A93&amp;'Print View'!$U$77,'Coverage Indicators - Section D'!$B$45:$B$196&amp;'Coverage Indicators - Section D'!$J$45:$J$196,0)),""),"")</f>
        <v/>
      </c>
      <c r="X93" s="247">
        <f t="array" ref="X93">IFERROR(IF(INDEX('Coverage Indicators - Section D'!E$45:E$196,MATCH('Print View'!$A93&amp;'Print View'!$Y$77,'Coverage Indicators - Section D'!$B$45:$B$196&amp;'Coverage Indicators - Section D'!$J$45:$J$196,0))&lt;&gt;0,INDEX('Coverage Indicators - Section D'!E$45:E$196,MATCH('Print View'!$A93&amp;'Print View'!$Y$77,'Coverage Indicators - Section D'!$B$45:$B$196&amp;'Coverage Indicators - Section D'!$J$45:$J$196,0)),""),"")</f>
        <v>2843.1000000000004</v>
      </c>
      <c r="Y93" s="248">
        <f t="array" ref="Y93">IFERROR(IF(INDEX('Coverage Indicators - Section D'!F$45:F$196,MATCH('Print View'!$A93&amp;'Print View'!$Y$77,'Coverage Indicators - Section D'!$B$45:$B$196&amp;'Coverage Indicators - Section D'!$J$45:$J$196,0))&lt;&gt;0,INDEX('Coverage Indicators - Section D'!F$45:F$196,MATCH('Print View'!$A93&amp;'Print View'!$Y$77,'Coverage Indicators - Section D'!$B$45:$B$196&amp;'Coverage Indicators - Section D'!$J$45:$J$196,0)),""),"")</f>
        <v>4212</v>
      </c>
      <c r="Z93" s="256">
        <f t="array" ref="Z93">IFERROR(IF(INDEX('Coverage Indicators - Section D'!G$45:G$196,MATCH('Print View'!$A93&amp;'Print View'!$Y$77,'Coverage Indicators - Section D'!$B$45:$B$196&amp;'Coverage Indicators - Section D'!$J$45:$J$196,0))&lt;&gt;0,INDEX('Coverage Indicators - Section D'!G$45:G$196,MATCH('Print View'!$A93&amp;'Print View'!$Y$77,'Coverage Indicators - Section D'!$B$45:$B$196&amp;'Coverage Indicators - Section D'!$J$45:$J$196,0)),""),"")</f>
        <v>67.5</v>
      </c>
      <c r="AA93" s="180" t="str">
        <f t="array" ref="AA93">IFERROR(IF(INDEX('Coverage Indicators - Section D'!H$45:H$196,MATCH('Print View'!$A93&amp;'Print View'!$Y$77,'Coverage Indicators - Section D'!$B$45:$B$196&amp;'Coverage Indicators - Section D'!$J$45:$J$196,0))&lt;&gt;0,INDEX('Coverage Indicators - Section D'!H$45:H$196,MATCH('Print View'!$A93&amp;'Print View'!$Y$77,'Coverage Indicators - Section D'!$B$45:$B$196&amp;'Coverage Indicators - Section D'!$J$45:$J$196,0)),""),"")</f>
        <v/>
      </c>
      <c r="AB93" s="247" t="str">
        <f t="array" ref="AB93">IFERROR(IF(INDEX('Coverage Indicators - Section D'!E$45:E$196,MATCH('Print View'!$A93&amp;'Print View'!$AC$77,'Coverage Indicators - Section D'!$B$45:$B$196&amp;'Coverage Indicators - Section D'!$J$45:$J$196,0))&lt;&gt;0,INDEX('Coverage Indicators - Section D'!E$45:E$196,MATCH('Print View'!$A93&amp;'Print View'!$AC$77,'Coverage Indicators - Section D'!$B$45:$B$196&amp;'Coverage Indicators - Section D'!$J$45:$J$196,0)),""),"")</f>
        <v/>
      </c>
      <c r="AC93" s="248" t="str">
        <f t="array" ref="AC93">IFERROR(IF(INDEX('Coverage Indicators - Section D'!F$45:F$196,MATCH('Print View'!$A93&amp;'Print View'!$AC$77,'Coverage Indicators - Section D'!$B$45:$B$196&amp;'Coverage Indicators - Section D'!$J$45:$J$196,0))&lt;&gt;0,INDEX('Coverage Indicators - Section D'!F$45:F$196,MATCH('Print View'!$A93&amp;'Print View'!$AC$77,'Coverage Indicators - Section D'!$B$45:$B$196&amp;'Coverage Indicators - Section D'!$J$45:$J$196,0)),""),"")</f>
        <v/>
      </c>
      <c r="AD93" s="256" t="str">
        <f t="array" ref="AD93">IFERROR(IF(INDEX('Coverage Indicators - Section D'!G$45:G$196,MATCH('Print View'!$A93&amp;'Print View'!$AC$77,'Coverage Indicators - Section D'!$B$45:$B$196&amp;'Coverage Indicators - Section D'!$J$45:$J$196,0))&lt;&gt;0,INDEX('Coverage Indicators - Section D'!G$45:G$196,MATCH('Print View'!$A93&amp;'Print View'!$AC$77,'Coverage Indicators - Section D'!$B$45:$B$196&amp;'Coverage Indicators - Section D'!$J$45:$J$196,0)),""),"")</f>
        <v/>
      </c>
      <c r="AE93" s="180" t="str">
        <f t="array" ref="AE93">IFERROR(IF(INDEX('Coverage Indicators - Section D'!H$45:H$196,MATCH('Print View'!$A93&amp;'Print View'!$AC$77,'Coverage Indicators - Section D'!$B$45:$B$196&amp;'Coverage Indicators - Section D'!$J$45:$J$196,0))&lt;&gt;0,INDEX('Coverage Indicators - Section D'!H$45:H$196,MATCH('Print View'!$A93&amp;'Print View'!$AC$77,'Coverage Indicators - Section D'!$B$45:$B$196&amp;'Coverage Indicators - Section D'!$J$45:$J$196,0)),""),"")</f>
        <v/>
      </c>
      <c r="AF93" s="247" t="str">
        <f t="array" ref="AF93">IFERROR(IF(INDEX('Coverage Indicators - Section D'!E$45:E$196,MATCH('Print View'!$A93&amp;'Print View'!$AG$77,'Coverage Indicators - Section D'!$B$45:$B$196&amp;'Coverage Indicators - Section D'!$J$45:$J$196,0))&lt;&gt;0,INDEX('Coverage Indicators - Section D'!E$45:E$196,MATCH('Print View'!$A93&amp;'Print View'!$AG$77,'Coverage Indicators - Section D'!$B$45:$B$196&amp;'Coverage Indicators - Section D'!$J$45:$J$196,0)),""),"")</f>
        <v/>
      </c>
      <c r="AG93" s="248" t="str">
        <f t="array" ref="AG93">IFERROR(IF(INDEX('Coverage Indicators - Section D'!F$45:F$196,MATCH('Print View'!$A93&amp;'Print View'!$AG$77,'Coverage Indicators - Section D'!$B$45:$B$196&amp;'Coverage Indicators - Section D'!$J$45:$J$196,0))&lt;&gt;0,INDEX('Coverage Indicators - Section D'!F$45:F$196,MATCH('Print View'!$A93&amp;'Print View'!$AG$77,'Coverage Indicators - Section D'!$B$45:$B$196&amp;'Coverage Indicators - Section D'!$J$45:$J$196,0)),""),"")</f>
        <v/>
      </c>
      <c r="AH93" s="260" t="str">
        <f t="array" ref="AH93">IFERROR(IF(INDEX('Coverage Indicators - Section D'!G$45:G$196,MATCH('Print View'!$A93&amp;'Print View'!$AG$77,'Coverage Indicators - Section D'!$B$45:$B$196&amp;'Coverage Indicators - Section D'!$J$45:$J$196,0))&lt;&gt;0,INDEX('Coverage Indicators - Section D'!G$45:G$196,MATCH('Print View'!$A93&amp;'Print View'!$AG$77,'Coverage Indicators - Section D'!$B$45:$B$196&amp;'Coverage Indicators - Section D'!$J$45:$J$196,0)),""),"")</f>
        <v/>
      </c>
      <c r="AI93" s="180" t="str">
        <f t="array" ref="AI93">IFERROR(IF(INDEX('Coverage Indicators - Section D'!H$45:H$196,MATCH('Print View'!$A93&amp;'Print View'!$AG$77,'Coverage Indicators - Section D'!$B$45:$B$196&amp;'Coverage Indicators - Section D'!$J$45:$J$196,0))&lt;&gt;0,INDEX('Coverage Indicators - Section D'!H$45:H$196,MATCH('Print View'!$A93&amp;'Print View'!$AG$77,'Coverage Indicators - Section D'!$B$45:$B$196&amp;'Coverage Indicators - Section D'!$J$45:$J$196,0)),""),"")</f>
        <v/>
      </c>
      <c r="AJ93" s="235" t="str">
        <f>IFERROR(IF(INDEX('Coverage Indicators - Section D'!W$10:W$41,MATCH('Print View'!$A93,'Coverage Indicators - Section D'!$A$10:$A$41,0))&lt;&gt;0,INDEX('Coverage Indicators - Section D'!W$10:W$41,MATCH('Print View'!$A93,'Coverage Indicators - Section D'!$A$10:$A$41,0)),""),"")</f>
        <v>Population at risk estimated by extrapolating results from 2014 PWID IBBS which focused on PWID in three Mozambique cities - Maputo City, Nampula and Nacala Porto. PWID testing targets set as a percentage of targeted population to receive prevention package.  The assumption of percent of beneficiaries testing set based on historic results of both FDC and PEPFAR.  Targets are sub-national.</v>
      </c>
      <c r="AK93" s="292"/>
      <c r="AL93" s="292"/>
      <c r="AM93" s="292"/>
      <c r="AN93" s="292"/>
      <c r="AO93" s="292"/>
      <c r="AP93" s="292"/>
      <c r="AQ93" s="292"/>
      <c r="AR93" s="292"/>
    </row>
    <row r="94" spans="1:44" s="293" customFormat="1" ht="409.5" x14ac:dyDescent="0.25">
      <c r="A94" s="213">
        <v>15</v>
      </c>
      <c r="B94" s="202" t="str">
        <f>IFERROR(IF(INDEX('Coverage Indicators - Section D'!B$10:B$41,MATCH('Print View'!$A94,'Coverage Indicators - Section D'!$A$10:$A$41,0))&lt;&gt;0,INDEX('Coverage Indicators - Section D'!B$10:B$41,MATCH('Print View'!$A94,'Coverage Indicators - Section D'!$A$10:$A$41,0)),""),"")</f>
        <v>Comprehensive programs for people in prisons and other closed settings</v>
      </c>
      <c r="C94" s="202" t="str">
        <f>IFERROR(IF(INDEX('Coverage Indicators - Section D'!C$10:C$41,MATCH('Print View'!$A94,'Coverage Indicators - Section D'!$A$10:$A$41,0))&lt;&gt;0,INDEX('Coverage Indicators - Section D'!C$10:C$41,MATCH('Print View'!$A94,'Coverage Indicators - Section D'!$A$10:$A$41,0)),""),"")</f>
        <v/>
      </c>
      <c r="D94" s="202" t="str">
        <f>IFERROR(IF(INDEX('Coverage Indicators - Section D'!D$10:D$41,MATCH('Print View'!$A94,'Coverage Indicators - Section D'!$A$10:$A$41,0))&lt;&gt;0,INDEX('Coverage Indicators - Section D'!D$10:D$41,MATCH('Print View'!$A94,'Coverage Indicators - Section D'!$A$10:$A$41,0)),""),"")</f>
        <v/>
      </c>
      <c r="E94" s="202">
        <f>IFERROR(IF(INDEX('Coverage Indicators - Section D'!E$10:E$41,MATCH('Print View'!$A94,'Coverage Indicators - Section D'!$A$10:$A$41,0))&lt;&gt;0,INDEX('Coverage Indicators - Section D'!E$10:E$41,MATCH('Print View'!$A94,'Coverage Indicators - Section D'!$A$10:$A$41,0)),""),"")</f>
        <v>3963</v>
      </c>
      <c r="F94" s="202">
        <f>IFERROR(IF(INDEX('Coverage Indicators - Section D'!F$10:F$41,MATCH('Print View'!$A94,'Coverage Indicators - Section D'!$A$10:$A$41,0))&lt;&gt;0,INDEX('Coverage Indicators - Section D'!F$10:F$41,MATCH('Print View'!$A94,'Coverage Indicators - Section D'!$A$10:$A$41,0)),""),"")</f>
        <v>19631</v>
      </c>
      <c r="G94" s="202">
        <f>IFERROR(IF(INDEX('Coverage Indicators - Section D'!G$10:G$41,MATCH('Print View'!$A94,'Coverage Indicators - Section D'!$A$10:$A$41,0))&lt;&gt;0,INDEX('Coverage Indicators - Section D'!G$10:G$41,MATCH('Print View'!$A94,'Coverage Indicators - Section D'!$A$10:$A$41,0)),""),"")</f>
        <v>20.187458611379959</v>
      </c>
      <c r="H94" s="202" t="str">
        <f>IFERROR(IF(INDEX('Coverage Indicators - Section D'!H$10:H$41,MATCH('Print View'!$A94,'Coverage Indicators - Section D'!$A$10:$A$41,0))&lt;&gt;0,INDEX('Coverage Indicators - Section D'!H$10:H$41,MATCH('Print View'!$A94,'Coverage Indicators - Section D'!$A$10:$A$41,0)),""),"")</f>
        <v>2016</v>
      </c>
      <c r="I94" s="202" t="str">
        <f>IFERROR(IF(INDEX('Coverage Indicators - Section D'!P$10:P$41,MATCH('Print View'!$A94,'Coverage Indicators - Section D'!$A$10:$A$41,0))&lt;&gt;0,INDEX('Coverage Indicators - Section D'!P$10:P$41,MATCH('Print View'!$A94,'Coverage Indicators - Section D'!$A$10:$A$41,0)),""),"")</f>
        <v>Civil Society HIS</v>
      </c>
      <c r="J94" s="202" t="str">
        <f>IFERROR(IF(INDEX('Coverage Indicators - Section D'!Q$10:Q$41,MATCH('Print View'!$A94,'Coverage Indicators - Section D'!$A$10:$A$41,0))&lt;&gt;0,INDEX('Coverage Indicators - Section D'!Q$10:Q$41,MATCH('Print View'!$A94,'Coverage Indicators - Section D'!$A$10:$A$41,0)),""),"")</f>
        <v/>
      </c>
      <c r="K94" s="202" t="str">
        <f>IFERROR(IF(INDEX('Coverage Indicators - Section D'!R$10:R$41,MATCH('Print View'!$A94,'Coverage Indicators - Section D'!$A$10:$A$41,0))&lt;&gt;0,INDEX('Coverage Indicators - Section D'!R$10:R$41,MATCH('Print View'!$A94,'Coverage Indicators - Section D'!$A$10:$A$41,0)),""),"")</f>
        <v/>
      </c>
      <c r="L94" s="202" t="str">
        <f>IFERROR(IF(INDEX('Coverage Indicators - Section D'!S$10:S$41,MATCH('Print View'!$A94,'Coverage Indicators - Section D'!$A$10:$A$41,0))&lt;&gt;0,INDEX('Coverage Indicators - Section D'!S$10:S$41,MATCH('Print View'!$A94,'Coverage Indicators - Section D'!$A$10:$A$41,0)),""),"")</f>
        <v>Fundação para o Desenvolvimento da Comunidade (FDC)</v>
      </c>
      <c r="M94" s="202" t="str">
        <f>IFERROR(IF(INDEX('Coverage Indicators - Section D'!T$10:T$41,MATCH('Print View'!$A94,'Coverage Indicators - Section D'!$A$10:$A$41,0))&lt;&gt;0,INDEX('Coverage Indicators - Section D'!T$10:T$41,MATCH('Print View'!$A94,'Coverage Indicators - Section D'!$A$10:$A$41,0)),""),"")</f>
        <v>Mozambique</v>
      </c>
      <c r="N94" s="202" t="str">
        <f>IFERROR(IF(INDEX('Coverage Indicators - Section D'!U$10:U$41,MATCH('Print View'!$A94,'Coverage Indicators - Section D'!$A$10:$A$41,0))&lt;&gt;0,INDEX('Coverage Indicators - Section D'!U$10:U$41,MATCH('Print View'!$A94,'Coverage Indicators - Section D'!$A$10:$A$41,0)),""),"")</f>
        <v>Sub-National</v>
      </c>
      <c r="O94" s="202" t="str">
        <f>IFERROR(IF(INDEX('Coverage Indicators - Section D'!V$10:V$41,MATCH('Print View'!$A94,'Coverage Indicators - Section D'!$A$10:$A$41,0))&lt;&gt;0,INDEX('Coverage Indicators - Section D'!V$10:V$41,MATCH('Print View'!$A94,'Coverage Indicators - Section D'!$A$10:$A$41,0)),""),"")</f>
        <v>N-Non -cumulative (special)</v>
      </c>
      <c r="P94" s="238">
        <f t="array" ref="P94">IFERROR(IF(INDEX('Coverage Indicators - Section D'!E$45:E$196,MATCH('Print View'!$A94&amp;'Print View'!$Q$77,'Coverage Indicators - Section D'!$B$45:$B$196&amp;'Coverage Indicators - Section D'!$J$45:$J$196,0))&lt;&gt;0,INDEX('Coverage Indicators - Section D'!E$45:E$196,MATCH('Print View'!$A94&amp;'Print View'!$Q$77,'Coverage Indicators - Section D'!$B$45:$B$196&amp;'Coverage Indicators - Section D'!$J$45:$J$196,0)),""),"")</f>
        <v>1847.4</v>
      </c>
      <c r="Q94" s="239">
        <f t="array" ref="Q94">IFERROR(IF(INDEX('Coverage Indicators - Section D'!F$45:F$196,MATCH('Print View'!$A94&amp;'Print View'!$Q$77,'Coverage Indicators - Section D'!$B$45:$B$196&amp;'Coverage Indicators - Section D'!$J$45:$J$196,0))&lt;&gt;0,INDEX('Coverage Indicators - Section D'!F$45:F$196,MATCH('Print View'!$A94&amp;'Print View'!$Q$77,'Coverage Indicators - Section D'!$B$45:$B$196&amp;'Coverage Indicators - Section D'!$J$45:$J$196,0)),""),"")</f>
        <v>21815.5</v>
      </c>
      <c r="R94" s="253">
        <f t="array" ref="R94">IFERROR(IF(INDEX('Coverage Indicators - Section D'!G$45:G$196,MATCH('Print View'!$A94&amp;'Print View'!$Q$77,'Coverage Indicators - Section D'!$B$45:$B$196&amp;'Coverage Indicators - Section D'!$J$45:$J$196,0))&lt;&gt;0,INDEX('Coverage Indicators - Section D'!G$45:G$196,MATCH('Print View'!$A94&amp;'Print View'!$Q$77,'Coverage Indicators - Section D'!$B$45:$B$196&amp;'Coverage Indicators - Section D'!$J$45:$J$196,0)),""),"")</f>
        <v>8.4682908940890655</v>
      </c>
      <c r="S94" s="174" t="str">
        <f t="array" ref="S94">IFERROR(IF(INDEX('Coverage Indicators - Section D'!H$45:H$196,MATCH('Print View'!$A94&amp;'Print View'!$Q$77,'Coverage Indicators - Section D'!$B$45:$B$196&amp;'Coverage Indicators - Section D'!$J$45:$J$196,0))&lt;&gt;0,INDEX('Coverage Indicators - Section D'!H$45:H$196,MATCH('Print View'!$A94&amp;'Print View'!$Q$77,'Coverage Indicators - Section D'!$B$45:$B$196&amp;'Coverage Indicators - Section D'!$J$45:$J$196,0)),""),"")</f>
        <v/>
      </c>
      <c r="T94" s="244">
        <f t="array" ref="T94">IFERROR(IF(INDEX('Coverage Indicators - Section D'!E$45:E$196,MATCH('Print View'!$A94&amp;'Print View'!$U$77,'Coverage Indicators - Section D'!$B$45:$B$196&amp;'Coverage Indicators - Section D'!$J$45:$J$196,0))&lt;&gt;0,INDEX('Coverage Indicators - Section D'!E$45:E$196,MATCH('Print View'!$A94&amp;'Print View'!$U$77,'Coverage Indicators - Section D'!$B$45:$B$196&amp;'Coverage Indicators - Section D'!$J$45:$J$196,0)),""),"")</f>
        <v>2291.447999999999</v>
      </c>
      <c r="U94" s="239">
        <f t="array" ref="U94">IFERROR(IF(INDEX('Coverage Indicators - Section D'!F$45:F$196,MATCH('Print View'!$A94&amp;'Print View'!$U$77,'Coverage Indicators - Section D'!$B$45:$B$196&amp;'Coverage Indicators - Section D'!$J$45:$J$196,0))&lt;&gt;0,INDEX('Coverage Indicators - Section D'!F$45:F$196,MATCH('Print View'!$A94&amp;'Print View'!$U$77,'Coverage Indicators - Section D'!$B$45:$B$196&amp;'Coverage Indicators - Section D'!$J$45:$J$196,0)),""),"")</f>
        <v>22907.75</v>
      </c>
      <c r="V94" s="253">
        <f t="array" ref="V94">IFERROR(IF(INDEX('Coverage Indicators - Section D'!G$45:G$196,MATCH('Print View'!$A94&amp;'Print View'!$U$77,'Coverage Indicators - Section D'!$B$45:$B$196&amp;'Coverage Indicators - Section D'!$J$45:$J$196,0))&lt;&gt;0,INDEX('Coverage Indicators - Section D'!G$45:G$196,MATCH('Print View'!$A94&amp;'Print View'!$U$77,'Coverage Indicators - Section D'!$B$45:$B$196&amp;'Coverage Indicators - Section D'!$J$45:$J$196,0)),""),"")</f>
        <v>10.002937870371378</v>
      </c>
      <c r="W94" s="174" t="str">
        <f t="array" ref="W94">IFERROR(IF(INDEX('Coverage Indicators - Section D'!H$45:H$196,MATCH('Print View'!$A94&amp;'Print View'!$U$77,'Coverage Indicators - Section D'!$B$45:$B$196&amp;'Coverage Indicators - Section D'!$J$45:$J$196,0))&lt;&gt;0,INDEX('Coverage Indicators - Section D'!H$45:H$196,MATCH('Print View'!$A94&amp;'Print View'!$U$77,'Coverage Indicators - Section D'!$B$45:$B$196&amp;'Coverage Indicators - Section D'!$J$45:$J$196,0)),""),"")</f>
        <v/>
      </c>
      <c r="X94" s="249">
        <f t="array" ref="X94">IFERROR(IF(INDEX('Coverage Indicators - Section D'!E$45:E$196,MATCH('Print View'!$A94&amp;'Print View'!$Y$77,'Coverage Indicators - Section D'!$B$45:$B$196&amp;'Coverage Indicators - Section D'!$J$45:$J$196,0))&lt;&gt;0,INDEX('Coverage Indicators - Section D'!E$45:E$196,MATCH('Print View'!$A94&amp;'Print View'!$Y$77,'Coverage Indicators - Section D'!$B$45:$B$196&amp;'Coverage Indicators - Section D'!$J$45:$J$196,0)),""),"")</f>
        <v>2249.2610399999976</v>
      </c>
      <c r="Y94" s="250">
        <f t="array" ref="Y94">IFERROR(IF(INDEX('Coverage Indicators - Section D'!F$45:F$196,MATCH('Print View'!$A94&amp;'Print View'!$Y$77,'Coverage Indicators - Section D'!$B$45:$B$196&amp;'Coverage Indicators - Section D'!$J$45:$J$196,0))&lt;&gt;0,INDEX('Coverage Indicators - Section D'!F$45:F$196,MATCH('Print View'!$A94&amp;'Print View'!$Y$77,'Coverage Indicators - Section D'!$B$45:$B$196&amp;'Coverage Indicators - Section D'!$J$45:$J$196,0)),""),"")</f>
        <v>24000</v>
      </c>
      <c r="Z94" s="257">
        <f t="array" ref="Z94">IFERROR(IF(INDEX('Coverage Indicators - Section D'!G$45:G$196,MATCH('Print View'!$A94&amp;'Print View'!$Y$77,'Coverage Indicators - Section D'!$B$45:$B$196&amp;'Coverage Indicators - Section D'!$J$45:$J$196,0))&lt;&gt;0,INDEX('Coverage Indicators - Section D'!G$45:G$196,MATCH('Print View'!$A94&amp;'Print View'!$Y$77,'Coverage Indicators - Section D'!$B$45:$B$196&amp;'Coverage Indicators - Section D'!$J$45:$J$196,0)),""),"")</f>
        <v>9.3719209999999897</v>
      </c>
      <c r="AA94" s="185" t="str">
        <f t="array" ref="AA94">IFERROR(IF(INDEX('Coverage Indicators - Section D'!H$45:H$196,MATCH('Print View'!$A94&amp;'Print View'!$Y$77,'Coverage Indicators - Section D'!$B$45:$B$196&amp;'Coverage Indicators - Section D'!$J$45:$J$196,0))&lt;&gt;0,INDEX('Coverage Indicators - Section D'!H$45:H$196,MATCH('Print View'!$A94&amp;'Print View'!$Y$77,'Coverage Indicators - Section D'!$B$45:$B$196&amp;'Coverage Indicators - Section D'!$J$45:$J$196,0)),""),"")</f>
        <v/>
      </c>
      <c r="AB94" s="249" t="str">
        <f t="array" ref="AB94">IFERROR(IF(INDEX('Coverage Indicators - Section D'!E$45:E$196,MATCH('Print View'!$A94&amp;'Print View'!$AC$77,'Coverage Indicators - Section D'!$B$45:$B$196&amp;'Coverage Indicators - Section D'!$J$45:$J$196,0))&lt;&gt;0,INDEX('Coverage Indicators - Section D'!E$45:E$196,MATCH('Print View'!$A94&amp;'Print View'!$AC$77,'Coverage Indicators - Section D'!$B$45:$B$196&amp;'Coverage Indicators - Section D'!$J$45:$J$196,0)),""),"")</f>
        <v/>
      </c>
      <c r="AC94" s="250" t="str">
        <f t="array" ref="AC94">IFERROR(IF(INDEX('Coverage Indicators - Section D'!F$45:F$196,MATCH('Print View'!$A94&amp;'Print View'!$AC$77,'Coverage Indicators - Section D'!$B$45:$B$196&amp;'Coverage Indicators - Section D'!$J$45:$J$196,0))&lt;&gt;0,INDEX('Coverage Indicators - Section D'!F$45:F$196,MATCH('Print View'!$A94&amp;'Print View'!$AC$77,'Coverage Indicators - Section D'!$B$45:$B$196&amp;'Coverage Indicators - Section D'!$J$45:$J$196,0)),""),"")</f>
        <v/>
      </c>
      <c r="AD94" s="257" t="str">
        <f t="array" ref="AD94">IFERROR(IF(INDEX('Coverage Indicators - Section D'!G$45:G$196,MATCH('Print View'!$A94&amp;'Print View'!$AC$77,'Coverage Indicators - Section D'!$B$45:$B$196&amp;'Coverage Indicators - Section D'!$J$45:$J$196,0))&lt;&gt;0,INDEX('Coverage Indicators - Section D'!G$45:G$196,MATCH('Print View'!$A94&amp;'Print View'!$AC$77,'Coverage Indicators - Section D'!$B$45:$B$196&amp;'Coverage Indicators - Section D'!$J$45:$J$196,0)),""),"")</f>
        <v/>
      </c>
      <c r="AE94" s="185" t="str">
        <f t="array" ref="AE94">IFERROR(IF(INDEX('Coverage Indicators - Section D'!H$45:H$196,MATCH('Print View'!$A94&amp;'Print View'!$AC$77,'Coverage Indicators - Section D'!$B$45:$B$196&amp;'Coverage Indicators - Section D'!$J$45:$J$196,0))&lt;&gt;0,INDEX('Coverage Indicators - Section D'!H$45:H$196,MATCH('Print View'!$A94&amp;'Print View'!$AC$77,'Coverage Indicators - Section D'!$B$45:$B$196&amp;'Coverage Indicators - Section D'!$J$45:$J$196,0)),""),"")</f>
        <v/>
      </c>
      <c r="AF94" s="249" t="str">
        <f t="array" ref="AF94">IFERROR(IF(INDEX('Coverage Indicators - Section D'!E$45:E$196,MATCH('Print View'!$A94&amp;'Print View'!$AG$77,'Coverage Indicators - Section D'!$B$45:$B$196&amp;'Coverage Indicators - Section D'!$J$45:$J$196,0))&lt;&gt;0,INDEX('Coverage Indicators - Section D'!E$45:E$196,MATCH('Print View'!$A94&amp;'Print View'!$AG$77,'Coverage Indicators - Section D'!$B$45:$B$196&amp;'Coverage Indicators - Section D'!$J$45:$J$196,0)),""),"")</f>
        <v/>
      </c>
      <c r="AG94" s="250" t="str">
        <f t="array" ref="AG94">IFERROR(IF(INDEX('Coverage Indicators - Section D'!F$45:F$196,MATCH('Print View'!$A94&amp;'Print View'!$AG$77,'Coverage Indicators - Section D'!$B$45:$B$196&amp;'Coverage Indicators - Section D'!$J$45:$J$196,0))&lt;&gt;0,INDEX('Coverage Indicators - Section D'!F$45:F$196,MATCH('Print View'!$A94&amp;'Print View'!$AG$77,'Coverage Indicators - Section D'!$B$45:$B$196&amp;'Coverage Indicators - Section D'!$J$45:$J$196,0)),""),"")</f>
        <v/>
      </c>
      <c r="AH94" s="261" t="str">
        <f t="array" ref="AH94">IFERROR(IF(INDEX('Coverage Indicators - Section D'!G$45:G$196,MATCH('Print View'!$A94&amp;'Print View'!$AG$77,'Coverage Indicators - Section D'!$B$45:$B$196&amp;'Coverage Indicators - Section D'!$J$45:$J$196,0))&lt;&gt;0,INDEX('Coverage Indicators - Section D'!G$45:G$196,MATCH('Print View'!$A94&amp;'Print View'!$AG$77,'Coverage Indicators - Section D'!$B$45:$B$196&amp;'Coverage Indicators - Section D'!$J$45:$J$196,0)),""),"")</f>
        <v/>
      </c>
      <c r="AI94" s="185" t="str">
        <f t="array" ref="AI94">IFERROR(IF(INDEX('Coverage Indicators - Section D'!H$45:H$196,MATCH('Print View'!$A94&amp;'Print View'!$AG$77,'Coverage Indicators - Section D'!$B$45:$B$196&amp;'Coverage Indicators - Section D'!$J$45:$J$196,0))&lt;&gt;0,INDEX('Coverage Indicators - Section D'!H$45:H$196,MATCH('Print View'!$A94&amp;'Print View'!$AG$77,'Coverage Indicators - Section D'!$B$45:$B$196&amp;'Coverage Indicators - Section D'!$J$45:$J$196,0)),""),"")</f>
        <v/>
      </c>
      <c r="AJ94" s="234" t="str">
        <f>IFERROR(IF(INDEX('Coverage Indicators - Section D'!W$10:W$41,MATCH('Print View'!$A94,'Coverage Indicators - Section D'!$A$10:$A$41,0))&lt;&gt;0,INDEX('Coverage Indicators - Section D'!W$10:W$41,MATCH('Print View'!$A94,'Coverage Indicators - Section D'!$A$10:$A$41,0)),""),"")</f>
        <v xml:space="preserve">Indicator drop-down box in performance framework template not working.  Indicator and targets refer to prevention programs for prisoners. Population size estimate based on Mozambican National Penitentiary Services (SERNAP) reported number of prisoners in 2016 and expected growth in prisoners from 2018 to 2020 in provincial and regional penitentiaries. Sub-national targets calculated based on filling 40%, 60% and 80% of service gap (2018, 2019 and 2020 respectively) in provincial and regional penitentiaries where PEPFAR is not currently working. Prevention package to include components on stigma reduction, behavioral interventions such as sensibilization around use of condoms and lubricants. </v>
      </c>
      <c r="AK94" s="292"/>
      <c r="AL94" s="292"/>
      <c r="AM94" s="292"/>
      <c r="AN94" s="292"/>
      <c r="AO94" s="292"/>
      <c r="AP94" s="292"/>
      <c r="AQ94" s="292"/>
      <c r="AR94" s="292"/>
    </row>
    <row r="95" spans="1:44" s="293" customFormat="1" ht="409.5" x14ac:dyDescent="0.25">
      <c r="A95" s="177">
        <v>16</v>
      </c>
      <c r="B95" s="203" t="str">
        <f>IFERROR(IF(INDEX('Coverage Indicators - Section D'!B$10:B$41,MATCH('Print View'!$A95,'Coverage Indicators - Section D'!$A$10:$A$41,0))&lt;&gt;0,INDEX('Coverage Indicators - Section D'!B$10:B$41,MATCH('Print View'!$A95,'Coverage Indicators - Section D'!$A$10:$A$41,0)),""),"")</f>
        <v>Prevention programs for adolescents and youth, in and out of school</v>
      </c>
      <c r="C95" s="203" t="str">
        <f>IFERROR(IF(INDEX('Coverage Indicators - Section D'!C$10:C$41,MATCH('Print View'!$A95,'Coverage Indicators - Section D'!$A$10:$A$41,0))&lt;&gt;0,INDEX('Coverage Indicators - Section D'!C$10:C$41,MATCH('Print View'!$A95,'Coverage Indicators - Section D'!$A$10:$A$41,0)),""),"")</f>
        <v>YP-2: Percentage of adolescent girls and young women (AGYW) reached with HIV prevention programs- defined package of services</v>
      </c>
      <c r="D95" s="203" t="str">
        <f>IFERROR(IF(INDEX('Coverage Indicators - Section D'!D$10:D$41,MATCH('Print View'!$A95,'Coverage Indicators - Section D'!$A$10:$A$41,0))&lt;&gt;0,INDEX('Coverage Indicators - Section D'!D$10:D$41,MATCH('Print View'!$A95,'Coverage Indicators - Section D'!$A$10:$A$41,0)),""),"")</f>
        <v/>
      </c>
      <c r="E95" s="203">
        <f>IFERROR(IF(INDEX('Coverage Indicators - Section D'!E$10:E$41,MATCH('Print View'!$A95,'Coverage Indicators - Section D'!$A$10:$A$41,0))&lt;&gt;0,INDEX('Coverage Indicators - Section D'!E$10:E$41,MATCH('Print View'!$A95,'Coverage Indicators - Section D'!$A$10:$A$41,0)),""),"")</f>
        <v>701679</v>
      </c>
      <c r="F95" s="203">
        <f>IFERROR(IF(INDEX('Coverage Indicators - Section D'!F$10:F$41,MATCH('Print View'!$A95,'Coverage Indicators - Section D'!$A$10:$A$41,0))&lt;&gt;0,INDEX('Coverage Indicators - Section D'!F$10:F$41,MATCH('Print View'!$A95,'Coverage Indicators - Section D'!$A$10:$A$41,0)),""),"")</f>
        <v>4413873</v>
      </c>
      <c r="G95" s="203">
        <f>IFERROR(IF(INDEX('Coverage Indicators - Section D'!G$10:G$41,MATCH('Print View'!$A95,'Coverage Indicators - Section D'!$A$10:$A$41,0))&lt;&gt;0,INDEX('Coverage Indicators - Section D'!G$10:G$41,MATCH('Print View'!$A95,'Coverage Indicators - Section D'!$A$10:$A$41,0)),""),"")</f>
        <v>15.897127080910575</v>
      </c>
      <c r="H95" s="203" t="str">
        <f>IFERROR(IF(INDEX('Coverage Indicators - Section D'!H$10:H$41,MATCH('Print View'!$A95,'Coverage Indicators - Section D'!$A$10:$A$41,0))&lt;&gt;0,INDEX('Coverage Indicators - Section D'!H$10:H$41,MATCH('Print View'!$A95,'Coverage Indicators - Section D'!$A$10:$A$41,0)),""),"")</f>
        <v>2016</v>
      </c>
      <c r="I95" s="203" t="str">
        <f>IFERROR(IF(INDEX('Coverage Indicators - Section D'!P$10:P$41,MATCH('Print View'!$A95,'Coverage Indicators - Section D'!$A$10:$A$41,0))&lt;&gt;0,INDEX('Coverage Indicators - Section D'!P$10:P$41,MATCH('Print View'!$A95,'Coverage Indicators - Section D'!$A$10:$A$41,0)),""),"")</f>
        <v>Civil Society HIS</v>
      </c>
      <c r="J95" s="203" t="str">
        <f>IFERROR(IF(INDEX('Coverage Indicators - Section D'!Q$10:Q$41,MATCH('Print View'!$A95,'Coverage Indicators - Section D'!$A$10:$A$41,0))&lt;&gt;0,INDEX('Coverage Indicators - Section D'!Q$10:Q$41,MATCH('Print View'!$A95,'Coverage Indicators - Section D'!$A$10:$A$41,0)),""),"")</f>
        <v/>
      </c>
      <c r="K95" s="203" t="str">
        <f>IFERROR(IF(INDEX('Coverage Indicators - Section D'!R$10:R$41,MATCH('Print View'!$A95,'Coverage Indicators - Section D'!$A$10:$A$41,0))&lt;&gt;0,INDEX('Coverage Indicators - Section D'!R$10:R$41,MATCH('Print View'!$A95,'Coverage Indicators - Section D'!$A$10:$A$41,0)),""),"")</f>
        <v/>
      </c>
      <c r="L95" s="203" t="str">
        <f>IFERROR(IF(INDEX('Coverage Indicators - Section D'!S$10:S$41,MATCH('Print View'!$A95,'Coverage Indicators - Section D'!$A$10:$A$41,0))&lt;&gt;0,INDEX('Coverage Indicators - Section D'!S$10:S$41,MATCH('Print View'!$A95,'Coverage Indicators - Section D'!$A$10:$A$41,0)),""),"")</f>
        <v>Fundação para o Desenvolvimento da Comunidade (FDC)</v>
      </c>
      <c r="M95" s="203" t="str">
        <f>IFERROR(IF(INDEX('Coverage Indicators - Section D'!T$10:T$41,MATCH('Print View'!$A95,'Coverage Indicators - Section D'!$A$10:$A$41,0))&lt;&gt;0,INDEX('Coverage Indicators - Section D'!T$10:T$41,MATCH('Print View'!$A95,'Coverage Indicators - Section D'!$A$10:$A$41,0)),""),"")</f>
        <v>Mozambique</v>
      </c>
      <c r="N95" s="203" t="str">
        <f>IFERROR(IF(INDEX('Coverage Indicators - Section D'!U$10:U$41,MATCH('Print View'!$A95,'Coverage Indicators - Section D'!$A$10:$A$41,0))&lt;&gt;0,INDEX('Coverage Indicators - Section D'!U$10:U$41,MATCH('Print View'!$A95,'Coverage Indicators - Section D'!$A$10:$A$41,0)),""),"")</f>
        <v>Sub-National</v>
      </c>
      <c r="O95" s="203" t="str">
        <f>IFERROR(IF(INDEX('Coverage Indicators - Section D'!V$10:V$41,MATCH('Print View'!$A95,'Coverage Indicators - Section D'!$A$10:$A$41,0))&lt;&gt;0,INDEX('Coverage Indicators - Section D'!V$10:V$41,MATCH('Print View'!$A95,'Coverage Indicators - Section D'!$A$10:$A$41,0)),""),"")</f>
        <v>N-Non -cumulative (special)</v>
      </c>
      <c r="P95" s="240">
        <f t="array" ref="P95">IFERROR(IF(INDEX('Coverage Indicators - Section D'!E$45:E$196,MATCH('Print View'!$A95&amp;'Print View'!$Q$77,'Coverage Indicators - Section D'!$B$45:$B$196&amp;'Coverage Indicators - Section D'!$J$45:$J$196,0))&lt;&gt;0,INDEX('Coverage Indicators - Section D'!E$45:E$196,MATCH('Print View'!$A95&amp;'Print View'!$Q$77,'Coverage Indicators - Section D'!$B$45:$B$196&amp;'Coverage Indicators - Section D'!$J$45:$J$196,0)),""),"")</f>
        <v>555187.47845280555</v>
      </c>
      <c r="Q95" s="241">
        <f t="array" ref="Q95">IFERROR(IF(INDEX('Coverage Indicators - Section D'!F$45:F$196,MATCH('Print View'!$A95&amp;'Print View'!$Q$77,'Coverage Indicators - Section D'!$B$45:$B$196&amp;'Coverage Indicators - Section D'!$J$45:$J$196,0))&lt;&gt;0,INDEX('Coverage Indicators - Section D'!F$45:F$196,MATCH('Print View'!$A95&amp;'Print View'!$Q$77,'Coverage Indicators - Section D'!$B$45:$B$196&amp;'Coverage Indicators - Section D'!$J$45:$J$196,0)),""),"")</f>
        <v>4654491</v>
      </c>
      <c r="R95" s="254">
        <f t="array" ref="R95">IFERROR(IF(INDEX('Coverage Indicators - Section D'!G$45:G$196,MATCH('Print View'!$A95&amp;'Print View'!$Q$77,'Coverage Indicators - Section D'!$B$45:$B$196&amp;'Coverage Indicators - Section D'!$J$45:$J$196,0))&lt;&gt;0,INDEX('Coverage Indicators - Section D'!G$45:G$196,MATCH('Print View'!$A95&amp;'Print View'!$Q$77,'Coverage Indicators - Section D'!$B$45:$B$196&amp;'Coverage Indicators - Section D'!$J$45:$J$196,0)),""),"")</f>
        <v>11.927995530613455</v>
      </c>
      <c r="S95" s="231" t="str">
        <f t="array" ref="S95">IFERROR(IF(INDEX('Coverage Indicators - Section D'!H$45:H$196,MATCH('Print View'!$A95&amp;'Print View'!$Q$77,'Coverage Indicators - Section D'!$B$45:$B$196&amp;'Coverage Indicators - Section D'!$J$45:$J$196,0))&lt;&gt;0,INDEX('Coverage Indicators - Section D'!H$45:H$196,MATCH('Print View'!$A95&amp;'Print View'!$Q$77,'Coverage Indicators - Section D'!$B$45:$B$196&amp;'Coverage Indicators - Section D'!$J$45:$J$196,0)),""),"")</f>
        <v/>
      </c>
      <c r="T95" s="245">
        <f t="array" ref="T95">IFERROR(IF(INDEX('Coverage Indicators - Section D'!E$45:E$196,MATCH('Print View'!$A95&amp;'Print View'!$U$77,'Coverage Indicators - Section D'!$B$45:$B$196&amp;'Coverage Indicators - Section D'!$J$45:$J$196,0))&lt;&gt;0,INDEX('Coverage Indicators - Section D'!E$45:E$196,MATCH('Print View'!$A95&amp;'Print View'!$U$77,'Coverage Indicators - Section D'!$B$45:$B$196&amp;'Coverage Indicators - Section D'!$J$45:$J$196,0)),""),"")</f>
        <v>649643.37407926691</v>
      </c>
      <c r="U95" s="241">
        <f t="array" ref="U95">IFERROR(IF(INDEX('Coverage Indicators - Section D'!F$45:F$196,MATCH('Print View'!$A95&amp;'Print View'!$U$77,'Coverage Indicators - Section D'!$B$45:$B$196&amp;'Coverage Indicators - Section D'!$J$45:$J$196,0))&lt;&gt;0,INDEX('Coverage Indicators - Section D'!F$45:F$196,MATCH('Print View'!$A95&amp;'Print View'!$U$77,'Coverage Indicators - Section D'!$B$45:$B$196&amp;'Coverage Indicators - Section D'!$J$45:$J$196,0)),""),"")</f>
        <v>4777520</v>
      </c>
      <c r="V95" s="254">
        <f t="array" ref="V95">IFERROR(IF(INDEX('Coverage Indicators - Section D'!G$45:G$196,MATCH('Print View'!$A95&amp;'Print View'!$U$77,'Coverage Indicators - Section D'!$B$45:$B$196&amp;'Coverage Indicators - Section D'!$J$45:$J$196,0))&lt;&gt;0,INDEX('Coverage Indicators - Section D'!G$45:G$196,MATCH('Print View'!$A95&amp;'Print View'!$U$77,'Coverage Indicators - Section D'!$B$45:$B$196&amp;'Coverage Indicators - Section D'!$J$45:$J$196,0)),""),"")</f>
        <v>13.597920554582018</v>
      </c>
      <c r="W95" s="231" t="str">
        <f t="array" ref="W95">IFERROR(IF(INDEX('Coverage Indicators - Section D'!H$45:H$196,MATCH('Print View'!$A95&amp;'Print View'!$U$77,'Coverage Indicators - Section D'!$B$45:$B$196&amp;'Coverage Indicators - Section D'!$J$45:$J$196,0))&lt;&gt;0,INDEX('Coverage Indicators - Section D'!H$45:H$196,MATCH('Print View'!$A95&amp;'Print View'!$U$77,'Coverage Indicators - Section D'!$B$45:$B$196&amp;'Coverage Indicators - Section D'!$J$45:$J$196,0)),""),"")</f>
        <v/>
      </c>
      <c r="X95" s="247">
        <f t="array" ref="X95">IFERROR(IF(INDEX('Coverage Indicators - Section D'!E$45:E$196,MATCH('Print View'!$A95&amp;'Print View'!$Y$77,'Coverage Indicators - Section D'!$B$45:$B$196&amp;'Coverage Indicators - Section D'!$J$45:$J$196,0))&lt;&gt;0,INDEX('Coverage Indicators - Section D'!E$45:E$196,MATCH('Print View'!$A95&amp;'Print View'!$Y$77,'Coverage Indicators - Section D'!$B$45:$B$196&amp;'Coverage Indicators - Section D'!$J$45:$J$196,0)),""),"")</f>
        <v>744099.26970572828</v>
      </c>
      <c r="Y95" s="248">
        <f t="array" ref="Y95">IFERROR(IF(INDEX('Coverage Indicators - Section D'!F$45:F$196,MATCH('Print View'!$A95&amp;'Print View'!$Y$77,'Coverage Indicators - Section D'!$B$45:$B$196&amp;'Coverage Indicators - Section D'!$J$45:$J$196,0))&lt;&gt;0,INDEX('Coverage Indicators - Section D'!F$45:F$196,MATCH('Print View'!$A95&amp;'Print View'!$Y$77,'Coverage Indicators - Section D'!$B$45:$B$196&amp;'Coverage Indicators - Section D'!$J$45:$J$196,0)),""),"")</f>
        <v>4904152</v>
      </c>
      <c r="Z95" s="256">
        <f t="array" ref="Z95">IFERROR(IF(INDEX('Coverage Indicators - Section D'!G$45:G$196,MATCH('Print View'!$A95&amp;'Print View'!$Y$77,'Coverage Indicators - Section D'!$B$45:$B$196&amp;'Coverage Indicators - Section D'!$J$45:$J$196,0))&lt;&gt;0,INDEX('Coverage Indicators - Section D'!G$45:G$196,MATCH('Print View'!$A95&amp;'Print View'!$Y$77,'Coverage Indicators - Section D'!$B$45:$B$196&amp;'Coverage Indicators - Section D'!$J$45:$J$196,0)),""),"")</f>
        <v>15.172842719918311</v>
      </c>
      <c r="AA95" s="180" t="str">
        <f t="array" ref="AA95">IFERROR(IF(INDEX('Coverage Indicators - Section D'!H$45:H$196,MATCH('Print View'!$A95&amp;'Print View'!$Y$77,'Coverage Indicators - Section D'!$B$45:$B$196&amp;'Coverage Indicators - Section D'!$J$45:$J$196,0))&lt;&gt;0,INDEX('Coverage Indicators - Section D'!H$45:H$196,MATCH('Print View'!$A95&amp;'Print View'!$Y$77,'Coverage Indicators - Section D'!$B$45:$B$196&amp;'Coverage Indicators - Section D'!$J$45:$J$196,0)),""),"")</f>
        <v/>
      </c>
      <c r="AB95" s="247" t="str">
        <f t="array" ref="AB95">IFERROR(IF(INDEX('Coverage Indicators - Section D'!E$45:E$196,MATCH('Print View'!$A95&amp;'Print View'!$AC$77,'Coverage Indicators - Section D'!$B$45:$B$196&amp;'Coverage Indicators - Section D'!$J$45:$J$196,0))&lt;&gt;0,INDEX('Coverage Indicators - Section D'!E$45:E$196,MATCH('Print View'!$A95&amp;'Print View'!$AC$77,'Coverage Indicators - Section D'!$B$45:$B$196&amp;'Coverage Indicators - Section D'!$J$45:$J$196,0)),""),"")</f>
        <v/>
      </c>
      <c r="AC95" s="248" t="str">
        <f t="array" ref="AC95">IFERROR(IF(INDEX('Coverage Indicators - Section D'!F$45:F$196,MATCH('Print View'!$A95&amp;'Print View'!$AC$77,'Coverage Indicators - Section D'!$B$45:$B$196&amp;'Coverage Indicators - Section D'!$J$45:$J$196,0))&lt;&gt;0,INDEX('Coverage Indicators - Section D'!F$45:F$196,MATCH('Print View'!$A95&amp;'Print View'!$AC$77,'Coverage Indicators - Section D'!$B$45:$B$196&amp;'Coverage Indicators - Section D'!$J$45:$J$196,0)),""),"")</f>
        <v/>
      </c>
      <c r="AD95" s="256" t="str">
        <f t="array" ref="AD95">IFERROR(IF(INDEX('Coverage Indicators - Section D'!G$45:G$196,MATCH('Print View'!$A95&amp;'Print View'!$AC$77,'Coverage Indicators - Section D'!$B$45:$B$196&amp;'Coverage Indicators - Section D'!$J$45:$J$196,0))&lt;&gt;0,INDEX('Coverage Indicators - Section D'!G$45:G$196,MATCH('Print View'!$A95&amp;'Print View'!$AC$77,'Coverage Indicators - Section D'!$B$45:$B$196&amp;'Coverage Indicators - Section D'!$J$45:$J$196,0)),""),"")</f>
        <v/>
      </c>
      <c r="AE95" s="180" t="str">
        <f t="array" ref="AE95">IFERROR(IF(INDEX('Coverage Indicators - Section D'!H$45:H$196,MATCH('Print View'!$A95&amp;'Print View'!$AC$77,'Coverage Indicators - Section D'!$B$45:$B$196&amp;'Coverage Indicators - Section D'!$J$45:$J$196,0))&lt;&gt;0,INDEX('Coverage Indicators - Section D'!H$45:H$196,MATCH('Print View'!$A95&amp;'Print View'!$AC$77,'Coverage Indicators - Section D'!$B$45:$B$196&amp;'Coverage Indicators - Section D'!$J$45:$J$196,0)),""),"")</f>
        <v/>
      </c>
      <c r="AF95" s="247" t="str">
        <f t="array" ref="AF95">IFERROR(IF(INDEX('Coverage Indicators - Section D'!E$45:E$196,MATCH('Print View'!$A95&amp;'Print View'!$AG$77,'Coverage Indicators - Section D'!$B$45:$B$196&amp;'Coverage Indicators - Section D'!$J$45:$J$196,0))&lt;&gt;0,INDEX('Coverage Indicators - Section D'!E$45:E$196,MATCH('Print View'!$A95&amp;'Print View'!$AG$77,'Coverage Indicators - Section D'!$B$45:$B$196&amp;'Coverage Indicators - Section D'!$J$45:$J$196,0)),""),"")</f>
        <v/>
      </c>
      <c r="AG95" s="248" t="str">
        <f t="array" ref="AG95">IFERROR(IF(INDEX('Coverage Indicators - Section D'!F$45:F$196,MATCH('Print View'!$A95&amp;'Print View'!$AG$77,'Coverage Indicators - Section D'!$B$45:$B$196&amp;'Coverage Indicators - Section D'!$J$45:$J$196,0))&lt;&gt;0,INDEX('Coverage Indicators - Section D'!F$45:F$196,MATCH('Print View'!$A95&amp;'Print View'!$AG$77,'Coverage Indicators - Section D'!$B$45:$B$196&amp;'Coverage Indicators - Section D'!$J$45:$J$196,0)),""),"")</f>
        <v/>
      </c>
      <c r="AH95" s="260" t="str">
        <f t="array" ref="AH95">IFERROR(IF(INDEX('Coverage Indicators - Section D'!G$45:G$196,MATCH('Print View'!$A95&amp;'Print View'!$AG$77,'Coverage Indicators - Section D'!$B$45:$B$196&amp;'Coverage Indicators - Section D'!$J$45:$J$196,0))&lt;&gt;0,INDEX('Coverage Indicators - Section D'!G$45:G$196,MATCH('Print View'!$A95&amp;'Print View'!$AG$77,'Coverage Indicators - Section D'!$B$45:$B$196&amp;'Coverage Indicators - Section D'!$J$45:$J$196,0)),""),"")</f>
        <v/>
      </c>
      <c r="AI95" s="180" t="str">
        <f t="array" ref="AI95">IFERROR(IF(INDEX('Coverage Indicators - Section D'!H$45:H$196,MATCH('Print View'!$A95&amp;'Print View'!$AG$77,'Coverage Indicators - Section D'!$B$45:$B$196&amp;'Coverage Indicators - Section D'!$J$45:$J$196,0))&lt;&gt;0,INDEX('Coverage Indicators - Section D'!H$45:H$196,MATCH('Print View'!$A95&amp;'Print View'!$AG$77,'Coverage Indicators - Section D'!$B$45:$B$196&amp;'Coverage Indicators - Section D'!$J$45:$J$196,0)),""),"")</f>
        <v/>
      </c>
      <c r="AJ95" s="235" t="str">
        <f>IFERROR(IF(INDEX('Coverage Indicators - Section D'!W$10:W$41,MATCH('Print View'!$A95,'Coverage Indicators - Section D'!$A$10:$A$41,0))&lt;&gt;0,INDEX('Coverage Indicators - Section D'!W$10:W$41,MATCH('Print View'!$A95,'Coverage Indicators - Section D'!$A$10:$A$41,0)),""),"")</f>
        <v>Population size estimate based on INE demographic national projection for female population aged 10-24 (based on 2007 Census). Sub-national targets have been mapped against PEPFAR COP17 targets to understand geographic overlap and gaps in service delivery.  While country targets aim for 28% coverage of prevention services among adolescent girls in 2020, targets for allocation amount and other resources only provide coverages of 13%, 15% and 17% in 2018, 2019 and 2020 respectively. Matching fund request for women and young girls aim to eliminate this gap and allow Mozambique to achieve country targets.</v>
      </c>
      <c r="AK95" s="292"/>
      <c r="AL95" s="292"/>
      <c r="AM95" s="292"/>
      <c r="AN95" s="292"/>
      <c r="AO95" s="292"/>
      <c r="AP95" s="292"/>
      <c r="AQ95" s="292"/>
      <c r="AR95" s="292"/>
    </row>
    <row r="96" spans="1:44" s="293" customFormat="1" ht="240" x14ac:dyDescent="0.25">
      <c r="A96" s="212">
        <v>17</v>
      </c>
      <c r="B96" s="202" t="str">
        <f>IFERROR(IF(INDEX('Coverage Indicators - Section D'!B$10:B$41,MATCH('Print View'!$A96,'Coverage Indicators - Section D'!$A$10:$A$41,0))&lt;&gt;0,INDEX('Coverage Indicators - Section D'!B$10:B$41,MATCH('Print View'!$A96,'Coverage Indicators - Section D'!$A$10:$A$41,0)),""),"")</f>
        <v>Prevention programs for adolescents and youth, in and out of school</v>
      </c>
      <c r="C96" s="202" t="str">
        <f>IFERROR(IF(INDEX('Coverage Indicators - Section D'!C$10:C$41,MATCH('Print View'!$A96,'Coverage Indicators - Section D'!$A$10:$A$41,0))&lt;&gt;0,INDEX('Coverage Indicators - Section D'!C$10:C$41,MATCH('Print View'!$A96,'Coverage Indicators - Section D'!$A$10:$A$41,0)),""),"")</f>
        <v>YP-3: Number of adolescent girls and young women (AGYW) who were tested for HIV and received their results during the reporting period</v>
      </c>
      <c r="D96" s="202" t="str">
        <f>IFERROR(IF(INDEX('Coverage Indicators - Section D'!D$10:D$41,MATCH('Print View'!$A96,'Coverage Indicators - Section D'!$A$10:$A$41,0))&lt;&gt;0,INDEX('Coverage Indicators - Section D'!D$10:D$41,MATCH('Print View'!$A96,'Coverage Indicators - Section D'!$A$10:$A$41,0)),""),"")</f>
        <v/>
      </c>
      <c r="E96" s="202" t="str">
        <f>IFERROR(IF(INDEX('Coverage Indicators - Section D'!E$10:E$41,MATCH('Print View'!$A96,'Coverage Indicators - Section D'!$A$10:$A$41,0))&lt;&gt;0,INDEX('Coverage Indicators - Section D'!E$10:E$41,MATCH('Print View'!$A96,'Coverage Indicators - Section D'!$A$10:$A$41,0)),""),"")</f>
        <v/>
      </c>
      <c r="F96" s="202">
        <f>IFERROR(IF(INDEX('Coverage Indicators - Section D'!F$10:F$41,MATCH('Print View'!$A96,'Coverage Indicators - Section D'!$A$10:$A$41,0))&lt;&gt;0,INDEX('Coverage Indicators - Section D'!F$10:F$41,MATCH('Print View'!$A96,'Coverage Indicators - Section D'!$A$10:$A$41,0)),""),"")</f>
        <v>4413873</v>
      </c>
      <c r="G96" s="202" t="str">
        <f>IFERROR(IF(INDEX('Coverage Indicators - Section D'!G$10:G$41,MATCH('Print View'!$A96,'Coverage Indicators - Section D'!$A$10:$A$41,0))&lt;&gt;0,INDEX('Coverage Indicators - Section D'!G$10:G$41,MATCH('Print View'!$A96,'Coverage Indicators - Section D'!$A$10:$A$41,0)),""),"")</f>
        <v/>
      </c>
      <c r="H96" s="202" t="str">
        <f>IFERROR(IF(INDEX('Coverage Indicators - Section D'!H$10:H$41,MATCH('Print View'!$A96,'Coverage Indicators - Section D'!$A$10:$A$41,0))&lt;&gt;0,INDEX('Coverage Indicators - Section D'!H$10:H$41,MATCH('Print View'!$A96,'Coverage Indicators - Section D'!$A$10:$A$41,0)),""),"")</f>
        <v>2016</v>
      </c>
      <c r="I96" s="202" t="str">
        <f>IFERROR(IF(INDEX('Coverage Indicators - Section D'!P$10:P$41,MATCH('Print View'!$A96,'Coverage Indicators - Section D'!$A$10:$A$41,0))&lt;&gt;0,INDEX('Coverage Indicators - Section D'!P$10:P$41,MATCH('Print View'!$A96,'Coverage Indicators - Section D'!$A$10:$A$41,0)),""),"")</f>
        <v>Civil Society HIS</v>
      </c>
      <c r="J96" s="202" t="str">
        <f>IFERROR(IF(INDEX('Coverage Indicators - Section D'!Q$10:Q$41,MATCH('Print View'!$A96,'Coverage Indicators - Section D'!$A$10:$A$41,0))&lt;&gt;0,INDEX('Coverage Indicators - Section D'!Q$10:Q$41,MATCH('Print View'!$A96,'Coverage Indicators - Section D'!$A$10:$A$41,0)),""),"")</f>
        <v>HIV test status,Age</v>
      </c>
      <c r="K96" s="202" t="str">
        <f>IFERROR(IF(INDEX('Coverage Indicators - Section D'!R$10:R$41,MATCH('Print View'!$A96,'Coverage Indicators - Section D'!$A$10:$A$41,0))&lt;&gt;0,INDEX('Coverage Indicators - Section D'!R$10:R$41,MATCH('Print View'!$A96,'Coverage Indicators - Section D'!$A$10:$A$41,0)),""),"")</f>
        <v/>
      </c>
      <c r="L96" s="202" t="str">
        <f>IFERROR(IF(INDEX('Coverage Indicators - Section D'!S$10:S$41,MATCH('Print View'!$A96,'Coverage Indicators - Section D'!$A$10:$A$41,0))&lt;&gt;0,INDEX('Coverage Indicators - Section D'!S$10:S$41,MATCH('Print View'!$A96,'Coverage Indicators - Section D'!$A$10:$A$41,0)),""),"")</f>
        <v>Fundação para o Desenvolvimento da Comunidade (FDC)</v>
      </c>
      <c r="M96" s="202" t="str">
        <f>IFERROR(IF(INDEX('Coverage Indicators - Section D'!T$10:T$41,MATCH('Print View'!$A96,'Coverage Indicators - Section D'!$A$10:$A$41,0))&lt;&gt;0,INDEX('Coverage Indicators - Section D'!T$10:T$41,MATCH('Print View'!$A96,'Coverage Indicators - Section D'!$A$10:$A$41,0)),""),"")</f>
        <v>Mozambique</v>
      </c>
      <c r="N96" s="202" t="str">
        <f>IFERROR(IF(INDEX('Coverage Indicators - Section D'!U$10:U$41,MATCH('Print View'!$A96,'Coverage Indicators - Section D'!$A$10:$A$41,0))&lt;&gt;0,INDEX('Coverage Indicators - Section D'!U$10:U$41,MATCH('Print View'!$A96,'Coverage Indicators - Section D'!$A$10:$A$41,0)),""),"")</f>
        <v>Sub-National</v>
      </c>
      <c r="O96" s="202" t="str">
        <f>IFERROR(IF(INDEX('Coverage Indicators - Section D'!V$10:V$41,MATCH('Print View'!$A96,'Coverage Indicators - Section D'!$A$10:$A$41,0))&lt;&gt;0,INDEX('Coverage Indicators - Section D'!V$10:V$41,MATCH('Print View'!$A96,'Coverage Indicators - Section D'!$A$10:$A$41,0)),""),"")</f>
        <v>N-Non -cumulative (special)</v>
      </c>
      <c r="P96" s="238" t="str">
        <f t="array" ref="P96">IFERROR(IF(INDEX('Coverage Indicators - Section D'!E$45:E$196,MATCH('Print View'!$A96&amp;'Print View'!$Q$77,'Coverage Indicators - Section D'!$B$45:$B$196&amp;'Coverage Indicators - Section D'!$J$45:$J$196,0))&lt;&gt;0,INDEX('Coverage Indicators - Section D'!E$45:E$196,MATCH('Print View'!$A96&amp;'Print View'!$Q$77,'Coverage Indicators - Section D'!$B$45:$B$196&amp;'Coverage Indicators - Section D'!$J$45:$J$196,0)),""),"")</f>
        <v/>
      </c>
      <c r="Q96" s="239">
        <f t="array" ref="Q96">IFERROR(IF(INDEX('Coverage Indicators - Section D'!F$45:F$196,MATCH('Print View'!$A96&amp;'Print View'!$Q$77,'Coverage Indicators - Section D'!$B$45:$B$196&amp;'Coverage Indicators - Section D'!$J$45:$J$196,0))&lt;&gt;0,INDEX('Coverage Indicators - Section D'!F$45:F$196,MATCH('Print View'!$A96&amp;'Print View'!$Q$77,'Coverage Indicators - Section D'!$B$45:$B$196&amp;'Coverage Indicators - Section D'!$J$45:$J$196,0)),""),"")</f>
        <v>4654491</v>
      </c>
      <c r="R96" s="253" t="str">
        <f t="array" ref="R96">IFERROR(IF(INDEX('Coverage Indicators - Section D'!G$45:G$196,MATCH('Print View'!$A96&amp;'Print View'!$Q$77,'Coverage Indicators - Section D'!$B$45:$B$196&amp;'Coverage Indicators - Section D'!$J$45:$J$196,0))&lt;&gt;0,INDEX('Coverage Indicators - Section D'!G$45:G$196,MATCH('Print View'!$A96&amp;'Print View'!$Q$77,'Coverage Indicators - Section D'!$B$45:$B$196&amp;'Coverage Indicators - Section D'!$J$45:$J$196,0)),""),"")</f>
        <v/>
      </c>
      <c r="S96" s="174" t="str">
        <f t="array" ref="S96">IFERROR(IF(INDEX('Coverage Indicators - Section D'!H$45:H$196,MATCH('Print View'!$A96&amp;'Print View'!$Q$77,'Coverage Indicators - Section D'!$B$45:$B$196&amp;'Coverage Indicators - Section D'!$J$45:$J$196,0))&lt;&gt;0,INDEX('Coverage Indicators - Section D'!H$45:H$196,MATCH('Print View'!$A96&amp;'Print View'!$Q$77,'Coverage Indicators - Section D'!$B$45:$B$196&amp;'Coverage Indicators - Section D'!$J$45:$J$196,0)),""),"")</f>
        <v/>
      </c>
      <c r="T96" s="244" t="str">
        <f t="array" ref="T96">IFERROR(IF(INDEX('Coverage Indicators - Section D'!E$45:E$196,MATCH('Print View'!$A96&amp;'Print View'!$U$77,'Coverage Indicators - Section D'!$B$45:$B$196&amp;'Coverage Indicators - Section D'!$J$45:$J$196,0))&lt;&gt;0,INDEX('Coverage Indicators - Section D'!E$45:E$196,MATCH('Print View'!$A96&amp;'Print View'!$U$77,'Coverage Indicators - Section D'!$B$45:$B$196&amp;'Coverage Indicators - Section D'!$J$45:$J$196,0)),""),"")</f>
        <v/>
      </c>
      <c r="U96" s="239">
        <f t="array" ref="U96">IFERROR(IF(INDEX('Coverage Indicators - Section D'!F$45:F$196,MATCH('Print View'!$A96&amp;'Print View'!$U$77,'Coverage Indicators - Section D'!$B$45:$B$196&amp;'Coverage Indicators - Section D'!$J$45:$J$196,0))&lt;&gt;0,INDEX('Coverage Indicators - Section D'!F$45:F$196,MATCH('Print View'!$A96&amp;'Print View'!$U$77,'Coverage Indicators - Section D'!$B$45:$B$196&amp;'Coverage Indicators - Section D'!$J$45:$J$196,0)),""),"")</f>
        <v>4777520</v>
      </c>
      <c r="V96" s="253" t="str">
        <f t="array" ref="V96">IFERROR(IF(INDEX('Coverage Indicators - Section D'!G$45:G$196,MATCH('Print View'!$A96&amp;'Print View'!$U$77,'Coverage Indicators - Section D'!$B$45:$B$196&amp;'Coverage Indicators - Section D'!$J$45:$J$196,0))&lt;&gt;0,INDEX('Coverage Indicators - Section D'!G$45:G$196,MATCH('Print View'!$A96&amp;'Print View'!$U$77,'Coverage Indicators - Section D'!$B$45:$B$196&amp;'Coverage Indicators - Section D'!$J$45:$J$196,0)),""),"")</f>
        <v/>
      </c>
      <c r="W96" s="174" t="str">
        <f t="array" ref="W96">IFERROR(IF(INDEX('Coverage Indicators - Section D'!H$45:H$196,MATCH('Print View'!$A96&amp;'Print View'!$U$77,'Coverage Indicators - Section D'!$B$45:$B$196&amp;'Coverage Indicators - Section D'!$J$45:$J$196,0))&lt;&gt;0,INDEX('Coverage Indicators - Section D'!H$45:H$196,MATCH('Print View'!$A96&amp;'Print View'!$U$77,'Coverage Indicators - Section D'!$B$45:$B$196&amp;'Coverage Indicators - Section D'!$J$45:$J$196,0)),""),"")</f>
        <v/>
      </c>
      <c r="X96" s="249" t="str">
        <f t="array" ref="X96">IFERROR(IF(INDEX('Coverage Indicators - Section D'!E$45:E$196,MATCH('Print View'!$A96&amp;'Print View'!$Y$77,'Coverage Indicators - Section D'!$B$45:$B$196&amp;'Coverage Indicators - Section D'!$J$45:$J$196,0))&lt;&gt;0,INDEX('Coverage Indicators - Section D'!E$45:E$196,MATCH('Print View'!$A96&amp;'Print View'!$Y$77,'Coverage Indicators - Section D'!$B$45:$B$196&amp;'Coverage Indicators - Section D'!$J$45:$J$196,0)),""),"")</f>
        <v/>
      </c>
      <c r="Y96" s="250">
        <f t="array" ref="Y96">IFERROR(IF(INDEX('Coverage Indicators - Section D'!F$45:F$196,MATCH('Print View'!$A96&amp;'Print View'!$Y$77,'Coverage Indicators - Section D'!$B$45:$B$196&amp;'Coverage Indicators - Section D'!$J$45:$J$196,0))&lt;&gt;0,INDEX('Coverage Indicators - Section D'!F$45:F$196,MATCH('Print View'!$A96&amp;'Print View'!$Y$77,'Coverage Indicators - Section D'!$B$45:$B$196&amp;'Coverage Indicators - Section D'!$J$45:$J$196,0)),""),"")</f>
        <v>4904152</v>
      </c>
      <c r="Z96" s="257" t="str">
        <f t="array" ref="Z96">IFERROR(IF(INDEX('Coverage Indicators - Section D'!G$45:G$196,MATCH('Print View'!$A96&amp;'Print View'!$Y$77,'Coverage Indicators - Section D'!$B$45:$B$196&amp;'Coverage Indicators - Section D'!$J$45:$J$196,0))&lt;&gt;0,INDEX('Coverage Indicators - Section D'!G$45:G$196,MATCH('Print View'!$A96&amp;'Print View'!$Y$77,'Coverage Indicators - Section D'!$B$45:$B$196&amp;'Coverage Indicators - Section D'!$J$45:$J$196,0)),""),"")</f>
        <v/>
      </c>
      <c r="AA96" s="185" t="str">
        <f t="array" ref="AA96">IFERROR(IF(INDEX('Coverage Indicators - Section D'!H$45:H$196,MATCH('Print View'!$A96&amp;'Print View'!$Y$77,'Coverage Indicators - Section D'!$B$45:$B$196&amp;'Coverage Indicators - Section D'!$J$45:$J$196,0))&lt;&gt;0,INDEX('Coverage Indicators - Section D'!H$45:H$196,MATCH('Print View'!$A96&amp;'Print View'!$Y$77,'Coverage Indicators - Section D'!$B$45:$B$196&amp;'Coverage Indicators - Section D'!$J$45:$J$196,0)),""),"")</f>
        <v/>
      </c>
      <c r="AB96" s="249" t="str">
        <f t="array" ref="AB96">IFERROR(IF(INDEX('Coverage Indicators - Section D'!E$45:E$196,MATCH('Print View'!$A96&amp;'Print View'!$AC$77,'Coverage Indicators - Section D'!$B$45:$B$196&amp;'Coverage Indicators - Section D'!$J$45:$J$196,0))&lt;&gt;0,INDEX('Coverage Indicators - Section D'!E$45:E$196,MATCH('Print View'!$A96&amp;'Print View'!$AC$77,'Coverage Indicators - Section D'!$B$45:$B$196&amp;'Coverage Indicators - Section D'!$J$45:$J$196,0)),""),"")</f>
        <v/>
      </c>
      <c r="AC96" s="250" t="str">
        <f t="array" ref="AC96">IFERROR(IF(INDEX('Coverage Indicators - Section D'!F$45:F$196,MATCH('Print View'!$A96&amp;'Print View'!$AC$77,'Coverage Indicators - Section D'!$B$45:$B$196&amp;'Coverage Indicators - Section D'!$J$45:$J$196,0))&lt;&gt;0,INDEX('Coverage Indicators - Section D'!F$45:F$196,MATCH('Print View'!$A96&amp;'Print View'!$AC$77,'Coverage Indicators - Section D'!$B$45:$B$196&amp;'Coverage Indicators - Section D'!$J$45:$J$196,0)),""),"")</f>
        <v/>
      </c>
      <c r="AD96" s="257" t="str">
        <f t="array" ref="AD96">IFERROR(IF(INDEX('Coverage Indicators - Section D'!G$45:G$196,MATCH('Print View'!$A96&amp;'Print View'!$AC$77,'Coverage Indicators - Section D'!$B$45:$B$196&amp;'Coverage Indicators - Section D'!$J$45:$J$196,0))&lt;&gt;0,INDEX('Coverage Indicators - Section D'!G$45:G$196,MATCH('Print View'!$A96&amp;'Print View'!$AC$77,'Coverage Indicators - Section D'!$B$45:$B$196&amp;'Coverage Indicators - Section D'!$J$45:$J$196,0)),""),"")</f>
        <v/>
      </c>
      <c r="AE96" s="185" t="str">
        <f t="array" ref="AE96">IFERROR(IF(INDEX('Coverage Indicators - Section D'!H$45:H$196,MATCH('Print View'!$A96&amp;'Print View'!$AC$77,'Coverage Indicators - Section D'!$B$45:$B$196&amp;'Coverage Indicators - Section D'!$J$45:$J$196,0))&lt;&gt;0,INDEX('Coverage Indicators - Section D'!H$45:H$196,MATCH('Print View'!$A96&amp;'Print View'!$AC$77,'Coverage Indicators - Section D'!$B$45:$B$196&amp;'Coverage Indicators - Section D'!$J$45:$J$196,0)),""),"")</f>
        <v/>
      </c>
      <c r="AF96" s="249" t="str">
        <f t="array" ref="AF96">IFERROR(IF(INDEX('Coverage Indicators - Section D'!E$45:E$196,MATCH('Print View'!$A96&amp;'Print View'!$AG$77,'Coverage Indicators - Section D'!$B$45:$B$196&amp;'Coverage Indicators - Section D'!$J$45:$J$196,0))&lt;&gt;0,INDEX('Coverage Indicators - Section D'!E$45:E$196,MATCH('Print View'!$A96&amp;'Print View'!$AG$77,'Coverage Indicators - Section D'!$B$45:$B$196&amp;'Coverage Indicators - Section D'!$J$45:$J$196,0)),""),"")</f>
        <v/>
      </c>
      <c r="AG96" s="250" t="str">
        <f t="array" ref="AG96">IFERROR(IF(INDEX('Coverage Indicators - Section D'!F$45:F$196,MATCH('Print View'!$A96&amp;'Print View'!$AG$77,'Coverage Indicators - Section D'!$B$45:$B$196&amp;'Coverage Indicators - Section D'!$J$45:$J$196,0))&lt;&gt;0,INDEX('Coverage Indicators - Section D'!F$45:F$196,MATCH('Print View'!$A96&amp;'Print View'!$AG$77,'Coverage Indicators - Section D'!$B$45:$B$196&amp;'Coverage Indicators - Section D'!$J$45:$J$196,0)),""),"")</f>
        <v/>
      </c>
      <c r="AH96" s="261" t="str">
        <f t="array" ref="AH96">IFERROR(IF(INDEX('Coverage Indicators - Section D'!G$45:G$196,MATCH('Print View'!$A96&amp;'Print View'!$AG$77,'Coverage Indicators - Section D'!$B$45:$B$196&amp;'Coverage Indicators - Section D'!$J$45:$J$196,0))&lt;&gt;0,INDEX('Coverage Indicators - Section D'!G$45:G$196,MATCH('Print View'!$A96&amp;'Print View'!$AG$77,'Coverage Indicators - Section D'!$B$45:$B$196&amp;'Coverage Indicators - Section D'!$J$45:$J$196,0)),""),"")</f>
        <v/>
      </c>
      <c r="AI96" s="185" t="str">
        <f t="array" ref="AI96">IFERROR(IF(INDEX('Coverage Indicators - Section D'!H$45:H$196,MATCH('Print View'!$A96&amp;'Print View'!$AG$77,'Coverage Indicators - Section D'!$B$45:$B$196&amp;'Coverage Indicators - Section D'!$J$45:$J$196,0))&lt;&gt;0,INDEX('Coverage Indicators - Section D'!H$45:H$196,MATCH('Print View'!$A96&amp;'Print View'!$AG$77,'Coverage Indicators - Section D'!$B$45:$B$196&amp;'Coverage Indicators - Section D'!$J$45:$J$196,0)),""),"")</f>
        <v/>
      </c>
      <c r="AJ96" s="234" t="str">
        <f>IFERROR(IF(INDEX('Coverage Indicators - Section D'!W$10:W$41,MATCH('Print View'!$A96,'Coverage Indicators - Section D'!$A$10:$A$41,0))&lt;&gt;0,INDEX('Coverage Indicators - Section D'!W$10:W$41,MATCH('Print View'!$A96,'Coverage Indicators - Section D'!$A$10:$A$41,0)),""),"")</f>
        <v xml:space="preserve">Current national strategy for young girls and adolescents refers individuals at risk of infection to health facilities for HIV testing (youth friendly services where available). For this reason, community testing targets for non-key populations set at zero.  </v>
      </c>
      <c r="AK96" s="292"/>
      <c r="AL96" s="292"/>
      <c r="AM96" s="292"/>
      <c r="AN96" s="292"/>
      <c r="AO96" s="292"/>
      <c r="AP96" s="292"/>
      <c r="AQ96" s="292"/>
      <c r="AR96" s="292"/>
    </row>
    <row r="97" spans="1:44" s="293" customFormat="1" ht="360" x14ac:dyDescent="0.25">
      <c r="A97" s="177">
        <v>18</v>
      </c>
      <c r="B97" s="203" t="str">
        <f>IFERROR(IF(INDEX('Coverage Indicators - Section D'!B$10:B$41,MATCH('Print View'!$A97,'Coverage Indicators - Section D'!$A$10:$A$41,0))&lt;&gt;0,INDEX('Coverage Indicators - Section D'!B$10:B$41,MATCH('Print View'!$A97,'Coverage Indicators - Section D'!$A$10:$A$41,0)),""),"")</f>
        <v>Prevention programs for other vulnerable populations</v>
      </c>
      <c r="C97" s="203" t="str">
        <f>IFERROR(IF(INDEX('Coverage Indicators - Section D'!C$10:C$41,MATCH('Print View'!$A97,'Coverage Indicators - Section D'!$A$10:$A$41,0))&lt;&gt;0,INDEX('Coverage Indicators - Section D'!C$10:C$41,MATCH('Print View'!$A97,'Coverage Indicators - Section D'!$A$10:$A$41,0)),""),"")</f>
        <v>KP-1e: Percentage of other vulnerable populations reached with HIV prevention programs - defined package of services</v>
      </c>
      <c r="D97" s="203" t="str">
        <f>IFERROR(IF(INDEX('Coverage Indicators - Section D'!D$10:D$41,MATCH('Print View'!$A97,'Coverage Indicators - Section D'!$A$10:$A$41,0))&lt;&gt;0,INDEX('Coverage Indicators - Section D'!D$10:D$41,MATCH('Print View'!$A97,'Coverage Indicators - Section D'!$A$10:$A$41,0)),""),"")</f>
        <v/>
      </c>
      <c r="E97" s="203">
        <f>IFERROR(IF(INDEX('Coverage Indicators - Section D'!E$10:E$41,MATCH('Print View'!$A97,'Coverage Indicators - Section D'!$A$10:$A$41,0))&lt;&gt;0,INDEX('Coverage Indicators - Section D'!E$10:E$41,MATCH('Print View'!$A97,'Coverage Indicators - Section D'!$A$10:$A$41,0)),""),"")</f>
        <v>37508</v>
      </c>
      <c r="F97" s="203">
        <f>IFERROR(IF(INDEX('Coverage Indicators - Section D'!F$10:F$41,MATCH('Print View'!$A97,'Coverage Indicators - Section D'!$A$10:$A$41,0))&lt;&gt;0,INDEX('Coverage Indicators - Section D'!F$10:F$41,MATCH('Print View'!$A97,'Coverage Indicators - Section D'!$A$10:$A$41,0)),""),"")</f>
        <v>36121</v>
      </c>
      <c r="G97" s="203">
        <f>IFERROR(IF(INDEX('Coverage Indicators - Section D'!G$10:G$41,MATCH('Print View'!$A97,'Coverage Indicators - Section D'!$A$10:$A$41,0))&lt;&gt;0,INDEX('Coverage Indicators - Section D'!G$10:G$41,MATCH('Print View'!$A97,'Coverage Indicators - Section D'!$A$10:$A$41,0)),""),"")</f>
        <v>103.8398715428698</v>
      </c>
      <c r="H97" s="203" t="str">
        <f>IFERROR(IF(INDEX('Coverage Indicators - Section D'!H$10:H$41,MATCH('Print View'!$A97,'Coverage Indicators - Section D'!$A$10:$A$41,0))&lt;&gt;0,INDEX('Coverage Indicators - Section D'!H$10:H$41,MATCH('Print View'!$A97,'Coverage Indicators - Section D'!$A$10:$A$41,0)),""),"")</f>
        <v>2016</v>
      </c>
      <c r="I97" s="203" t="str">
        <f>IFERROR(IF(INDEX('Coverage Indicators - Section D'!P$10:P$41,MATCH('Print View'!$A97,'Coverage Indicators - Section D'!$A$10:$A$41,0))&lt;&gt;0,INDEX('Coverage Indicators - Section D'!P$10:P$41,MATCH('Print View'!$A97,'Coverage Indicators - Section D'!$A$10:$A$41,0)),""),"")</f>
        <v>Civil Society HIS</v>
      </c>
      <c r="J97" s="203" t="str">
        <f>IFERROR(IF(INDEX('Coverage Indicators - Section D'!Q$10:Q$41,MATCH('Print View'!$A97,'Coverage Indicators - Section D'!$A$10:$A$41,0))&lt;&gt;0,INDEX('Coverage Indicators - Section D'!Q$10:Q$41,MATCH('Print View'!$A97,'Coverage Indicators - Section D'!$A$10:$A$41,0)),""),"")</f>
        <v/>
      </c>
      <c r="K97" s="203" t="str">
        <f>IFERROR(IF(INDEX('Coverage Indicators - Section D'!R$10:R$41,MATCH('Print View'!$A97,'Coverage Indicators - Section D'!$A$10:$A$41,0))&lt;&gt;0,INDEX('Coverage Indicators - Section D'!R$10:R$41,MATCH('Print View'!$A97,'Coverage Indicators - Section D'!$A$10:$A$41,0)),""),"")</f>
        <v/>
      </c>
      <c r="L97" s="203" t="str">
        <f>IFERROR(IF(INDEX('Coverage Indicators - Section D'!S$10:S$41,MATCH('Print View'!$A97,'Coverage Indicators - Section D'!$A$10:$A$41,0))&lt;&gt;0,INDEX('Coverage Indicators - Section D'!S$10:S$41,MATCH('Print View'!$A97,'Coverage Indicators - Section D'!$A$10:$A$41,0)),""),"")</f>
        <v>Fundação para o Desenvolvimento da Comunidade (FDC)</v>
      </c>
      <c r="M97" s="203" t="str">
        <f>IFERROR(IF(INDEX('Coverage Indicators - Section D'!T$10:T$41,MATCH('Print View'!$A97,'Coverage Indicators - Section D'!$A$10:$A$41,0))&lt;&gt;0,INDEX('Coverage Indicators - Section D'!T$10:T$41,MATCH('Print View'!$A97,'Coverage Indicators - Section D'!$A$10:$A$41,0)),""),"")</f>
        <v>Mozambique</v>
      </c>
      <c r="N97" s="203" t="str">
        <f>IFERROR(IF(INDEX('Coverage Indicators - Section D'!U$10:U$41,MATCH('Print View'!$A97,'Coverage Indicators - Section D'!$A$10:$A$41,0))&lt;&gt;0,INDEX('Coverage Indicators - Section D'!U$10:U$41,MATCH('Print View'!$A97,'Coverage Indicators - Section D'!$A$10:$A$41,0)),""),"")</f>
        <v>Sub-National</v>
      </c>
      <c r="O97" s="203" t="str">
        <f>IFERROR(IF(INDEX('Coverage Indicators - Section D'!V$10:V$41,MATCH('Print View'!$A97,'Coverage Indicators - Section D'!$A$10:$A$41,0))&lt;&gt;0,INDEX('Coverage Indicators - Section D'!V$10:V$41,MATCH('Print View'!$A97,'Coverage Indicators - Section D'!$A$10:$A$41,0)),""),"")</f>
        <v>N-Non -cumulative (special)</v>
      </c>
      <c r="P97" s="240">
        <f t="array" ref="P97">IFERROR(IF(INDEX('Coverage Indicators - Section D'!E$45:E$196,MATCH('Print View'!$A97&amp;'Print View'!$Q$77,'Coverage Indicators - Section D'!$B$45:$B$196&amp;'Coverage Indicators - Section D'!$J$45:$J$196,0))&lt;&gt;0,INDEX('Coverage Indicators - Section D'!E$45:E$196,MATCH('Print View'!$A97&amp;'Print View'!$Q$77,'Coverage Indicators - Section D'!$B$45:$B$196&amp;'Coverage Indicators - Section D'!$J$45:$J$196,0)),""),"")</f>
        <v>7224.2000000000007</v>
      </c>
      <c r="Q97" s="241">
        <f t="array" ref="Q97">IFERROR(IF(INDEX('Coverage Indicators - Section D'!F$45:F$196,MATCH('Print View'!$A97&amp;'Print View'!$Q$77,'Coverage Indicators - Section D'!$B$45:$B$196&amp;'Coverage Indicators - Section D'!$J$45:$J$196,0))&lt;&gt;0,INDEX('Coverage Indicators - Section D'!F$45:F$196,MATCH('Print View'!$A97&amp;'Print View'!$Q$77,'Coverage Indicators - Section D'!$B$45:$B$196&amp;'Coverage Indicators - Section D'!$J$45:$J$196,0)),""),"")</f>
        <v>36121</v>
      </c>
      <c r="R97" s="254">
        <f t="array" ref="R97">IFERROR(IF(INDEX('Coverage Indicators - Section D'!G$45:G$196,MATCH('Print View'!$A97&amp;'Print View'!$Q$77,'Coverage Indicators - Section D'!$B$45:$B$196&amp;'Coverage Indicators - Section D'!$J$45:$J$196,0))&lt;&gt;0,INDEX('Coverage Indicators - Section D'!G$45:G$196,MATCH('Print View'!$A97&amp;'Print View'!$Q$77,'Coverage Indicators - Section D'!$B$45:$B$196&amp;'Coverage Indicators - Section D'!$J$45:$J$196,0)),""),"")</f>
        <v>20</v>
      </c>
      <c r="S97" s="231" t="str">
        <f t="array" ref="S97">IFERROR(IF(INDEX('Coverage Indicators - Section D'!H$45:H$196,MATCH('Print View'!$A97&amp;'Print View'!$Q$77,'Coverage Indicators - Section D'!$B$45:$B$196&amp;'Coverage Indicators - Section D'!$J$45:$J$196,0))&lt;&gt;0,INDEX('Coverage Indicators - Section D'!H$45:H$196,MATCH('Print View'!$A97&amp;'Print View'!$Q$77,'Coverage Indicators - Section D'!$B$45:$B$196&amp;'Coverage Indicators - Section D'!$J$45:$J$196,0)),""),"")</f>
        <v/>
      </c>
      <c r="T97" s="245">
        <f t="array" ref="T97">IFERROR(IF(INDEX('Coverage Indicators - Section D'!E$45:E$196,MATCH('Print View'!$A97&amp;'Print View'!$U$77,'Coverage Indicators - Section D'!$B$45:$B$196&amp;'Coverage Indicators - Section D'!$J$45:$J$196,0))&lt;&gt;0,INDEX('Coverage Indicators - Section D'!E$45:E$196,MATCH('Print View'!$A97&amp;'Print View'!$U$77,'Coverage Indicators - Section D'!$B$45:$B$196&amp;'Coverage Indicators - Section D'!$J$45:$J$196,0)),""),"")</f>
        <v>9030.25</v>
      </c>
      <c r="U97" s="241">
        <f t="array" ref="U97">IFERROR(IF(INDEX('Coverage Indicators - Section D'!F$45:F$196,MATCH('Print View'!$A97&amp;'Print View'!$U$77,'Coverage Indicators - Section D'!$B$45:$B$196&amp;'Coverage Indicators - Section D'!$J$45:$J$196,0))&lt;&gt;0,INDEX('Coverage Indicators - Section D'!F$45:F$196,MATCH('Print View'!$A97&amp;'Print View'!$U$77,'Coverage Indicators - Section D'!$B$45:$B$196&amp;'Coverage Indicators - Section D'!$J$45:$J$196,0)),""),"")</f>
        <v>36121</v>
      </c>
      <c r="V97" s="254">
        <f t="array" ref="V97">IFERROR(IF(INDEX('Coverage Indicators - Section D'!G$45:G$196,MATCH('Print View'!$A97&amp;'Print View'!$U$77,'Coverage Indicators - Section D'!$B$45:$B$196&amp;'Coverage Indicators - Section D'!$J$45:$J$196,0))&lt;&gt;0,INDEX('Coverage Indicators - Section D'!G$45:G$196,MATCH('Print View'!$A97&amp;'Print View'!$U$77,'Coverage Indicators - Section D'!$B$45:$B$196&amp;'Coverage Indicators - Section D'!$J$45:$J$196,0)),""),"")</f>
        <v>25</v>
      </c>
      <c r="W97" s="231" t="str">
        <f t="array" ref="W97">IFERROR(IF(INDEX('Coverage Indicators - Section D'!H$45:H$196,MATCH('Print View'!$A97&amp;'Print View'!$U$77,'Coverage Indicators - Section D'!$B$45:$B$196&amp;'Coverage Indicators - Section D'!$J$45:$J$196,0))&lt;&gt;0,INDEX('Coverage Indicators - Section D'!H$45:H$196,MATCH('Print View'!$A97&amp;'Print View'!$U$77,'Coverage Indicators - Section D'!$B$45:$B$196&amp;'Coverage Indicators - Section D'!$J$45:$J$196,0)),""),"")</f>
        <v/>
      </c>
      <c r="X97" s="247">
        <f t="array" ref="X97">IFERROR(IF(INDEX('Coverage Indicators - Section D'!E$45:E$196,MATCH('Print View'!$A97&amp;'Print View'!$Y$77,'Coverage Indicators - Section D'!$B$45:$B$196&amp;'Coverage Indicators - Section D'!$J$45:$J$196,0))&lt;&gt;0,INDEX('Coverage Indicators - Section D'!E$45:E$196,MATCH('Print View'!$A97&amp;'Print View'!$Y$77,'Coverage Indicators - Section D'!$B$45:$B$196&amp;'Coverage Indicators - Section D'!$J$45:$J$196,0)),""),"")</f>
        <v>10836.3</v>
      </c>
      <c r="Y97" s="248">
        <f t="array" ref="Y97">IFERROR(IF(INDEX('Coverage Indicators - Section D'!F$45:F$196,MATCH('Print View'!$A97&amp;'Print View'!$Y$77,'Coverage Indicators - Section D'!$B$45:$B$196&amp;'Coverage Indicators - Section D'!$J$45:$J$196,0))&lt;&gt;0,INDEX('Coverage Indicators - Section D'!F$45:F$196,MATCH('Print View'!$A97&amp;'Print View'!$Y$77,'Coverage Indicators - Section D'!$B$45:$B$196&amp;'Coverage Indicators - Section D'!$J$45:$J$196,0)),""),"")</f>
        <v>36121</v>
      </c>
      <c r="Z97" s="256">
        <f t="array" ref="Z97">IFERROR(IF(INDEX('Coverage Indicators - Section D'!G$45:G$196,MATCH('Print View'!$A97&amp;'Print View'!$Y$77,'Coverage Indicators - Section D'!$B$45:$B$196&amp;'Coverage Indicators - Section D'!$J$45:$J$196,0))&lt;&gt;0,INDEX('Coverage Indicators - Section D'!G$45:G$196,MATCH('Print View'!$A97&amp;'Print View'!$Y$77,'Coverage Indicators - Section D'!$B$45:$B$196&amp;'Coverage Indicators - Section D'!$J$45:$J$196,0)),""),"")</f>
        <v>30</v>
      </c>
      <c r="AA97" s="180" t="str">
        <f t="array" ref="AA97">IFERROR(IF(INDEX('Coverage Indicators - Section D'!H$45:H$196,MATCH('Print View'!$A97&amp;'Print View'!$Y$77,'Coverage Indicators - Section D'!$B$45:$B$196&amp;'Coverage Indicators - Section D'!$J$45:$J$196,0))&lt;&gt;0,INDEX('Coverage Indicators - Section D'!H$45:H$196,MATCH('Print View'!$A97&amp;'Print View'!$Y$77,'Coverage Indicators - Section D'!$B$45:$B$196&amp;'Coverage Indicators - Section D'!$J$45:$J$196,0)),""),"")</f>
        <v/>
      </c>
      <c r="AB97" s="247" t="str">
        <f t="array" ref="AB97">IFERROR(IF(INDEX('Coverage Indicators - Section D'!E$45:E$196,MATCH('Print View'!$A97&amp;'Print View'!$AC$77,'Coverage Indicators - Section D'!$B$45:$B$196&amp;'Coverage Indicators - Section D'!$J$45:$J$196,0))&lt;&gt;0,INDEX('Coverage Indicators - Section D'!E$45:E$196,MATCH('Print View'!$A97&amp;'Print View'!$AC$77,'Coverage Indicators - Section D'!$B$45:$B$196&amp;'Coverage Indicators - Section D'!$J$45:$J$196,0)),""),"")</f>
        <v/>
      </c>
      <c r="AC97" s="248" t="str">
        <f t="array" ref="AC97">IFERROR(IF(INDEX('Coverage Indicators - Section D'!F$45:F$196,MATCH('Print View'!$A97&amp;'Print View'!$AC$77,'Coverage Indicators - Section D'!$B$45:$B$196&amp;'Coverage Indicators - Section D'!$J$45:$J$196,0))&lt;&gt;0,INDEX('Coverage Indicators - Section D'!F$45:F$196,MATCH('Print View'!$A97&amp;'Print View'!$AC$77,'Coverage Indicators - Section D'!$B$45:$B$196&amp;'Coverage Indicators - Section D'!$J$45:$J$196,0)),""),"")</f>
        <v/>
      </c>
      <c r="AD97" s="256" t="str">
        <f t="array" ref="AD97">IFERROR(IF(INDEX('Coverage Indicators - Section D'!G$45:G$196,MATCH('Print View'!$A97&amp;'Print View'!$AC$77,'Coverage Indicators - Section D'!$B$45:$B$196&amp;'Coverage Indicators - Section D'!$J$45:$J$196,0))&lt;&gt;0,INDEX('Coverage Indicators - Section D'!G$45:G$196,MATCH('Print View'!$A97&amp;'Print View'!$AC$77,'Coverage Indicators - Section D'!$B$45:$B$196&amp;'Coverage Indicators - Section D'!$J$45:$J$196,0)),""),"")</f>
        <v/>
      </c>
      <c r="AE97" s="180" t="str">
        <f t="array" ref="AE97">IFERROR(IF(INDEX('Coverage Indicators - Section D'!H$45:H$196,MATCH('Print View'!$A97&amp;'Print View'!$AC$77,'Coverage Indicators - Section D'!$B$45:$B$196&amp;'Coverage Indicators - Section D'!$J$45:$J$196,0))&lt;&gt;0,INDEX('Coverage Indicators - Section D'!H$45:H$196,MATCH('Print View'!$A97&amp;'Print View'!$AC$77,'Coverage Indicators - Section D'!$B$45:$B$196&amp;'Coverage Indicators - Section D'!$J$45:$J$196,0)),""),"")</f>
        <v/>
      </c>
      <c r="AF97" s="247" t="str">
        <f t="array" ref="AF97">IFERROR(IF(INDEX('Coverage Indicators - Section D'!E$45:E$196,MATCH('Print View'!$A97&amp;'Print View'!$AG$77,'Coverage Indicators - Section D'!$B$45:$B$196&amp;'Coverage Indicators - Section D'!$J$45:$J$196,0))&lt;&gt;0,INDEX('Coverage Indicators - Section D'!E$45:E$196,MATCH('Print View'!$A97&amp;'Print View'!$AG$77,'Coverage Indicators - Section D'!$B$45:$B$196&amp;'Coverage Indicators - Section D'!$J$45:$J$196,0)),""),"")</f>
        <v/>
      </c>
      <c r="AG97" s="248" t="str">
        <f t="array" ref="AG97">IFERROR(IF(INDEX('Coverage Indicators - Section D'!F$45:F$196,MATCH('Print View'!$A97&amp;'Print View'!$AG$77,'Coverage Indicators - Section D'!$B$45:$B$196&amp;'Coverage Indicators - Section D'!$J$45:$J$196,0))&lt;&gt;0,INDEX('Coverage Indicators - Section D'!F$45:F$196,MATCH('Print View'!$A97&amp;'Print View'!$AG$77,'Coverage Indicators - Section D'!$B$45:$B$196&amp;'Coverage Indicators - Section D'!$J$45:$J$196,0)),""),"")</f>
        <v/>
      </c>
      <c r="AH97" s="260" t="str">
        <f t="array" ref="AH97">IFERROR(IF(INDEX('Coverage Indicators - Section D'!G$45:G$196,MATCH('Print View'!$A97&amp;'Print View'!$AG$77,'Coverage Indicators - Section D'!$B$45:$B$196&amp;'Coverage Indicators - Section D'!$J$45:$J$196,0))&lt;&gt;0,INDEX('Coverage Indicators - Section D'!G$45:G$196,MATCH('Print View'!$A97&amp;'Print View'!$AG$77,'Coverage Indicators - Section D'!$B$45:$B$196&amp;'Coverage Indicators - Section D'!$J$45:$J$196,0)),""),"")</f>
        <v/>
      </c>
      <c r="AI97" s="180" t="str">
        <f t="array" ref="AI97">IFERROR(IF(INDEX('Coverage Indicators - Section D'!H$45:H$196,MATCH('Print View'!$A97&amp;'Print View'!$AG$77,'Coverage Indicators - Section D'!$B$45:$B$196&amp;'Coverage Indicators - Section D'!$J$45:$J$196,0))&lt;&gt;0,INDEX('Coverage Indicators - Section D'!H$45:H$196,MATCH('Print View'!$A97&amp;'Print View'!$AG$77,'Coverage Indicators - Section D'!$B$45:$B$196&amp;'Coverage Indicators - Section D'!$J$45:$J$196,0)),""),"")</f>
        <v/>
      </c>
      <c r="AJ97" s="235" t="str">
        <f>IFERROR(IF(INDEX('Coverage Indicators - Section D'!W$10:W$41,MATCH('Print View'!$A97,'Coverage Indicators - Section D'!$A$10:$A$41,0))&lt;&gt;0,INDEX('Coverage Indicators - Section D'!W$10:W$41,MATCH('Print View'!$A97,'Coverage Indicators - Section D'!$A$10:$A$41,0)),""),"")</f>
        <v xml:space="preserve">For this indicator, "other vulnerable population" refers to miners in Mozambique. Population at risk represents estimated number of active miners in 2018, 2019 and 2020 based on reported number from 2016. Sub-national targets aim to achieve 30% coverage of prevention services for miners by 2020.  The justification for decreasing targets from 2016 baseline is that the current monitoring system (to be enhanced in the future) used by FDC and sub-recipients captures all workers coming from S. Africa as opposed to ony migrant miners. </v>
      </c>
      <c r="AK97" s="292"/>
      <c r="AL97" s="292"/>
      <c r="AM97" s="292"/>
      <c r="AN97" s="292"/>
      <c r="AO97" s="292"/>
      <c r="AP97" s="292"/>
      <c r="AQ97" s="292"/>
      <c r="AR97" s="292"/>
    </row>
    <row r="98" spans="1:44" s="293" customFormat="1" ht="240" x14ac:dyDescent="0.25">
      <c r="A98" s="213">
        <v>19</v>
      </c>
      <c r="B98" s="202" t="str">
        <f>IFERROR(IF(INDEX('Coverage Indicators - Section D'!B$10:B$41,MATCH('Print View'!$A98,'Coverage Indicators - Section D'!$A$10:$A$41,0))&lt;&gt;0,INDEX('Coverage Indicators - Section D'!B$10:B$41,MATCH('Print View'!$A98,'Coverage Indicators - Section D'!$A$10:$A$41,0)),""),"")</f>
        <v>Prevention programs for other vulnerable populations</v>
      </c>
      <c r="C98" s="202" t="str">
        <f>IFERROR(IF(INDEX('Coverage Indicators - Section D'!C$10:C$41,MATCH('Print View'!$A98,'Coverage Indicators - Section D'!$A$10:$A$41,0))&lt;&gt;0,INDEX('Coverage Indicators - Section D'!C$10:C$41,MATCH('Print View'!$A98,'Coverage Indicators - Section D'!$A$10:$A$41,0)),""),"")</f>
        <v>KP-3e: Percentage of other vulnerable populations that have received an HIV test during the reporting period and know their results</v>
      </c>
      <c r="D98" s="202" t="str">
        <f>IFERROR(IF(INDEX('Coverage Indicators - Section D'!D$10:D$41,MATCH('Print View'!$A98,'Coverage Indicators - Section D'!$A$10:$A$41,0))&lt;&gt;0,INDEX('Coverage Indicators - Section D'!D$10:D$41,MATCH('Print View'!$A98,'Coverage Indicators - Section D'!$A$10:$A$41,0)),""),"")</f>
        <v/>
      </c>
      <c r="E98" s="202">
        <f>IFERROR(IF(INDEX('Coverage Indicators - Section D'!E$10:E$41,MATCH('Print View'!$A98,'Coverage Indicators - Section D'!$A$10:$A$41,0))&lt;&gt;0,INDEX('Coverage Indicators - Section D'!E$10:E$41,MATCH('Print View'!$A98,'Coverage Indicators - Section D'!$A$10:$A$41,0)),""),"")</f>
        <v>5260</v>
      </c>
      <c r="F98" s="202">
        <f>IFERROR(IF(INDEX('Coverage Indicators - Section D'!F$10:F$41,MATCH('Print View'!$A98,'Coverage Indicators - Section D'!$A$10:$A$41,0))&lt;&gt;0,INDEX('Coverage Indicators - Section D'!F$10:F$41,MATCH('Print View'!$A98,'Coverage Indicators - Section D'!$A$10:$A$41,0)),""),"")</f>
        <v>36121</v>
      </c>
      <c r="G98" s="202">
        <f>IFERROR(IF(INDEX('Coverage Indicators - Section D'!G$10:G$41,MATCH('Print View'!$A98,'Coverage Indicators - Section D'!$A$10:$A$41,0))&lt;&gt;0,INDEX('Coverage Indicators - Section D'!G$10:G$41,MATCH('Print View'!$A98,'Coverage Indicators - Section D'!$A$10:$A$41,0)),""),"")</f>
        <v>14.562166052988564</v>
      </c>
      <c r="H98" s="202" t="str">
        <f>IFERROR(IF(INDEX('Coverage Indicators - Section D'!H$10:H$41,MATCH('Print View'!$A98,'Coverage Indicators - Section D'!$A$10:$A$41,0))&lt;&gt;0,INDEX('Coverage Indicators - Section D'!H$10:H$41,MATCH('Print View'!$A98,'Coverage Indicators - Section D'!$A$10:$A$41,0)),""),"")</f>
        <v>2016</v>
      </c>
      <c r="I98" s="202" t="str">
        <f>IFERROR(IF(INDEX('Coverage Indicators - Section D'!P$10:P$41,MATCH('Print View'!$A98,'Coverage Indicators - Section D'!$A$10:$A$41,0))&lt;&gt;0,INDEX('Coverage Indicators - Section D'!P$10:P$41,MATCH('Print View'!$A98,'Coverage Indicators - Section D'!$A$10:$A$41,0)),""),"")</f>
        <v>Civil Society HIS</v>
      </c>
      <c r="J98" s="202" t="str">
        <f>IFERROR(IF(INDEX('Coverage Indicators - Section D'!Q$10:Q$41,MATCH('Print View'!$A98,'Coverage Indicators - Section D'!$A$10:$A$41,0))&lt;&gt;0,INDEX('Coverage Indicators - Section D'!Q$10:Q$41,MATCH('Print View'!$A98,'Coverage Indicators - Section D'!$A$10:$A$41,0)),""),"")</f>
        <v/>
      </c>
      <c r="K98" s="202" t="str">
        <f>IFERROR(IF(INDEX('Coverage Indicators - Section D'!R$10:R$41,MATCH('Print View'!$A98,'Coverage Indicators - Section D'!$A$10:$A$41,0))&lt;&gt;0,INDEX('Coverage Indicators - Section D'!R$10:R$41,MATCH('Print View'!$A98,'Coverage Indicators - Section D'!$A$10:$A$41,0)),""),"")</f>
        <v/>
      </c>
      <c r="L98" s="202" t="str">
        <f>IFERROR(IF(INDEX('Coverage Indicators - Section D'!S$10:S$41,MATCH('Print View'!$A98,'Coverage Indicators - Section D'!$A$10:$A$41,0))&lt;&gt;0,INDEX('Coverage Indicators - Section D'!S$10:S$41,MATCH('Print View'!$A98,'Coverage Indicators - Section D'!$A$10:$A$41,0)),""),"")</f>
        <v>Fundação para o Desenvolvimento da Comunidade (FDC)</v>
      </c>
      <c r="M98" s="202" t="str">
        <f>IFERROR(IF(INDEX('Coverage Indicators - Section D'!T$10:T$41,MATCH('Print View'!$A98,'Coverage Indicators - Section D'!$A$10:$A$41,0))&lt;&gt;0,INDEX('Coverage Indicators - Section D'!T$10:T$41,MATCH('Print View'!$A98,'Coverage Indicators - Section D'!$A$10:$A$41,0)),""),"")</f>
        <v>Mozambique</v>
      </c>
      <c r="N98" s="202" t="str">
        <f>IFERROR(IF(INDEX('Coverage Indicators - Section D'!U$10:U$41,MATCH('Print View'!$A98,'Coverage Indicators - Section D'!$A$10:$A$41,0))&lt;&gt;0,INDEX('Coverage Indicators - Section D'!U$10:U$41,MATCH('Print View'!$A98,'Coverage Indicators - Section D'!$A$10:$A$41,0)),""),"")</f>
        <v>Sub-National</v>
      </c>
      <c r="O98" s="202" t="str">
        <f>IFERROR(IF(INDEX('Coverage Indicators - Section D'!V$10:V$41,MATCH('Print View'!$A98,'Coverage Indicators - Section D'!$A$10:$A$41,0))&lt;&gt;0,INDEX('Coverage Indicators - Section D'!V$10:V$41,MATCH('Print View'!$A98,'Coverage Indicators - Section D'!$A$10:$A$41,0)),""),"")</f>
        <v>N-Non -cumulative (special)</v>
      </c>
      <c r="P98" s="238">
        <f t="array" ref="P98">IFERROR(IF(INDEX('Coverage Indicators - Section D'!E$45:E$196,MATCH('Print View'!$A98&amp;'Print View'!$Q$77,'Coverage Indicators - Section D'!$B$45:$B$196&amp;'Coverage Indicators - Section D'!$J$45:$J$196,0))&lt;&gt;0,INDEX('Coverage Indicators - Section D'!E$45:E$196,MATCH('Print View'!$A98&amp;'Print View'!$Q$77,'Coverage Indicators - Section D'!$B$45:$B$196&amp;'Coverage Indicators - Section D'!$J$45:$J$196,0)),""),"")</f>
        <v>5418.1500000000005</v>
      </c>
      <c r="Q98" s="239">
        <f t="array" ref="Q98">IFERROR(IF(INDEX('Coverage Indicators - Section D'!F$45:F$196,MATCH('Print View'!$A98&amp;'Print View'!$Q$77,'Coverage Indicators - Section D'!$B$45:$B$196&amp;'Coverage Indicators - Section D'!$J$45:$J$196,0))&lt;&gt;0,INDEX('Coverage Indicators - Section D'!F$45:F$196,MATCH('Print View'!$A98&amp;'Print View'!$Q$77,'Coverage Indicators - Section D'!$B$45:$B$196&amp;'Coverage Indicators - Section D'!$J$45:$J$196,0)),""),"")</f>
        <v>36121</v>
      </c>
      <c r="R98" s="253">
        <f t="array" ref="R98">IFERROR(IF(INDEX('Coverage Indicators - Section D'!G$45:G$196,MATCH('Print View'!$A98&amp;'Print View'!$Q$77,'Coverage Indicators - Section D'!$B$45:$B$196&amp;'Coverage Indicators - Section D'!$J$45:$J$196,0))&lt;&gt;0,INDEX('Coverage Indicators - Section D'!G$45:G$196,MATCH('Print View'!$A98&amp;'Print View'!$Q$77,'Coverage Indicators - Section D'!$B$45:$B$196&amp;'Coverage Indicators - Section D'!$J$45:$J$196,0)),""),"")</f>
        <v>15.000000000000002</v>
      </c>
      <c r="S98" s="174" t="str">
        <f t="array" ref="S98">IFERROR(IF(INDEX('Coverage Indicators - Section D'!H$45:H$196,MATCH('Print View'!$A98&amp;'Print View'!$Q$77,'Coverage Indicators - Section D'!$B$45:$B$196&amp;'Coverage Indicators - Section D'!$J$45:$J$196,0))&lt;&gt;0,INDEX('Coverage Indicators - Section D'!H$45:H$196,MATCH('Print View'!$A98&amp;'Print View'!$Q$77,'Coverage Indicators - Section D'!$B$45:$B$196&amp;'Coverage Indicators - Section D'!$J$45:$J$196,0)),""),"")</f>
        <v/>
      </c>
      <c r="T98" s="244">
        <f t="array" ref="T98">IFERROR(IF(INDEX('Coverage Indicators - Section D'!E$45:E$196,MATCH('Print View'!$A98&amp;'Print View'!$U$77,'Coverage Indicators - Section D'!$B$45:$B$196&amp;'Coverage Indicators - Section D'!$J$45:$J$196,0))&lt;&gt;0,INDEX('Coverage Indicators - Section D'!E$45:E$196,MATCH('Print View'!$A98&amp;'Print View'!$U$77,'Coverage Indicators - Section D'!$B$45:$B$196&amp;'Coverage Indicators - Section D'!$J$45:$J$196,0)),""),"")</f>
        <v>6772.6875</v>
      </c>
      <c r="U98" s="239">
        <f t="array" ref="U98">IFERROR(IF(INDEX('Coverage Indicators - Section D'!F$45:F$196,MATCH('Print View'!$A98&amp;'Print View'!$U$77,'Coverage Indicators - Section D'!$B$45:$B$196&amp;'Coverage Indicators - Section D'!$J$45:$J$196,0))&lt;&gt;0,INDEX('Coverage Indicators - Section D'!F$45:F$196,MATCH('Print View'!$A98&amp;'Print View'!$U$77,'Coverage Indicators - Section D'!$B$45:$B$196&amp;'Coverage Indicators - Section D'!$J$45:$J$196,0)),""),"")</f>
        <v>36121</v>
      </c>
      <c r="V98" s="253">
        <f t="array" ref="V98">IFERROR(IF(INDEX('Coverage Indicators - Section D'!G$45:G$196,MATCH('Print View'!$A98&amp;'Print View'!$U$77,'Coverage Indicators - Section D'!$B$45:$B$196&amp;'Coverage Indicators - Section D'!$J$45:$J$196,0))&lt;&gt;0,INDEX('Coverage Indicators - Section D'!G$45:G$196,MATCH('Print View'!$A98&amp;'Print View'!$U$77,'Coverage Indicators - Section D'!$B$45:$B$196&amp;'Coverage Indicators - Section D'!$J$45:$J$196,0)),""),"")</f>
        <v>18.75</v>
      </c>
      <c r="W98" s="174" t="str">
        <f t="array" ref="W98">IFERROR(IF(INDEX('Coverage Indicators - Section D'!H$45:H$196,MATCH('Print View'!$A98&amp;'Print View'!$U$77,'Coverage Indicators - Section D'!$B$45:$B$196&amp;'Coverage Indicators - Section D'!$J$45:$J$196,0))&lt;&gt;0,INDEX('Coverage Indicators - Section D'!H$45:H$196,MATCH('Print View'!$A98&amp;'Print View'!$U$77,'Coverage Indicators - Section D'!$B$45:$B$196&amp;'Coverage Indicators - Section D'!$J$45:$J$196,0)),""),"")</f>
        <v/>
      </c>
      <c r="X98" s="249">
        <f t="array" ref="X98">IFERROR(IF(INDEX('Coverage Indicators - Section D'!E$45:E$196,MATCH('Print View'!$A98&amp;'Print View'!$Y$77,'Coverage Indicators - Section D'!$B$45:$B$196&amp;'Coverage Indicators - Section D'!$J$45:$J$196,0))&lt;&gt;0,INDEX('Coverage Indicators - Section D'!E$45:E$196,MATCH('Print View'!$A98&amp;'Print View'!$Y$77,'Coverage Indicators - Section D'!$B$45:$B$196&amp;'Coverage Indicators - Section D'!$J$45:$J$196,0)),""),"")</f>
        <v>8127.2249999999995</v>
      </c>
      <c r="Y98" s="250">
        <f t="array" ref="Y98">IFERROR(IF(INDEX('Coverage Indicators - Section D'!F$45:F$196,MATCH('Print View'!$A98&amp;'Print View'!$Y$77,'Coverage Indicators - Section D'!$B$45:$B$196&amp;'Coverage Indicators - Section D'!$J$45:$J$196,0))&lt;&gt;0,INDEX('Coverage Indicators - Section D'!F$45:F$196,MATCH('Print View'!$A98&amp;'Print View'!$Y$77,'Coverage Indicators - Section D'!$B$45:$B$196&amp;'Coverage Indicators - Section D'!$J$45:$J$196,0)),""),"")</f>
        <v>36121</v>
      </c>
      <c r="Z98" s="257">
        <f t="array" ref="Z98">IFERROR(IF(INDEX('Coverage Indicators - Section D'!G$45:G$196,MATCH('Print View'!$A98&amp;'Print View'!$Y$77,'Coverage Indicators - Section D'!$B$45:$B$196&amp;'Coverage Indicators - Section D'!$J$45:$J$196,0))&lt;&gt;0,INDEX('Coverage Indicators - Section D'!G$45:G$196,MATCH('Print View'!$A98&amp;'Print View'!$Y$77,'Coverage Indicators - Section D'!$B$45:$B$196&amp;'Coverage Indicators - Section D'!$J$45:$J$196,0)),""),"")</f>
        <v>22.499999999999996</v>
      </c>
      <c r="AA98" s="185" t="str">
        <f t="array" ref="AA98">IFERROR(IF(INDEX('Coverage Indicators - Section D'!H$45:H$196,MATCH('Print View'!$A98&amp;'Print View'!$Y$77,'Coverage Indicators - Section D'!$B$45:$B$196&amp;'Coverage Indicators - Section D'!$J$45:$J$196,0))&lt;&gt;0,INDEX('Coverage Indicators - Section D'!H$45:H$196,MATCH('Print View'!$A98&amp;'Print View'!$Y$77,'Coverage Indicators - Section D'!$B$45:$B$196&amp;'Coverage Indicators - Section D'!$J$45:$J$196,0)),""),"")</f>
        <v/>
      </c>
      <c r="AB98" s="249" t="str">
        <f t="array" ref="AB98">IFERROR(IF(INDEX('Coverage Indicators - Section D'!E$45:E$196,MATCH('Print View'!$A98&amp;'Print View'!$AC$77,'Coverage Indicators - Section D'!$B$45:$B$196&amp;'Coverage Indicators - Section D'!$J$45:$J$196,0))&lt;&gt;0,INDEX('Coverage Indicators - Section D'!E$45:E$196,MATCH('Print View'!$A98&amp;'Print View'!$AC$77,'Coverage Indicators - Section D'!$B$45:$B$196&amp;'Coverage Indicators - Section D'!$J$45:$J$196,0)),""),"")</f>
        <v/>
      </c>
      <c r="AC98" s="250" t="str">
        <f t="array" ref="AC98">IFERROR(IF(INDEX('Coverage Indicators - Section D'!F$45:F$196,MATCH('Print View'!$A98&amp;'Print View'!$AC$77,'Coverage Indicators - Section D'!$B$45:$B$196&amp;'Coverage Indicators - Section D'!$J$45:$J$196,0))&lt;&gt;0,INDEX('Coverage Indicators - Section D'!F$45:F$196,MATCH('Print View'!$A98&amp;'Print View'!$AC$77,'Coverage Indicators - Section D'!$B$45:$B$196&amp;'Coverage Indicators - Section D'!$J$45:$J$196,0)),""),"")</f>
        <v/>
      </c>
      <c r="AD98" s="257" t="str">
        <f t="array" ref="AD98">IFERROR(IF(INDEX('Coverage Indicators - Section D'!G$45:G$196,MATCH('Print View'!$A98&amp;'Print View'!$AC$77,'Coverage Indicators - Section D'!$B$45:$B$196&amp;'Coverage Indicators - Section D'!$J$45:$J$196,0))&lt;&gt;0,INDEX('Coverage Indicators - Section D'!G$45:G$196,MATCH('Print View'!$A98&amp;'Print View'!$AC$77,'Coverage Indicators - Section D'!$B$45:$B$196&amp;'Coverage Indicators - Section D'!$J$45:$J$196,0)),""),"")</f>
        <v/>
      </c>
      <c r="AE98" s="185" t="str">
        <f t="array" ref="AE98">IFERROR(IF(INDEX('Coverage Indicators - Section D'!H$45:H$196,MATCH('Print View'!$A98&amp;'Print View'!$AC$77,'Coverage Indicators - Section D'!$B$45:$B$196&amp;'Coverage Indicators - Section D'!$J$45:$J$196,0))&lt;&gt;0,INDEX('Coverage Indicators - Section D'!H$45:H$196,MATCH('Print View'!$A98&amp;'Print View'!$AC$77,'Coverage Indicators - Section D'!$B$45:$B$196&amp;'Coverage Indicators - Section D'!$J$45:$J$196,0)),""),"")</f>
        <v/>
      </c>
      <c r="AF98" s="249" t="str">
        <f t="array" ref="AF98">IFERROR(IF(INDEX('Coverage Indicators - Section D'!E$45:E$196,MATCH('Print View'!$A98&amp;'Print View'!$AG$77,'Coverage Indicators - Section D'!$B$45:$B$196&amp;'Coverage Indicators - Section D'!$J$45:$J$196,0))&lt;&gt;0,INDEX('Coverage Indicators - Section D'!E$45:E$196,MATCH('Print View'!$A98&amp;'Print View'!$AG$77,'Coverage Indicators - Section D'!$B$45:$B$196&amp;'Coverage Indicators - Section D'!$J$45:$J$196,0)),""),"")</f>
        <v/>
      </c>
      <c r="AG98" s="250" t="str">
        <f t="array" ref="AG98">IFERROR(IF(INDEX('Coverage Indicators - Section D'!F$45:F$196,MATCH('Print View'!$A98&amp;'Print View'!$AG$77,'Coverage Indicators - Section D'!$B$45:$B$196&amp;'Coverage Indicators - Section D'!$J$45:$J$196,0))&lt;&gt;0,INDEX('Coverage Indicators - Section D'!F$45:F$196,MATCH('Print View'!$A98&amp;'Print View'!$AG$77,'Coverage Indicators - Section D'!$B$45:$B$196&amp;'Coverage Indicators - Section D'!$J$45:$J$196,0)),""),"")</f>
        <v/>
      </c>
      <c r="AH98" s="261" t="str">
        <f t="array" ref="AH98">IFERROR(IF(INDEX('Coverage Indicators - Section D'!G$45:G$196,MATCH('Print View'!$A98&amp;'Print View'!$AG$77,'Coverage Indicators - Section D'!$B$45:$B$196&amp;'Coverage Indicators - Section D'!$J$45:$J$196,0))&lt;&gt;0,INDEX('Coverage Indicators - Section D'!G$45:G$196,MATCH('Print View'!$A98&amp;'Print View'!$AG$77,'Coverage Indicators - Section D'!$B$45:$B$196&amp;'Coverage Indicators - Section D'!$J$45:$J$196,0)),""),"")</f>
        <v/>
      </c>
      <c r="AI98" s="185" t="str">
        <f t="array" ref="AI98">IFERROR(IF(INDEX('Coverage Indicators - Section D'!H$45:H$196,MATCH('Print View'!$A98&amp;'Print View'!$AG$77,'Coverage Indicators - Section D'!$B$45:$B$196&amp;'Coverage Indicators - Section D'!$J$45:$J$196,0))&lt;&gt;0,INDEX('Coverage Indicators - Section D'!H$45:H$196,MATCH('Print View'!$A98&amp;'Print View'!$AG$77,'Coverage Indicators - Section D'!$B$45:$B$196&amp;'Coverage Indicators - Section D'!$J$45:$J$196,0)),""),"")</f>
        <v/>
      </c>
      <c r="AJ98" s="234" t="str">
        <f>IFERROR(IF(INDEX('Coverage Indicators - Section D'!W$10:W$41,MATCH('Print View'!$A98,'Coverage Indicators - Section D'!$A$10:$A$41,0))&lt;&gt;0,INDEX('Coverage Indicators - Section D'!W$10:W$41,MATCH('Print View'!$A98,'Coverage Indicators - Section D'!$A$10:$A$41,0)),""),"")</f>
        <v>For this indicator, "other vulnerable population" refers to miners in Mozambique. Miner testing targets set as a percentage of targeted population to receive prevention package.  The assumption of percent of beneficiaries testing set based on historic results of both FDC and PEPFAR. Targets are sub-national.</v>
      </c>
      <c r="AK98" s="292"/>
      <c r="AL98" s="292"/>
      <c r="AM98" s="292"/>
      <c r="AN98" s="292"/>
      <c r="AO98" s="292"/>
      <c r="AP98" s="292"/>
      <c r="AQ98" s="292"/>
      <c r="AR98" s="292"/>
    </row>
    <row r="99" spans="1:44" s="293" customFormat="1" ht="300" x14ac:dyDescent="0.25">
      <c r="A99" s="177">
        <v>20</v>
      </c>
      <c r="B99" s="203" t="str">
        <f>IFERROR(IF(INDEX('Coverage Indicators - Section D'!B$10:B$41,MATCH('Print View'!$A99,'Coverage Indicators - Section D'!$A$10:$A$41,0))&lt;&gt;0,INDEX('Coverage Indicators - Section D'!B$10:B$41,MATCH('Print View'!$A99,'Coverage Indicators - Section D'!$A$10:$A$41,0)),""),"")</f>
        <v>TB/HIV</v>
      </c>
      <c r="C99" s="203" t="str">
        <f>IFERROR(IF(INDEX('Coverage Indicators - Section D'!C$10:C$41,MATCH('Print View'!$A99,'Coverage Indicators - Section D'!$A$10:$A$41,0))&lt;&gt;0,INDEX('Coverage Indicators - Section D'!C$10:C$41,MATCH('Print View'!$A99,'Coverage Indicators - Section D'!$A$10:$A$41,0)),""),"")</f>
        <v>TB/HIV-3.1: Percentage of people living with HIV in care (including PMTCT) who are screened for TB in HIV care or treatment settings</v>
      </c>
      <c r="D99" s="203" t="str">
        <f>IFERROR(IF(INDEX('Coverage Indicators - Section D'!D$10:D$41,MATCH('Print View'!$A99,'Coverage Indicators - Section D'!$A$10:$A$41,0))&lt;&gt;0,INDEX('Coverage Indicators - Section D'!D$10:D$41,MATCH('Print View'!$A99,'Coverage Indicators - Section D'!$A$10:$A$41,0)),""),"")</f>
        <v/>
      </c>
      <c r="E99" s="203">
        <f>IFERROR(IF(INDEX('Coverage Indicators - Section D'!E$10:E$41,MATCH('Print View'!$A99,'Coverage Indicators - Section D'!$A$10:$A$41,0))&lt;&gt;0,INDEX('Coverage Indicators - Section D'!E$10:E$41,MATCH('Print View'!$A99,'Coverage Indicators - Section D'!$A$10:$A$41,0)),""),"")</f>
        <v>802594</v>
      </c>
      <c r="F99" s="203">
        <f>IFERROR(IF(INDEX('Coverage Indicators - Section D'!F$10:F$41,MATCH('Print View'!$A99,'Coverage Indicators - Section D'!$A$10:$A$41,0))&lt;&gt;0,INDEX('Coverage Indicators - Section D'!F$10:F$41,MATCH('Print View'!$A99,'Coverage Indicators - Section D'!$A$10:$A$41,0)),""),"")</f>
        <v>1195906</v>
      </c>
      <c r="G99" s="203">
        <f>IFERROR(IF(INDEX('Coverage Indicators - Section D'!G$10:G$41,MATCH('Print View'!$A99,'Coverage Indicators - Section D'!$A$10:$A$41,0))&lt;&gt;0,INDEX('Coverage Indicators - Section D'!G$10:G$41,MATCH('Print View'!$A99,'Coverage Indicators - Section D'!$A$10:$A$41,0)),""),"")</f>
        <v>67.111796412092588</v>
      </c>
      <c r="H99" s="203" t="str">
        <f>IFERROR(IF(INDEX('Coverage Indicators - Section D'!H$10:H$41,MATCH('Print View'!$A99,'Coverage Indicators - Section D'!$A$10:$A$41,0))&lt;&gt;0,INDEX('Coverage Indicators - Section D'!H$10:H$41,MATCH('Print View'!$A99,'Coverage Indicators - Section D'!$A$10:$A$41,0)),""),"")</f>
        <v>2016</v>
      </c>
      <c r="I99" s="203" t="str">
        <f>IFERROR(IF(INDEX('Coverage Indicators - Section D'!P$10:P$41,MATCH('Print View'!$A99,'Coverage Indicators - Section D'!$A$10:$A$41,0))&lt;&gt;0,INDEX('Coverage Indicators - Section D'!P$10:P$41,MATCH('Print View'!$A99,'Coverage Indicators - Section D'!$A$10:$A$41,0)),""),"")</f>
        <v>HMIS (SIS-MA)</v>
      </c>
      <c r="J99" s="203" t="str">
        <f>IFERROR(IF(INDEX('Coverage Indicators - Section D'!Q$10:Q$41,MATCH('Print View'!$A99,'Coverage Indicators - Section D'!$A$10:$A$41,0))&lt;&gt;0,INDEX('Coverage Indicators - Section D'!Q$10:Q$41,MATCH('Print View'!$A99,'Coverage Indicators - Section D'!$A$10:$A$41,0)),""),"")</f>
        <v/>
      </c>
      <c r="K99" s="203" t="str">
        <f>IFERROR(IF(INDEX('Coverage Indicators - Section D'!R$10:R$41,MATCH('Print View'!$A99,'Coverage Indicators - Section D'!$A$10:$A$41,0))&lt;&gt;0,INDEX('Coverage Indicators - Section D'!R$10:R$41,MATCH('Print View'!$A99,'Coverage Indicators - Section D'!$A$10:$A$41,0)),""),"")</f>
        <v/>
      </c>
      <c r="L99" s="203" t="str">
        <f>IFERROR(IF(INDEX('Coverage Indicators - Section D'!S$10:S$41,MATCH('Print View'!$A99,'Coverage Indicators - Section D'!$A$10:$A$41,0))&lt;&gt;0,INDEX('Coverage Indicators - Section D'!S$10:S$41,MATCH('Print View'!$A99,'Coverage Indicators - Section D'!$A$10:$A$41,0)),""),"")</f>
        <v>Ministry of Health of the Government of Mozambique</v>
      </c>
      <c r="M99" s="203" t="str">
        <f>IFERROR(IF(INDEX('Coverage Indicators - Section D'!T$10:T$41,MATCH('Print View'!$A99,'Coverage Indicators - Section D'!$A$10:$A$41,0))&lt;&gt;0,INDEX('Coverage Indicators - Section D'!T$10:T$41,MATCH('Print View'!$A99,'Coverage Indicators - Section D'!$A$10:$A$41,0)),""),"")</f>
        <v>Mozambique</v>
      </c>
      <c r="N99" s="203" t="str">
        <f>IFERROR(IF(INDEX('Coverage Indicators - Section D'!U$10:U$41,MATCH('Print View'!$A99,'Coverage Indicators - Section D'!$A$10:$A$41,0))&lt;&gt;0,INDEX('Coverage Indicators - Section D'!U$10:U$41,MATCH('Print View'!$A99,'Coverage Indicators - Section D'!$A$10:$A$41,0)),""),"")</f>
        <v>National</v>
      </c>
      <c r="O99" s="203" t="str">
        <f>IFERROR(IF(INDEX('Coverage Indicators - Section D'!V$10:V$41,MATCH('Print View'!$A99,'Coverage Indicators - Section D'!$A$10:$A$41,0))&lt;&gt;0,INDEX('Coverage Indicators - Section D'!V$10:V$41,MATCH('Print View'!$A99,'Coverage Indicators - Section D'!$A$10:$A$41,0)),""),"")</f>
        <v>N-Non-cumulative</v>
      </c>
      <c r="P99" s="240">
        <f t="array" ref="P99">IFERROR(IF(INDEX('Coverage Indicators - Section D'!E$45:E$196,MATCH('Print View'!$A99&amp;'Print View'!$Q$77,'Coverage Indicators - Section D'!$B$45:$B$196&amp;'Coverage Indicators - Section D'!$J$45:$J$196,0))&lt;&gt;0,INDEX('Coverage Indicators - Section D'!E$45:E$196,MATCH('Print View'!$A99&amp;'Print View'!$Q$77,'Coverage Indicators - Section D'!$B$45:$B$196&amp;'Coverage Indicators - Section D'!$J$45:$J$196,0)),""),"")</f>
        <v>1136943.9000000001</v>
      </c>
      <c r="Q99" s="241">
        <f t="array" ref="Q99">IFERROR(IF(INDEX('Coverage Indicators - Section D'!F$45:F$196,MATCH('Print View'!$A99&amp;'Print View'!$Q$77,'Coverage Indicators - Section D'!$B$45:$B$196&amp;'Coverage Indicators - Section D'!$J$45:$J$196,0))&lt;&gt;0,INDEX('Coverage Indicators - Section D'!F$45:F$196,MATCH('Print View'!$A99&amp;'Print View'!$Q$77,'Coverage Indicators - Section D'!$B$45:$B$196&amp;'Coverage Indicators - Section D'!$J$45:$J$196,0)),""),"")</f>
        <v>1262973</v>
      </c>
      <c r="R99" s="254">
        <f t="array" ref="R99">IFERROR(IF(INDEX('Coverage Indicators - Section D'!G$45:G$196,MATCH('Print View'!$A99&amp;'Print View'!$Q$77,'Coverage Indicators - Section D'!$B$45:$B$196&amp;'Coverage Indicators - Section D'!$J$45:$J$196,0))&lt;&gt;0,INDEX('Coverage Indicators - Section D'!G$45:G$196,MATCH('Print View'!$A99&amp;'Print View'!$Q$77,'Coverage Indicators - Section D'!$B$45:$B$196&amp;'Coverage Indicators - Section D'!$J$45:$J$196,0)),""),"")</f>
        <v>90.021235608362176</v>
      </c>
      <c r="S99" s="231" t="str">
        <f t="array" ref="S99">IFERROR(IF(INDEX('Coverage Indicators - Section D'!H$45:H$196,MATCH('Print View'!$A99&amp;'Print View'!$Q$77,'Coverage Indicators - Section D'!$B$45:$B$196&amp;'Coverage Indicators - Section D'!$J$45:$J$196,0))&lt;&gt;0,INDEX('Coverage Indicators - Section D'!H$45:H$196,MATCH('Print View'!$A99&amp;'Print View'!$Q$77,'Coverage Indicators - Section D'!$B$45:$B$196&amp;'Coverage Indicators - Section D'!$J$45:$J$196,0)),""),"")</f>
        <v/>
      </c>
      <c r="T99" s="245">
        <f t="array" ref="T99">IFERROR(IF(INDEX('Coverage Indicators - Section D'!E$45:E$196,MATCH('Print View'!$A99&amp;'Print View'!$U$77,'Coverage Indicators - Section D'!$B$45:$B$196&amp;'Coverage Indicators - Section D'!$J$45:$J$196,0))&lt;&gt;0,INDEX('Coverage Indicators - Section D'!E$45:E$196,MATCH('Print View'!$A99&amp;'Print View'!$U$77,'Coverage Indicators - Section D'!$B$45:$B$196&amp;'Coverage Indicators - Section D'!$J$45:$J$196,0)),""),"")</f>
        <v>1238290.2</v>
      </c>
      <c r="U99" s="241">
        <f t="array" ref="U99">IFERROR(IF(INDEX('Coverage Indicators - Section D'!F$45:F$196,MATCH('Print View'!$A99&amp;'Print View'!$U$77,'Coverage Indicators - Section D'!$B$45:$B$196&amp;'Coverage Indicators - Section D'!$J$45:$J$196,0))&lt;&gt;0,INDEX('Coverage Indicators - Section D'!F$45:F$196,MATCH('Print View'!$A99&amp;'Print View'!$U$77,'Coverage Indicators - Section D'!$B$45:$B$196&amp;'Coverage Indicators - Section D'!$J$45:$J$196,0)),""),"")</f>
        <v>1375878</v>
      </c>
      <c r="V99" s="254">
        <f t="array" ref="V99">IFERROR(IF(INDEX('Coverage Indicators - Section D'!G$45:G$196,MATCH('Print View'!$A99&amp;'Print View'!$U$77,'Coverage Indicators - Section D'!$B$45:$B$196&amp;'Coverage Indicators - Section D'!$J$45:$J$196,0))&lt;&gt;0,INDEX('Coverage Indicators - Section D'!G$45:G$196,MATCH('Print View'!$A99&amp;'Print View'!$U$77,'Coverage Indicators - Section D'!$B$45:$B$196&amp;'Coverage Indicators - Section D'!$J$45:$J$196,0)),""),"")</f>
        <v>89.999999999999986</v>
      </c>
      <c r="W99" s="231" t="str">
        <f t="array" ref="W99">IFERROR(IF(INDEX('Coverage Indicators - Section D'!H$45:H$196,MATCH('Print View'!$A99&amp;'Print View'!$U$77,'Coverage Indicators - Section D'!$B$45:$B$196&amp;'Coverage Indicators - Section D'!$J$45:$J$196,0))&lt;&gt;0,INDEX('Coverage Indicators - Section D'!H$45:H$196,MATCH('Print View'!$A99&amp;'Print View'!$U$77,'Coverage Indicators - Section D'!$B$45:$B$196&amp;'Coverage Indicators - Section D'!$J$45:$J$196,0)),""),"")</f>
        <v/>
      </c>
      <c r="X99" s="247">
        <f t="array" ref="X99">IFERROR(IF(INDEX('Coverage Indicators - Section D'!E$45:E$196,MATCH('Print View'!$A99&amp;'Print View'!$Y$77,'Coverage Indicators - Section D'!$B$45:$B$196&amp;'Coverage Indicators - Section D'!$J$45:$J$196,0))&lt;&gt;0,INDEX('Coverage Indicators - Section D'!E$45:E$196,MATCH('Print View'!$A99&amp;'Print View'!$Y$77,'Coverage Indicators - Section D'!$B$45:$B$196&amp;'Coverage Indicators - Section D'!$J$45:$J$196,0)),""),"")</f>
        <v>444893.41377802088</v>
      </c>
      <c r="Y99" s="248">
        <f t="array" ref="Y99">IFERROR(IF(INDEX('Coverage Indicators - Section D'!F$45:F$196,MATCH('Print View'!$A99&amp;'Print View'!$Y$77,'Coverage Indicators - Section D'!$B$45:$B$196&amp;'Coverage Indicators - Section D'!$J$45:$J$196,0))&lt;&gt;0,INDEX('Coverage Indicators - Section D'!F$45:F$196,MATCH('Print View'!$A99&amp;'Print View'!$Y$77,'Coverage Indicators - Section D'!$B$45:$B$196&amp;'Coverage Indicators - Section D'!$J$45:$J$196,0)),""),"")</f>
        <v>494326.01530891209</v>
      </c>
      <c r="Z99" s="256">
        <f t="array" ref="Z99">IFERROR(IF(INDEX('Coverage Indicators - Section D'!G$45:G$196,MATCH('Print View'!$A99&amp;'Print View'!$Y$77,'Coverage Indicators - Section D'!$B$45:$B$196&amp;'Coverage Indicators - Section D'!$J$45:$J$196,0))&lt;&gt;0,INDEX('Coverage Indicators - Section D'!G$45:G$196,MATCH('Print View'!$A99&amp;'Print View'!$Y$77,'Coverage Indicators - Section D'!$B$45:$B$196&amp;'Coverage Indicators - Section D'!$J$45:$J$196,0)),""),"")</f>
        <v>90</v>
      </c>
      <c r="AA99" s="180" t="str">
        <f t="array" ref="AA99">IFERROR(IF(INDEX('Coverage Indicators - Section D'!H$45:H$196,MATCH('Print View'!$A99&amp;'Print View'!$Y$77,'Coverage Indicators - Section D'!$B$45:$B$196&amp;'Coverage Indicators - Section D'!$J$45:$J$196,0))&lt;&gt;0,INDEX('Coverage Indicators - Section D'!H$45:H$196,MATCH('Print View'!$A99&amp;'Print View'!$Y$77,'Coverage Indicators - Section D'!$B$45:$B$196&amp;'Coverage Indicators - Section D'!$J$45:$J$196,0)),""),"")</f>
        <v/>
      </c>
      <c r="AB99" s="247" t="str">
        <f t="array" ref="AB99">IFERROR(IF(INDEX('Coverage Indicators - Section D'!E$45:E$196,MATCH('Print View'!$A99&amp;'Print View'!$AC$77,'Coverage Indicators - Section D'!$B$45:$B$196&amp;'Coverage Indicators - Section D'!$J$45:$J$196,0))&lt;&gt;0,INDEX('Coverage Indicators - Section D'!E$45:E$196,MATCH('Print View'!$A99&amp;'Print View'!$AC$77,'Coverage Indicators - Section D'!$B$45:$B$196&amp;'Coverage Indicators - Section D'!$J$45:$J$196,0)),""),"")</f>
        <v/>
      </c>
      <c r="AC99" s="248" t="str">
        <f t="array" ref="AC99">IFERROR(IF(INDEX('Coverage Indicators - Section D'!F$45:F$196,MATCH('Print View'!$A99&amp;'Print View'!$AC$77,'Coverage Indicators - Section D'!$B$45:$B$196&amp;'Coverage Indicators - Section D'!$J$45:$J$196,0))&lt;&gt;0,INDEX('Coverage Indicators - Section D'!F$45:F$196,MATCH('Print View'!$A99&amp;'Print View'!$AC$77,'Coverage Indicators - Section D'!$B$45:$B$196&amp;'Coverage Indicators - Section D'!$J$45:$J$196,0)),""),"")</f>
        <v/>
      </c>
      <c r="AD99" s="256" t="str">
        <f t="array" ref="AD99">IFERROR(IF(INDEX('Coverage Indicators - Section D'!G$45:G$196,MATCH('Print View'!$A99&amp;'Print View'!$AC$77,'Coverage Indicators - Section D'!$B$45:$B$196&amp;'Coverage Indicators - Section D'!$J$45:$J$196,0))&lt;&gt;0,INDEX('Coverage Indicators - Section D'!G$45:G$196,MATCH('Print View'!$A99&amp;'Print View'!$AC$77,'Coverage Indicators - Section D'!$B$45:$B$196&amp;'Coverage Indicators - Section D'!$J$45:$J$196,0)),""),"")</f>
        <v/>
      </c>
      <c r="AE99" s="180" t="str">
        <f t="array" ref="AE99">IFERROR(IF(INDEX('Coverage Indicators - Section D'!H$45:H$196,MATCH('Print View'!$A99&amp;'Print View'!$AC$77,'Coverage Indicators - Section D'!$B$45:$B$196&amp;'Coverage Indicators - Section D'!$J$45:$J$196,0))&lt;&gt;0,INDEX('Coverage Indicators - Section D'!H$45:H$196,MATCH('Print View'!$A99&amp;'Print View'!$AC$77,'Coverage Indicators - Section D'!$B$45:$B$196&amp;'Coverage Indicators - Section D'!$J$45:$J$196,0)),""),"")</f>
        <v/>
      </c>
      <c r="AF99" s="247" t="str">
        <f t="array" ref="AF99">IFERROR(IF(INDEX('Coverage Indicators - Section D'!E$45:E$196,MATCH('Print View'!$A99&amp;'Print View'!$AG$77,'Coverage Indicators - Section D'!$B$45:$B$196&amp;'Coverage Indicators - Section D'!$J$45:$J$196,0))&lt;&gt;0,INDEX('Coverage Indicators - Section D'!E$45:E$196,MATCH('Print View'!$A99&amp;'Print View'!$AG$77,'Coverage Indicators - Section D'!$B$45:$B$196&amp;'Coverage Indicators - Section D'!$J$45:$J$196,0)),""),"")</f>
        <v/>
      </c>
      <c r="AG99" s="248" t="str">
        <f t="array" ref="AG99">IFERROR(IF(INDEX('Coverage Indicators - Section D'!F$45:F$196,MATCH('Print View'!$A99&amp;'Print View'!$AG$77,'Coverage Indicators - Section D'!$B$45:$B$196&amp;'Coverage Indicators - Section D'!$J$45:$J$196,0))&lt;&gt;0,INDEX('Coverage Indicators - Section D'!F$45:F$196,MATCH('Print View'!$A99&amp;'Print View'!$AG$77,'Coverage Indicators - Section D'!$B$45:$B$196&amp;'Coverage Indicators - Section D'!$J$45:$J$196,0)),""),"")</f>
        <v/>
      </c>
      <c r="AH99" s="260" t="str">
        <f t="array" ref="AH99">IFERROR(IF(INDEX('Coverage Indicators - Section D'!G$45:G$196,MATCH('Print View'!$A99&amp;'Print View'!$AG$77,'Coverage Indicators - Section D'!$B$45:$B$196&amp;'Coverage Indicators - Section D'!$J$45:$J$196,0))&lt;&gt;0,INDEX('Coverage Indicators - Section D'!G$45:G$196,MATCH('Print View'!$A99&amp;'Print View'!$AG$77,'Coverage Indicators - Section D'!$B$45:$B$196&amp;'Coverage Indicators - Section D'!$J$45:$J$196,0)),""),"")</f>
        <v/>
      </c>
      <c r="AI99" s="180" t="str">
        <f t="array" ref="AI99">IFERROR(IF(INDEX('Coverage Indicators - Section D'!H$45:H$196,MATCH('Print View'!$A99&amp;'Print View'!$AG$77,'Coverage Indicators - Section D'!$B$45:$B$196&amp;'Coverage Indicators - Section D'!$J$45:$J$196,0))&lt;&gt;0,INDEX('Coverage Indicators - Section D'!H$45:H$196,MATCH('Print View'!$A99&amp;'Print View'!$AG$77,'Coverage Indicators - Section D'!$B$45:$B$196&amp;'Coverage Indicators - Section D'!$J$45:$J$196,0)),""),"")</f>
        <v/>
      </c>
      <c r="AJ99" s="235" t="str">
        <f>IFERROR(IF(INDEX('Coverage Indicators - Section D'!W$10:W$41,MATCH('Print View'!$A99,'Coverage Indicators - Section D'!$A$10:$A$41,0))&lt;&gt;0,INDEX('Coverage Indicators - Section D'!W$10:W$41,MATCH('Print View'!$A99,'Coverage Indicators - Section D'!$A$10:$A$41,0)),""),"")</f>
        <v>Measures implementation of the recommendation that people living with HIV be screened for TB symptoms at HIV diagnosis and at every follow-up visit. Results for Global Fund performance monitoring will be reported by PNC ITS-HIV/SIDA with numerator, denominator and percentage based on program data from the reporting period. Performance of PNC ITS-HIV/SIDA in target achievment will be assessed in relation to the percentage target.</v>
      </c>
      <c r="AK99" s="292"/>
      <c r="AL99" s="292"/>
      <c r="AM99" s="292"/>
      <c r="AN99" s="292"/>
      <c r="AO99" s="292"/>
      <c r="AP99" s="292"/>
      <c r="AQ99" s="292"/>
      <c r="AR99" s="292"/>
    </row>
    <row r="100" spans="1:44" s="293" customFormat="1" ht="409.5" x14ac:dyDescent="0.25">
      <c r="A100" s="212">
        <v>21</v>
      </c>
      <c r="B100" s="202" t="str">
        <f>IFERROR(IF(INDEX('Coverage Indicators - Section D'!B$10:B$41,MATCH('Print View'!$A100,'Coverage Indicators - Section D'!$A$10:$A$41,0))&lt;&gt;0,INDEX('Coverage Indicators - Section D'!B$10:B$41,MATCH('Print View'!$A100,'Coverage Indicators - Section D'!$A$10:$A$41,0)),""),"")</f>
        <v>TB/HIV</v>
      </c>
      <c r="C100" s="202" t="str">
        <f>IFERROR(IF(INDEX('Coverage Indicators - Section D'!C$10:C$41,MATCH('Print View'!$A100,'Coverage Indicators - Section D'!$A$10:$A$41,0))&lt;&gt;0,INDEX('Coverage Indicators - Section D'!C$10:C$41,MATCH('Print View'!$A100,'Coverage Indicators - Section D'!$A$10:$A$41,0)),""),"")</f>
        <v>TB/HIV-4.1: Percentage of people living with HIV newly enrolled in HIV care started on TB preventive therapy</v>
      </c>
      <c r="D100" s="202" t="str">
        <f>IFERROR(IF(INDEX('Coverage Indicators - Section D'!D$10:D$41,MATCH('Print View'!$A100,'Coverage Indicators - Section D'!$A$10:$A$41,0))&lt;&gt;0,INDEX('Coverage Indicators - Section D'!D$10:D$41,MATCH('Print View'!$A100,'Coverage Indicators - Section D'!$A$10:$A$41,0)),""),"")</f>
        <v/>
      </c>
      <c r="E100" s="202">
        <f>IFERROR(IF(INDEX('Coverage Indicators - Section D'!E$10:E$41,MATCH('Print View'!$A100,'Coverage Indicators - Section D'!$A$10:$A$41,0))&lt;&gt;0,INDEX('Coverage Indicators - Section D'!E$10:E$41,MATCH('Print View'!$A100,'Coverage Indicators - Section D'!$A$10:$A$41,0)),""),"")</f>
        <v>158958</v>
      </c>
      <c r="F100" s="202">
        <f>IFERROR(IF(INDEX('Coverage Indicators - Section D'!F$10:F$41,MATCH('Print View'!$A100,'Coverage Indicators - Section D'!$A$10:$A$41,0))&lt;&gt;0,INDEX('Coverage Indicators - Section D'!F$10:F$41,MATCH('Print View'!$A100,'Coverage Indicators - Section D'!$A$10:$A$41,0)),""),"")</f>
        <v>315712</v>
      </c>
      <c r="G100" s="202">
        <f>IFERROR(IF(INDEX('Coverage Indicators - Section D'!G$10:G$41,MATCH('Print View'!$A100,'Coverage Indicators - Section D'!$A$10:$A$41,0))&lt;&gt;0,INDEX('Coverage Indicators - Section D'!G$10:G$41,MATCH('Print View'!$A100,'Coverage Indicators - Section D'!$A$10:$A$41,0)),""),"")</f>
        <v>50.349052300831133</v>
      </c>
      <c r="H100" s="202" t="str">
        <f>IFERROR(IF(INDEX('Coverage Indicators - Section D'!H$10:H$41,MATCH('Print View'!$A100,'Coverage Indicators - Section D'!$A$10:$A$41,0))&lt;&gt;0,INDEX('Coverage Indicators - Section D'!H$10:H$41,MATCH('Print View'!$A100,'Coverage Indicators - Section D'!$A$10:$A$41,0)),""),"")</f>
        <v>2016</v>
      </c>
      <c r="I100" s="202" t="str">
        <f>IFERROR(IF(INDEX('Coverage Indicators - Section D'!P$10:P$41,MATCH('Print View'!$A100,'Coverage Indicators - Section D'!$A$10:$A$41,0))&lt;&gt;0,INDEX('Coverage Indicators - Section D'!P$10:P$41,MATCH('Print View'!$A100,'Coverage Indicators - Section D'!$A$10:$A$41,0)),""),"")</f>
        <v>HMIS (SIS-MA)</v>
      </c>
      <c r="J100" s="202" t="str">
        <f>IFERROR(IF(INDEX('Coverage Indicators - Section D'!Q$10:Q$41,MATCH('Print View'!$A100,'Coverage Indicators - Section D'!$A$10:$A$41,0))&lt;&gt;0,INDEX('Coverage Indicators - Section D'!Q$10:Q$41,MATCH('Print View'!$A100,'Coverage Indicators - Section D'!$A$10:$A$41,0)),""),"")</f>
        <v/>
      </c>
      <c r="K100" s="202" t="str">
        <f>IFERROR(IF(INDEX('Coverage Indicators - Section D'!R$10:R$41,MATCH('Print View'!$A100,'Coverage Indicators - Section D'!$A$10:$A$41,0))&lt;&gt;0,INDEX('Coverage Indicators - Section D'!R$10:R$41,MATCH('Print View'!$A100,'Coverage Indicators - Section D'!$A$10:$A$41,0)),""),"")</f>
        <v/>
      </c>
      <c r="L100" s="202" t="str">
        <f>IFERROR(IF(INDEX('Coverage Indicators - Section D'!S$10:S$41,MATCH('Print View'!$A100,'Coverage Indicators - Section D'!$A$10:$A$41,0))&lt;&gt;0,INDEX('Coverage Indicators - Section D'!S$10:S$41,MATCH('Print View'!$A100,'Coverage Indicators - Section D'!$A$10:$A$41,0)),""),"")</f>
        <v>Ministry of Health of the Government of Mozambique</v>
      </c>
      <c r="M100" s="202" t="str">
        <f>IFERROR(IF(INDEX('Coverage Indicators - Section D'!T$10:T$41,MATCH('Print View'!$A100,'Coverage Indicators - Section D'!$A$10:$A$41,0))&lt;&gt;0,INDEX('Coverage Indicators - Section D'!T$10:T$41,MATCH('Print View'!$A100,'Coverage Indicators - Section D'!$A$10:$A$41,0)),""),"")</f>
        <v>Mozambique</v>
      </c>
      <c r="N100" s="202" t="str">
        <f>IFERROR(IF(INDEX('Coverage Indicators - Section D'!U$10:U$41,MATCH('Print View'!$A100,'Coverage Indicators - Section D'!$A$10:$A$41,0))&lt;&gt;0,INDEX('Coverage Indicators - Section D'!U$10:U$41,MATCH('Print View'!$A100,'Coverage Indicators - Section D'!$A$10:$A$41,0)),""),"")</f>
        <v>National</v>
      </c>
      <c r="O100" s="202" t="str">
        <f>IFERROR(IF(INDEX('Coverage Indicators - Section D'!V$10:V$41,MATCH('Print View'!$A100,'Coverage Indicators - Section D'!$A$10:$A$41,0))&lt;&gt;0,INDEX('Coverage Indicators - Section D'!V$10:V$41,MATCH('Print View'!$A100,'Coverage Indicators - Section D'!$A$10:$A$41,0)),""),"")</f>
        <v>N-Non-cumulative</v>
      </c>
      <c r="P100" s="238">
        <f t="array" ref="P100">IFERROR(IF(INDEX('Coverage Indicators - Section D'!E$45:E$196,MATCH('Print View'!$A100&amp;'Print View'!$Q$77,'Coverage Indicators - Section D'!$B$45:$B$196&amp;'Coverage Indicators - Section D'!$J$45:$J$196,0))&lt;&gt;0,INDEX('Coverage Indicators - Section D'!E$45:E$196,MATCH('Print View'!$A100&amp;'Print View'!$Q$77,'Coverage Indicators - Section D'!$B$45:$B$196&amp;'Coverage Indicators - Section D'!$J$45:$J$196,0)),""),"")</f>
        <v>199670.1706945429</v>
      </c>
      <c r="Q100" s="239">
        <f t="array" ref="Q100">IFERROR(IF(INDEX('Coverage Indicators - Section D'!F$45:F$196,MATCH('Print View'!$A100&amp;'Print View'!$Q$77,'Coverage Indicators - Section D'!$B$45:$B$196&amp;'Coverage Indicators - Section D'!$J$45:$J$196,0))&lt;&gt;0,INDEX('Coverage Indicators - Section D'!F$45:F$196,MATCH('Print View'!$A100&amp;'Print View'!$Q$77,'Coverage Indicators - Section D'!$B$45:$B$196&amp;'Coverage Indicators - Section D'!$J$45:$J$196,0)),""),"")</f>
        <v>363491</v>
      </c>
      <c r="R100" s="253">
        <f t="array" ref="R100">IFERROR(IF(INDEX('Coverage Indicators - Section D'!G$45:G$196,MATCH('Print View'!$A100&amp;'Print View'!$Q$77,'Coverage Indicators - Section D'!$B$45:$B$196&amp;'Coverage Indicators - Section D'!$J$45:$J$196,0))&lt;&gt;0,INDEX('Coverage Indicators - Section D'!G$45:G$196,MATCH('Print View'!$A100&amp;'Print View'!$Q$77,'Coverage Indicators - Section D'!$B$45:$B$196&amp;'Coverage Indicators - Section D'!$J$45:$J$196,0)),""),"")</f>
        <v>54.931255710469564</v>
      </c>
      <c r="S100" s="174" t="str">
        <f t="array" ref="S100">IFERROR(IF(INDEX('Coverage Indicators - Section D'!H$45:H$196,MATCH('Print View'!$A100&amp;'Print View'!$Q$77,'Coverage Indicators - Section D'!$B$45:$B$196&amp;'Coverage Indicators - Section D'!$J$45:$J$196,0))&lt;&gt;0,INDEX('Coverage Indicators - Section D'!H$45:H$196,MATCH('Print View'!$A100&amp;'Print View'!$Q$77,'Coverage Indicators - Section D'!$B$45:$B$196&amp;'Coverage Indicators - Section D'!$J$45:$J$196,0)),""),"")</f>
        <v/>
      </c>
      <c r="T100" s="244">
        <f t="array" ref="T100">IFERROR(IF(INDEX('Coverage Indicators - Section D'!E$45:E$196,MATCH('Print View'!$A100&amp;'Print View'!$U$77,'Coverage Indicators - Section D'!$B$45:$B$196&amp;'Coverage Indicators - Section D'!$J$45:$J$196,0))&lt;&gt;0,INDEX('Coverage Indicators - Section D'!E$45:E$196,MATCH('Print View'!$A100&amp;'Print View'!$U$77,'Coverage Indicators - Section D'!$B$45:$B$196&amp;'Coverage Indicators - Section D'!$J$45:$J$196,0)),""),"")</f>
        <v>215237.07682494682</v>
      </c>
      <c r="U100" s="239">
        <f t="array" ref="U100">IFERROR(IF(INDEX('Coverage Indicators - Section D'!F$45:F$196,MATCH('Print View'!$A100&amp;'Print View'!$U$77,'Coverage Indicators - Section D'!$B$45:$B$196&amp;'Coverage Indicators - Section D'!$J$45:$J$196,0))&lt;&gt;0,INDEX('Coverage Indicators - Section D'!F$45:F$196,MATCH('Print View'!$A100&amp;'Print View'!$U$77,'Coverage Indicators - Section D'!$B$45:$B$196&amp;'Coverage Indicators - Section D'!$J$45:$J$196,0)),""),"")</f>
        <v>358662</v>
      </c>
      <c r="V100" s="253">
        <f t="array" ref="V100">IFERROR(IF(INDEX('Coverage Indicators - Section D'!G$45:G$196,MATCH('Print View'!$A100&amp;'Print View'!$U$77,'Coverage Indicators - Section D'!$B$45:$B$196&amp;'Coverage Indicators - Section D'!$J$45:$J$196,0))&lt;&gt;0,INDEX('Coverage Indicators - Section D'!G$45:G$196,MATCH('Print View'!$A100&amp;'Print View'!$U$77,'Coverage Indicators - Section D'!$B$45:$B$196&amp;'Coverage Indicators - Section D'!$J$45:$J$196,0)),""),"")</f>
        <v>60.011118218530768</v>
      </c>
      <c r="W100" s="174" t="str">
        <f t="array" ref="W100">IFERROR(IF(INDEX('Coverage Indicators - Section D'!H$45:H$196,MATCH('Print View'!$A100&amp;'Print View'!$U$77,'Coverage Indicators - Section D'!$B$45:$B$196&amp;'Coverage Indicators - Section D'!$J$45:$J$196,0))&lt;&gt;0,INDEX('Coverage Indicators - Section D'!H$45:H$196,MATCH('Print View'!$A100&amp;'Print View'!$U$77,'Coverage Indicators - Section D'!$B$45:$B$196&amp;'Coverage Indicators - Section D'!$J$45:$J$196,0)),""),"")</f>
        <v/>
      </c>
      <c r="X100" s="249">
        <f t="array" ref="X100">IFERROR(IF(INDEX('Coverage Indicators - Section D'!E$45:E$196,MATCH('Print View'!$A100&amp;'Print View'!$Y$77,'Coverage Indicators - Section D'!$B$45:$B$196&amp;'Coverage Indicators - Section D'!$J$45:$J$196,0))&lt;&gt;0,INDEX('Coverage Indicators - Section D'!E$45:E$196,MATCH('Print View'!$A100&amp;'Print View'!$Y$77,'Coverage Indicators - Section D'!$B$45:$B$196&amp;'Coverage Indicators - Section D'!$J$45:$J$196,0)),""),"")</f>
        <v>235598.2039688165</v>
      </c>
      <c r="Y100" s="250">
        <f t="array" ref="Y100">IFERROR(IF(INDEX('Coverage Indicators - Section D'!F$45:F$196,MATCH('Print View'!$A100&amp;'Print View'!$Y$77,'Coverage Indicators - Section D'!$B$45:$B$196&amp;'Coverage Indicators - Section D'!$J$45:$J$196,0))&lt;&gt;0,INDEX('Coverage Indicators - Section D'!F$45:F$196,MATCH('Print View'!$A100&amp;'Print View'!$Y$77,'Coverage Indicators - Section D'!$B$45:$B$196&amp;'Coverage Indicators - Section D'!$J$45:$J$196,0)),""),"")</f>
        <v>362385</v>
      </c>
      <c r="Z100" s="257">
        <f t="array" ref="Z100">IFERROR(IF(INDEX('Coverage Indicators - Section D'!G$45:G$196,MATCH('Print View'!$A100&amp;'Print View'!$Y$77,'Coverage Indicators - Section D'!$B$45:$B$196&amp;'Coverage Indicators - Section D'!$J$45:$J$196,0))&lt;&gt;0,INDEX('Coverage Indicators - Section D'!G$45:G$196,MATCH('Print View'!$A100&amp;'Print View'!$Y$77,'Coverage Indicators - Section D'!$B$45:$B$196&amp;'Coverage Indicators - Section D'!$J$45:$J$196,0)),""),"")</f>
        <v>65.013232879069633</v>
      </c>
      <c r="AA100" s="185" t="str">
        <f t="array" ref="AA100">IFERROR(IF(INDEX('Coverage Indicators - Section D'!H$45:H$196,MATCH('Print View'!$A100&amp;'Print View'!$Y$77,'Coverage Indicators - Section D'!$B$45:$B$196&amp;'Coverage Indicators - Section D'!$J$45:$J$196,0))&lt;&gt;0,INDEX('Coverage Indicators - Section D'!H$45:H$196,MATCH('Print View'!$A100&amp;'Print View'!$Y$77,'Coverage Indicators - Section D'!$B$45:$B$196&amp;'Coverage Indicators - Section D'!$J$45:$J$196,0)),""),"")</f>
        <v/>
      </c>
      <c r="AB100" s="249" t="str">
        <f t="array" ref="AB100">IFERROR(IF(INDEX('Coverage Indicators - Section D'!E$45:E$196,MATCH('Print View'!$A100&amp;'Print View'!$AC$77,'Coverage Indicators - Section D'!$B$45:$B$196&amp;'Coverage Indicators - Section D'!$J$45:$J$196,0))&lt;&gt;0,INDEX('Coverage Indicators - Section D'!E$45:E$196,MATCH('Print View'!$A100&amp;'Print View'!$AC$77,'Coverage Indicators - Section D'!$B$45:$B$196&amp;'Coverage Indicators - Section D'!$J$45:$J$196,0)),""),"")</f>
        <v/>
      </c>
      <c r="AC100" s="250" t="str">
        <f t="array" ref="AC100">IFERROR(IF(INDEX('Coverage Indicators - Section D'!F$45:F$196,MATCH('Print View'!$A100&amp;'Print View'!$AC$77,'Coverage Indicators - Section D'!$B$45:$B$196&amp;'Coverage Indicators - Section D'!$J$45:$J$196,0))&lt;&gt;0,INDEX('Coverage Indicators - Section D'!F$45:F$196,MATCH('Print View'!$A100&amp;'Print View'!$AC$77,'Coverage Indicators - Section D'!$B$45:$B$196&amp;'Coverage Indicators - Section D'!$J$45:$J$196,0)),""),"")</f>
        <v/>
      </c>
      <c r="AD100" s="257" t="str">
        <f t="array" ref="AD100">IFERROR(IF(INDEX('Coverage Indicators - Section D'!G$45:G$196,MATCH('Print View'!$A100&amp;'Print View'!$AC$77,'Coverage Indicators - Section D'!$B$45:$B$196&amp;'Coverage Indicators - Section D'!$J$45:$J$196,0))&lt;&gt;0,INDEX('Coverage Indicators - Section D'!G$45:G$196,MATCH('Print View'!$A100&amp;'Print View'!$AC$77,'Coverage Indicators - Section D'!$B$45:$B$196&amp;'Coverage Indicators - Section D'!$J$45:$J$196,0)),""),"")</f>
        <v/>
      </c>
      <c r="AE100" s="185" t="str">
        <f t="array" ref="AE100">IFERROR(IF(INDEX('Coverage Indicators - Section D'!H$45:H$196,MATCH('Print View'!$A100&amp;'Print View'!$AC$77,'Coverage Indicators - Section D'!$B$45:$B$196&amp;'Coverage Indicators - Section D'!$J$45:$J$196,0))&lt;&gt;0,INDEX('Coverage Indicators - Section D'!H$45:H$196,MATCH('Print View'!$A100&amp;'Print View'!$AC$77,'Coverage Indicators - Section D'!$B$45:$B$196&amp;'Coverage Indicators - Section D'!$J$45:$J$196,0)),""),"")</f>
        <v/>
      </c>
      <c r="AF100" s="249" t="str">
        <f t="array" ref="AF100">IFERROR(IF(INDEX('Coverage Indicators - Section D'!E$45:E$196,MATCH('Print View'!$A100&amp;'Print View'!$AG$77,'Coverage Indicators - Section D'!$B$45:$B$196&amp;'Coverage Indicators - Section D'!$J$45:$J$196,0))&lt;&gt;0,INDEX('Coverage Indicators - Section D'!E$45:E$196,MATCH('Print View'!$A100&amp;'Print View'!$AG$77,'Coverage Indicators - Section D'!$B$45:$B$196&amp;'Coverage Indicators - Section D'!$J$45:$J$196,0)),""),"")</f>
        <v/>
      </c>
      <c r="AG100" s="250" t="str">
        <f t="array" ref="AG100">IFERROR(IF(INDEX('Coverage Indicators - Section D'!F$45:F$196,MATCH('Print View'!$A100&amp;'Print View'!$AG$77,'Coverage Indicators - Section D'!$B$45:$B$196&amp;'Coverage Indicators - Section D'!$J$45:$J$196,0))&lt;&gt;0,INDEX('Coverage Indicators - Section D'!F$45:F$196,MATCH('Print View'!$A100&amp;'Print View'!$AG$77,'Coverage Indicators - Section D'!$B$45:$B$196&amp;'Coverage Indicators - Section D'!$J$45:$J$196,0)),""),"")</f>
        <v/>
      </c>
      <c r="AH100" s="261" t="str">
        <f t="array" ref="AH100">IFERROR(IF(INDEX('Coverage Indicators - Section D'!G$45:G$196,MATCH('Print View'!$A100&amp;'Print View'!$AG$77,'Coverage Indicators - Section D'!$B$45:$B$196&amp;'Coverage Indicators - Section D'!$J$45:$J$196,0))&lt;&gt;0,INDEX('Coverage Indicators - Section D'!G$45:G$196,MATCH('Print View'!$A100&amp;'Print View'!$AG$77,'Coverage Indicators - Section D'!$B$45:$B$196&amp;'Coverage Indicators - Section D'!$J$45:$J$196,0)),""),"")</f>
        <v/>
      </c>
      <c r="AI100" s="185" t="str">
        <f t="array" ref="AI100">IFERROR(IF(INDEX('Coverage Indicators - Section D'!H$45:H$196,MATCH('Print View'!$A100&amp;'Print View'!$AG$77,'Coverage Indicators - Section D'!$B$45:$B$196&amp;'Coverage Indicators - Section D'!$J$45:$J$196,0))&lt;&gt;0,INDEX('Coverage Indicators - Section D'!H$45:H$196,MATCH('Print View'!$A100&amp;'Print View'!$AG$77,'Coverage Indicators - Section D'!$B$45:$B$196&amp;'Coverage Indicators - Section D'!$J$45:$J$196,0)),""),"")</f>
        <v/>
      </c>
      <c r="AJ100" s="234" t="str">
        <f>IFERROR(IF(INDEX('Coverage Indicators - Section D'!W$10:W$41,MATCH('Print View'!$A100,'Coverage Indicators - Section D'!$A$10:$A$41,0))&lt;&gt;0,INDEX('Coverage Indicators - Section D'!W$10:W$41,MATCH('Print View'!$A100,'Coverage Indicators - Section D'!$A$10:$A$41,0)),""),"")</f>
        <v>Measures the extent to which people newly enrolled in HIV care are started on treatment for latent TB infection (LTBI). Treatment of LTBI reduces the burden of TB in people living with HIV. Indicator will utilize the number of patients newly started on IPT during the reporting period as numerator (results provided by PNTB) and the number of patients newly enrolled in HIV care during the reporting period as denominator (results provided by PNC ITS-HIV/SIDA).  Results for Global Fund performance monitoring will be reported by PNC ITS-HIV/SIDA with numerator, denominator and percentage based on program data from the reporting period. Performance of PNC ITS-HIV/SIDA in target achievment will be assessed in relation to the percentage target.</v>
      </c>
      <c r="AK100" s="292"/>
      <c r="AL100" s="292"/>
      <c r="AM100" s="292"/>
      <c r="AN100" s="292"/>
      <c r="AO100" s="292"/>
      <c r="AP100" s="292"/>
      <c r="AQ100" s="292"/>
      <c r="AR100" s="292"/>
    </row>
    <row r="101" spans="1:44" s="293" customFormat="1" ht="300" x14ac:dyDescent="0.25">
      <c r="A101" s="177">
        <v>22</v>
      </c>
      <c r="B101" s="203" t="str">
        <f>IFERROR(IF(INDEX('Coverage Indicators - Section D'!B$10:B$41,MATCH('Print View'!$A101,'Coverage Indicators - Section D'!$A$10:$A$41,0))&lt;&gt;0,INDEX('Coverage Indicators - Section D'!B$10:B$41,MATCH('Print View'!$A101,'Coverage Indicators - Section D'!$A$10:$A$41,0)),""),"")</f>
        <v>TB/HIV</v>
      </c>
      <c r="C101" s="203" t="str">
        <f>IFERROR(IF(INDEX('Coverage Indicators - Section D'!C$10:C$41,MATCH('Print View'!$A101,'Coverage Indicators - Section D'!$A$10:$A$41,0))&lt;&gt;0,INDEX('Coverage Indicators - Section D'!C$10:C$41,MATCH('Print View'!$A101,'Coverage Indicators - Section D'!$A$10:$A$41,0)),""),"")</f>
        <v>TB/HIV-5: Percentage of registered new and relapse TB patients with documented HIV status</v>
      </c>
      <c r="D101" s="203" t="str">
        <f>IFERROR(IF(INDEX('Coverage Indicators - Section D'!D$10:D$41,MATCH('Print View'!$A101,'Coverage Indicators - Section D'!$A$10:$A$41,0))&lt;&gt;0,INDEX('Coverage Indicators - Section D'!D$10:D$41,MATCH('Print View'!$A101,'Coverage Indicators - Section D'!$A$10:$A$41,0)),""),"")</f>
        <v/>
      </c>
      <c r="E101" s="203">
        <f>IFERROR(IF(INDEX('Coverage Indicators - Section D'!E$10:E$41,MATCH('Print View'!$A101,'Coverage Indicators - Section D'!$A$10:$A$41,0))&lt;&gt;0,INDEX('Coverage Indicators - Section D'!E$10:E$41,MATCH('Print View'!$A101,'Coverage Indicators - Section D'!$A$10:$A$41,0)),""),"")</f>
        <v>70176</v>
      </c>
      <c r="F101" s="203">
        <f>IFERROR(IF(INDEX('Coverage Indicators - Section D'!F$10:F$41,MATCH('Print View'!$A101,'Coverage Indicators - Section D'!$A$10:$A$41,0))&lt;&gt;0,INDEX('Coverage Indicators - Section D'!F$10:F$41,MATCH('Print View'!$A101,'Coverage Indicators - Section D'!$A$10:$A$41,0)),""),"")</f>
        <v>73470</v>
      </c>
      <c r="G101" s="203">
        <f>IFERROR(IF(INDEX('Coverage Indicators - Section D'!G$10:G$41,MATCH('Print View'!$A101,'Coverage Indicators - Section D'!$A$10:$A$41,0))&lt;&gt;0,INDEX('Coverage Indicators - Section D'!G$10:G$41,MATCH('Print View'!$A101,'Coverage Indicators - Section D'!$A$10:$A$41,0)),""),"")</f>
        <v>95.516537362188643</v>
      </c>
      <c r="H101" s="203" t="str">
        <f>IFERROR(IF(INDEX('Coverage Indicators - Section D'!H$10:H$41,MATCH('Print View'!$A101,'Coverage Indicators - Section D'!$A$10:$A$41,0))&lt;&gt;0,INDEX('Coverage Indicators - Section D'!H$10:H$41,MATCH('Print View'!$A101,'Coverage Indicators - Section D'!$A$10:$A$41,0)),""),"")</f>
        <v>2016</v>
      </c>
      <c r="I101" s="203" t="str">
        <f>IFERROR(IF(INDEX('Coverage Indicators - Section D'!P$10:P$41,MATCH('Print View'!$A101,'Coverage Indicators - Section D'!$A$10:$A$41,0))&lt;&gt;0,INDEX('Coverage Indicators - Section D'!P$10:P$41,MATCH('Print View'!$A101,'Coverage Indicators - Section D'!$A$10:$A$41,0)),""),"")</f>
        <v>HMIS (SIS-MA)</v>
      </c>
      <c r="J101" s="203" t="str">
        <f>IFERROR(IF(INDEX('Coverage Indicators - Section D'!Q$10:Q$41,MATCH('Print View'!$A101,'Coverage Indicators - Section D'!$A$10:$A$41,0))&lt;&gt;0,INDEX('Coverage Indicators - Section D'!Q$10:Q$41,MATCH('Print View'!$A101,'Coverage Indicators - Section D'!$A$10:$A$41,0)),""),"")</f>
        <v/>
      </c>
      <c r="K101" s="203" t="str">
        <f>IFERROR(IF(INDEX('Coverage Indicators - Section D'!R$10:R$41,MATCH('Print View'!$A101,'Coverage Indicators - Section D'!$A$10:$A$41,0))&lt;&gt;0,INDEX('Coverage Indicators - Section D'!R$10:R$41,MATCH('Print View'!$A101,'Coverage Indicators - Section D'!$A$10:$A$41,0)),""),"")</f>
        <v/>
      </c>
      <c r="L101" s="203" t="str">
        <f>IFERROR(IF(INDEX('Coverage Indicators - Section D'!S$10:S$41,MATCH('Print View'!$A101,'Coverage Indicators - Section D'!$A$10:$A$41,0))&lt;&gt;0,INDEX('Coverage Indicators - Section D'!S$10:S$41,MATCH('Print View'!$A101,'Coverage Indicators - Section D'!$A$10:$A$41,0)),""),"")</f>
        <v>Ministry of Health of the Government of Mozambique</v>
      </c>
      <c r="M101" s="203" t="str">
        <f>IFERROR(IF(INDEX('Coverage Indicators - Section D'!T$10:T$41,MATCH('Print View'!$A101,'Coverage Indicators - Section D'!$A$10:$A$41,0))&lt;&gt;0,INDEX('Coverage Indicators - Section D'!T$10:T$41,MATCH('Print View'!$A101,'Coverage Indicators - Section D'!$A$10:$A$41,0)),""),"")</f>
        <v>Mozambique</v>
      </c>
      <c r="N101" s="203" t="str">
        <f>IFERROR(IF(INDEX('Coverage Indicators - Section D'!U$10:U$41,MATCH('Print View'!$A101,'Coverage Indicators - Section D'!$A$10:$A$41,0))&lt;&gt;0,INDEX('Coverage Indicators - Section D'!U$10:U$41,MATCH('Print View'!$A101,'Coverage Indicators - Section D'!$A$10:$A$41,0)),""),"")</f>
        <v>National</v>
      </c>
      <c r="O101" s="203" t="str">
        <f>IFERROR(IF(INDEX('Coverage Indicators - Section D'!V$10:V$41,MATCH('Print View'!$A101,'Coverage Indicators - Section D'!$A$10:$A$41,0))&lt;&gt;0,INDEX('Coverage Indicators - Section D'!V$10:V$41,MATCH('Print View'!$A101,'Coverage Indicators - Section D'!$A$10:$A$41,0)),""),"")</f>
        <v>N-Non-cumulative</v>
      </c>
      <c r="P101" s="240">
        <f t="array" ref="P101">IFERROR(IF(INDEX('Coverage Indicators - Section D'!E$45:E$196,MATCH('Print View'!$A101&amp;'Print View'!$Q$77,'Coverage Indicators - Section D'!$B$45:$B$196&amp;'Coverage Indicators - Section D'!$J$45:$J$196,0))&lt;&gt;0,INDEX('Coverage Indicators - Section D'!E$45:E$196,MATCH('Print View'!$A101&amp;'Print View'!$Q$77,'Coverage Indicators - Section D'!$B$45:$B$196&amp;'Coverage Indicators - Section D'!$J$45:$J$196,0)),""),"")</f>
        <v>81287.542462067329</v>
      </c>
      <c r="Q101" s="241">
        <f t="array" ref="Q101">IFERROR(IF(INDEX('Coverage Indicators - Section D'!F$45:F$196,MATCH('Print View'!$A101&amp;'Print View'!$Q$77,'Coverage Indicators - Section D'!$B$45:$B$196&amp;'Coverage Indicators - Section D'!$J$45:$J$196,0))&lt;&gt;0,INDEX('Coverage Indicators - Section D'!F$45:F$196,MATCH('Print View'!$A101&amp;'Print View'!$Q$77,'Coverage Indicators - Section D'!$B$45:$B$196&amp;'Coverage Indicators - Section D'!$J$45:$J$196,0)),""),"")</f>
        <v>85565.834170597198</v>
      </c>
      <c r="R101" s="254">
        <f t="array" ref="R101">IFERROR(IF(INDEX('Coverage Indicators - Section D'!G$45:G$196,MATCH('Print View'!$A101&amp;'Print View'!$Q$77,'Coverage Indicators - Section D'!$B$45:$B$196&amp;'Coverage Indicators - Section D'!$J$45:$J$196,0))&lt;&gt;0,INDEX('Coverage Indicators - Section D'!G$45:G$196,MATCH('Print View'!$A101&amp;'Print View'!$Q$77,'Coverage Indicators - Section D'!$B$45:$B$196&amp;'Coverage Indicators - Section D'!$J$45:$J$196,0)),""),"")</f>
        <v>94.999999999999986</v>
      </c>
      <c r="S101" s="231" t="str">
        <f t="array" ref="S101">IFERROR(IF(INDEX('Coverage Indicators - Section D'!H$45:H$196,MATCH('Print View'!$A101&amp;'Print View'!$Q$77,'Coverage Indicators - Section D'!$B$45:$B$196&amp;'Coverage Indicators - Section D'!$J$45:$J$196,0))&lt;&gt;0,INDEX('Coverage Indicators - Section D'!H$45:H$196,MATCH('Print View'!$A101&amp;'Print View'!$Q$77,'Coverage Indicators - Section D'!$B$45:$B$196&amp;'Coverage Indicators - Section D'!$J$45:$J$196,0)),""),"")</f>
        <v/>
      </c>
      <c r="T101" s="245">
        <f t="array" ref="T101">IFERROR(IF(INDEX('Coverage Indicators - Section D'!E$45:E$196,MATCH('Print View'!$A101&amp;'Print View'!$U$77,'Coverage Indicators - Section D'!$B$45:$B$196&amp;'Coverage Indicators - Section D'!$J$45:$J$196,0))&lt;&gt;0,INDEX('Coverage Indicators - Section D'!E$45:E$196,MATCH('Print View'!$A101&amp;'Print View'!$U$77,'Coverage Indicators - Section D'!$B$45:$B$196&amp;'Coverage Indicators - Section D'!$J$45:$J$196,0)),""),"")</f>
        <v>87460.315217780575</v>
      </c>
      <c r="U101" s="241">
        <f t="array" ref="U101">IFERROR(IF(INDEX('Coverage Indicators - Section D'!F$45:F$196,MATCH('Print View'!$A101&amp;'Print View'!$U$77,'Coverage Indicators - Section D'!$B$45:$B$196&amp;'Coverage Indicators - Section D'!$J$45:$J$196,0))&lt;&gt;0,INDEX('Coverage Indicators - Section D'!F$45:F$196,MATCH('Print View'!$A101&amp;'Print View'!$U$77,'Coverage Indicators - Section D'!$B$45:$B$196&amp;'Coverage Indicators - Section D'!$J$45:$J$196,0)),""),"")</f>
        <v>92063.48970292692</v>
      </c>
      <c r="V101" s="254">
        <f t="array" ref="V101">IFERROR(IF(INDEX('Coverage Indicators - Section D'!G$45:G$196,MATCH('Print View'!$A101&amp;'Print View'!$U$77,'Coverage Indicators - Section D'!$B$45:$B$196&amp;'Coverage Indicators - Section D'!$J$45:$J$196,0))&lt;&gt;0,INDEX('Coverage Indicators - Section D'!G$45:G$196,MATCH('Print View'!$A101&amp;'Print View'!$U$77,'Coverage Indicators - Section D'!$B$45:$B$196&amp;'Coverage Indicators - Section D'!$J$45:$J$196,0)),""),"")</f>
        <v>95</v>
      </c>
      <c r="W101" s="231" t="str">
        <f t="array" ref="W101">IFERROR(IF(INDEX('Coverage Indicators - Section D'!H$45:H$196,MATCH('Print View'!$A101&amp;'Print View'!$U$77,'Coverage Indicators - Section D'!$B$45:$B$196&amp;'Coverage Indicators - Section D'!$J$45:$J$196,0))&lt;&gt;0,INDEX('Coverage Indicators - Section D'!H$45:H$196,MATCH('Print View'!$A101&amp;'Print View'!$U$77,'Coverage Indicators - Section D'!$B$45:$B$196&amp;'Coverage Indicators - Section D'!$J$45:$J$196,0)),""),"")</f>
        <v/>
      </c>
      <c r="X101" s="247">
        <f t="array" ref="X101">IFERROR(IF(INDEX('Coverage Indicators - Section D'!E$45:E$196,MATCH('Print View'!$A101&amp;'Print View'!$Y$77,'Coverage Indicators - Section D'!$B$45:$B$196&amp;'Coverage Indicators - Section D'!$J$45:$J$196,0))&lt;&gt;0,INDEX('Coverage Indicators - Section D'!E$45:E$196,MATCH('Print View'!$A101&amp;'Print View'!$Y$77,'Coverage Indicators - Section D'!$B$45:$B$196&amp;'Coverage Indicators - Section D'!$J$45:$J$196,0)),""),"")</f>
        <v>92441.453482918238</v>
      </c>
      <c r="Y101" s="248">
        <f t="array" ref="Y101">IFERROR(IF(INDEX('Coverage Indicators - Section D'!F$45:F$196,MATCH('Print View'!$A101&amp;'Print View'!$Y$77,'Coverage Indicators - Section D'!$B$45:$B$196&amp;'Coverage Indicators - Section D'!$J$45:$J$196,0))&lt;&gt;0,INDEX('Coverage Indicators - Section D'!F$45:F$196,MATCH('Print View'!$A101&amp;'Print View'!$Y$77,'Coverage Indicators - Section D'!$B$45:$B$196&amp;'Coverage Indicators - Section D'!$J$45:$J$196,0)),""),"")</f>
        <v>97306.793139913934</v>
      </c>
      <c r="Z101" s="256">
        <f t="array" ref="Z101">IFERROR(IF(INDEX('Coverage Indicators - Section D'!G$45:G$196,MATCH('Print View'!$A101&amp;'Print View'!$Y$77,'Coverage Indicators - Section D'!$B$45:$B$196&amp;'Coverage Indicators - Section D'!$J$45:$J$196,0))&lt;&gt;0,INDEX('Coverage Indicators - Section D'!G$45:G$196,MATCH('Print View'!$A101&amp;'Print View'!$Y$77,'Coverage Indicators - Section D'!$B$45:$B$196&amp;'Coverage Indicators - Section D'!$J$45:$J$196,0)),""),"")</f>
        <v>95</v>
      </c>
      <c r="AA101" s="180" t="str">
        <f t="array" ref="AA101">IFERROR(IF(INDEX('Coverage Indicators - Section D'!H$45:H$196,MATCH('Print View'!$A101&amp;'Print View'!$Y$77,'Coverage Indicators - Section D'!$B$45:$B$196&amp;'Coverage Indicators - Section D'!$J$45:$J$196,0))&lt;&gt;0,INDEX('Coverage Indicators - Section D'!H$45:H$196,MATCH('Print View'!$A101&amp;'Print View'!$Y$77,'Coverage Indicators - Section D'!$B$45:$B$196&amp;'Coverage Indicators - Section D'!$J$45:$J$196,0)),""),"")</f>
        <v/>
      </c>
      <c r="AB101" s="247" t="str">
        <f t="array" ref="AB101">IFERROR(IF(INDEX('Coverage Indicators - Section D'!E$45:E$196,MATCH('Print View'!$A101&amp;'Print View'!$AC$77,'Coverage Indicators - Section D'!$B$45:$B$196&amp;'Coverage Indicators - Section D'!$J$45:$J$196,0))&lt;&gt;0,INDEX('Coverage Indicators - Section D'!E$45:E$196,MATCH('Print View'!$A101&amp;'Print View'!$AC$77,'Coverage Indicators - Section D'!$B$45:$B$196&amp;'Coverage Indicators - Section D'!$J$45:$J$196,0)),""),"")</f>
        <v/>
      </c>
      <c r="AC101" s="248" t="str">
        <f t="array" ref="AC101">IFERROR(IF(INDEX('Coverage Indicators - Section D'!F$45:F$196,MATCH('Print View'!$A101&amp;'Print View'!$AC$77,'Coverage Indicators - Section D'!$B$45:$B$196&amp;'Coverage Indicators - Section D'!$J$45:$J$196,0))&lt;&gt;0,INDEX('Coverage Indicators - Section D'!F$45:F$196,MATCH('Print View'!$A101&amp;'Print View'!$AC$77,'Coverage Indicators - Section D'!$B$45:$B$196&amp;'Coverage Indicators - Section D'!$J$45:$J$196,0)),""),"")</f>
        <v/>
      </c>
      <c r="AD101" s="256" t="str">
        <f t="array" ref="AD101">IFERROR(IF(INDEX('Coverage Indicators - Section D'!G$45:G$196,MATCH('Print View'!$A101&amp;'Print View'!$AC$77,'Coverage Indicators - Section D'!$B$45:$B$196&amp;'Coverage Indicators - Section D'!$J$45:$J$196,0))&lt;&gt;0,INDEX('Coverage Indicators - Section D'!G$45:G$196,MATCH('Print View'!$A101&amp;'Print View'!$AC$77,'Coverage Indicators - Section D'!$B$45:$B$196&amp;'Coverage Indicators - Section D'!$J$45:$J$196,0)),""),"")</f>
        <v/>
      </c>
      <c r="AE101" s="180" t="str">
        <f t="array" ref="AE101">IFERROR(IF(INDEX('Coverage Indicators - Section D'!H$45:H$196,MATCH('Print View'!$A101&amp;'Print View'!$AC$77,'Coverage Indicators - Section D'!$B$45:$B$196&amp;'Coverage Indicators - Section D'!$J$45:$J$196,0))&lt;&gt;0,INDEX('Coverage Indicators - Section D'!H$45:H$196,MATCH('Print View'!$A101&amp;'Print View'!$AC$77,'Coverage Indicators - Section D'!$B$45:$B$196&amp;'Coverage Indicators - Section D'!$J$45:$J$196,0)),""),"")</f>
        <v/>
      </c>
      <c r="AF101" s="247" t="str">
        <f t="array" ref="AF101">IFERROR(IF(INDEX('Coverage Indicators - Section D'!E$45:E$196,MATCH('Print View'!$A101&amp;'Print View'!$AG$77,'Coverage Indicators - Section D'!$B$45:$B$196&amp;'Coverage Indicators - Section D'!$J$45:$J$196,0))&lt;&gt;0,INDEX('Coverage Indicators - Section D'!E$45:E$196,MATCH('Print View'!$A101&amp;'Print View'!$AG$77,'Coverage Indicators - Section D'!$B$45:$B$196&amp;'Coverage Indicators - Section D'!$J$45:$J$196,0)),""),"")</f>
        <v/>
      </c>
      <c r="AG101" s="248" t="str">
        <f t="array" ref="AG101">IFERROR(IF(INDEX('Coverage Indicators - Section D'!F$45:F$196,MATCH('Print View'!$A101&amp;'Print View'!$AG$77,'Coverage Indicators - Section D'!$B$45:$B$196&amp;'Coverage Indicators - Section D'!$J$45:$J$196,0))&lt;&gt;0,INDEX('Coverage Indicators - Section D'!F$45:F$196,MATCH('Print View'!$A101&amp;'Print View'!$AG$77,'Coverage Indicators - Section D'!$B$45:$B$196&amp;'Coverage Indicators - Section D'!$J$45:$J$196,0)),""),"")</f>
        <v/>
      </c>
      <c r="AH101" s="260" t="str">
        <f t="array" ref="AH101">IFERROR(IF(INDEX('Coverage Indicators - Section D'!G$45:G$196,MATCH('Print View'!$A101&amp;'Print View'!$AG$77,'Coverage Indicators - Section D'!$B$45:$B$196&amp;'Coverage Indicators - Section D'!$J$45:$J$196,0))&lt;&gt;0,INDEX('Coverage Indicators - Section D'!G$45:G$196,MATCH('Print View'!$A101&amp;'Print View'!$AG$77,'Coverage Indicators - Section D'!$B$45:$B$196&amp;'Coverage Indicators - Section D'!$J$45:$J$196,0)),""),"")</f>
        <v/>
      </c>
      <c r="AI101" s="180" t="str">
        <f t="array" ref="AI101">IFERROR(IF(INDEX('Coverage Indicators - Section D'!H$45:H$196,MATCH('Print View'!$A101&amp;'Print View'!$AG$77,'Coverage Indicators - Section D'!$B$45:$B$196&amp;'Coverage Indicators - Section D'!$J$45:$J$196,0))&lt;&gt;0,INDEX('Coverage Indicators - Section D'!H$45:H$196,MATCH('Print View'!$A101&amp;'Print View'!$AG$77,'Coverage Indicators - Section D'!$B$45:$B$196&amp;'Coverage Indicators - Section D'!$J$45:$J$196,0)),""),"")</f>
        <v/>
      </c>
      <c r="AJ101" s="235" t="str">
        <f>IFERROR(IF(INDEX('Coverage Indicators - Section D'!W$10:W$41,MATCH('Print View'!$A101,'Coverage Indicators - Section D'!$A$10:$A$41,0))&lt;&gt;0,INDEX('Coverage Indicators - Section D'!W$10:W$41,MATCH('Print View'!$A101,'Coverage Indicators - Section D'!$A$10:$A$41,0)),""),"")</f>
        <v>Measures the extent to which HIV status of registered TB patients is ascertained. Mozambique has reported high rates of documented HIV status since 2012 (stabilized at around 95%). 2018-2020 targets aim to maintain this high performance. Results will be reported by PNTB with numerator, denominator and percentage based on program data from the reporting period. PNTB performance will be assessed in relation to the percentage target.</v>
      </c>
      <c r="AK101" s="292"/>
      <c r="AL101" s="292"/>
      <c r="AM101" s="292"/>
      <c r="AN101" s="292"/>
      <c r="AO101" s="292"/>
      <c r="AP101" s="292"/>
      <c r="AQ101" s="292"/>
      <c r="AR101" s="292"/>
    </row>
    <row r="102" spans="1:44" s="293" customFormat="1" ht="390" x14ac:dyDescent="0.25">
      <c r="A102" s="213">
        <v>23</v>
      </c>
      <c r="B102" s="202" t="str">
        <f>IFERROR(IF(INDEX('Coverage Indicators - Section D'!B$10:B$41,MATCH('Print View'!$A102,'Coverage Indicators - Section D'!$A$10:$A$41,0))&lt;&gt;0,INDEX('Coverage Indicators - Section D'!B$10:B$41,MATCH('Print View'!$A102,'Coverage Indicators - Section D'!$A$10:$A$41,0)),""),"")</f>
        <v>TB/HIV</v>
      </c>
      <c r="C102" s="202" t="str">
        <f>IFERROR(IF(INDEX('Coverage Indicators - Section D'!C$10:C$41,MATCH('Print View'!$A102,'Coverage Indicators - Section D'!$A$10:$A$41,0))&lt;&gt;0,INDEX('Coverage Indicators - Section D'!C$10:C$41,MATCH('Print View'!$A102,'Coverage Indicators - Section D'!$A$10:$A$41,0)),""),"")</f>
        <v>TB/HIV-6(M): Percentage of HIV-positive new and relapse TB patients on ART during TB treatment</v>
      </c>
      <c r="D102" s="202" t="str">
        <f>IFERROR(IF(INDEX('Coverage Indicators - Section D'!D$10:D$41,MATCH('Print View'!$A102,'Coverage Indicators - Section D'!$A$10:$A$41,0))&lt;&gt;0,INDEX('Coverage Indicators - Section D'!D$10:D$41,MATCH('Print View'!$A102,'Coverage Indicators - Section D'!$A$10:$A$41,0)),""),"")</f>
        <v/>
      </c>
      <c r="E102" s="202">
        <f>IFERROR(IF(INDEX('Coverage Indicators - Section D'!E$10:E$41,MATCH('Print View'!$A102,'Coverage Indicators - Section D'!$A$10:$A$41,0))&lt;&gt;0,INDEX('Coverage Indicators - Section D'!E$10:E$41,MATCH('Print View'!$A102,'Coverage Indicators - Section D'!$A$10:$A$41,0)),""),"")</f>
        <v>29392</v>
      </c>
      <c r="F102" s="202">
        <f>IFERROR(IF(INDEX('Coverage Indicators - Section D'!F$10:F$41,MATCH('Print View'!$A102,'Coverage Indicators - Section D'!$A$10:$A$41,0))&lt;&gt;0,INDEX('Coverage Indicators - Section D'!F$10:F$41,MATCH('Print View'!$A102,'Coverage Indicators - Section D'!$A$10:$A$41,0)),""),"")</f>
        <v>31126</v>
      </c>
      <c r="G102" s="202">
        <f>IFERROR(IF(INDEX('Coverage Indicators - Section D'!G$10:G$41,MATCH('Print View'!$A102,'Coverage Indicators - Section D'!$A$10:$A$41,0))&lt;&gt;0,INDEX('Coverage Indicators - Section D'!G$10:G$41,MATCH('Print View'!$A102,'Coverage Indicators - Section D'!$A$10:$A$41,0)),""),"")</f>
        <v>94.429094647561527</v>
      </c>
      <c r="H102" s="202" t="str">
        <f>IFERROR(IF(INDEX('Coverage Indicators - Section D'!H$10:H$41,MATCH('Print View'!$A102,'Coverage Indicators - Section D'!$A$10:$A$41,0))&lt;&gt;0,INDEX('Coverage Indicators - Section D'!H$10:H$41,MATCH('Print View'!$A102,'Coverage Indicators - Section D'!$A$10:$A$41,0)),""),"")</f>
        <v>2016</v>
      </c>
      <c r="I102" s="202" t="str">
        <f>IFERROR(IF(INDEX('Coverage Indicators - Section D'!P$10:P$41,MATCH('Print View'!$A102,'Coverage Indicators - Section D'!$A$10:$A$41,0))&lt;&gt;0,INDEX('Coverage Indicators - Section D'!P$10:P$41,MATCH('Print View'!$A102,'Coverage Indicators - Section D'!$A$10:$A$41,0)),""),"")</f>
        <v>HMIS (SIS-MA)</v>
      </c>
      <c r="J102" s="202" t="str">
        <f>IFERROR(IF(INDEX('Coverage Indicators - Section D'!Q$10:Q$41,MATCH('Print View'!$A102,'Coverage Indicators - Section D'!$A$10:$A$41,0))&lt;&gt;0,INDEX('Coverage Indicators - Section D'!Q$10:Q$41,MATCH('Print View'!$A102,'Coverage Indicators - Section D'!$A$10:$A$41,0)),""),"")</f>
        <v/>
      </c>
      <c r="K102" s="202" t="str">
        <f>IFERROR(IF(INDEX('Coverage Indicators - Section D'!R$10:R$41,MATCH('Print View'!$A102,'Coverage Indicators - Section D'!$A$10:$A$41,0))&lt;&gt;0,INDEX('Coverage Indicators - Section D'!R$10:R$41,MATCH('Print View'!$A102,'Coverage Indicators - Section D'!$A$10:$A$41,0)),""),"")</f>
        <v>TCS-1(M): Percentage of people living with HIV currently receiving antiretroviral therapy</v>
      </c>
      <c r="L102" s="202" t="str">
        <f>IFERROR(IF(INDEX('Coverage Indicators - Section D'!S$10:S$41,MATCH('Print View'!$A102,'Coverage Indicators - Section D'!$A$10:$A$41,0))&lt;&gt;0,INDEX('Coverage Indicators - Section D'!S$10:S$41,MATCH('Print View'!$A102,'Coverage Indicators - Section D'!$A$10:$A$41,0)),""),"")</f>
        <v>Ministry of Health of the Government of Mozambique</v>
      </c>
      <c r="M102" s="202" t="str">
        <f>IFERROR(IF(INDEX('Coverage Indicators - Section D'!T$10:T$41,MATCH('Print View'!$A102,'Coverage Indicators - Section D'!$A$10:$A$41,0))&lt;&gt;0,INDEX('Coverage Indicators - Section D'!T$10:T$41,MATCH('Print View'!$A102,'Coverage Indicators - Section D'!$A$10:$A$41,0)),""),"")</f>
        <v>Mozambique</v>
      </c>
      <c r="N102" s="202" t="str">
        <f>IFERROR(IF(INDEX('Coverage Indicators - Section D'!U$10:U$41,MATCH('Print View'!$A102,'Coverage Indicators - Section D'!$A$10:$A$41,0))&lt;&gt;0,INDEX('Coverage Indicators - Section D'!U$10:U$41,MATCH('Print View'!$A102,'Coverage Indicators - Section D'!$A$10:$A$41,0)),""),"")</f>
        <v>National</v>
      </c>
      <c r="O102" s="202" t="str">
        <f>IFERROR(IF(INDEX('Coverage Indicators - Section D'!V$10:V$41,MATCH('Print View'!$A102,'Coverage Indicators - Section D'!$A$10:$A$41,0))&lt;&gt;0,INDEX('Coverage Indicators - Section D'!V$10:V$41,MATCH('Print View'!$A102,'Coverage Indicators - Section D'!$A$10:$A$41,0)),""),"")</f>
        <v>N-Non-cumulative</v>
      </c>
      <c r="P102" s="238">
        <f t="array" ref="P102">IFERROR(IF(INDEX('Coverage Indicators - Section D'!E$45:E$196,MATCH('Print View'!$A102&amp;'Print View'!$Q$77,'Coverage Indicators - Section D'!$B$45:$B$196&amp;'Coverage Indicators - Section D'!$J$45:$J$196,0))&lt;&gt;0,INDEX('Coverage Indicators - Section D'!E$45:E$196,MATCH('Print View'!$A102&amp;'Print View'!$Q$77,'Coverage Indicators - Section D'!$B$45:$B$196&amp;'Coverage Indicators - Section D'!$J$45:$J$196,0)),""),"")</f>
        <v>32515.016984826932</v>
      </c>
      <c r="Q102" s="239">
        <f t="array" ref="Q102">IFERROR(IF(INDEX('Coverage Indicators - Section D'!F$45:F$196,MATCH('Print View'!$A102&amp;'Print View'!$Q$77,'Coverage Indicators - Section D'!$B$45:$B$196&amp;'Coverage Indicators - Section D'!$J$45:$J$196,0))&lt;&gt;0,INDEX('Coverage Indicators - Section D'!F$45:F$196,MATCH('Print View'!$A102&amp;'Print View'!$Q$77,'Coverage Indicators - Section D'!$B$45:$B$196&amp;'Coverage Indicators - Section D'!$J$45:$J$196,0)),""),"")</f>
        <v>34226.333668238876</v>
      </c>
      <c r="R102" s="253">
        <f t="array" ref="R102">IFERROR(IF(INDEX('Coverage Indicators - Section D'!G$45:G$196,MATCH('Print View'!$A102&amp;'Print View'!$Q$77,'Coverage Indicators - Section D'!$B$45:$B$196&amp;'Coverage Indicators - Section D'!$J$45:$J$196,0))&lt;&gt;0,INDEX('Coverage Indicators - Section D'!G$45:G$196,MATCH('Print View'!$A102&amp;'Print View'!$Q$77,'Coverage Indicators - Section D'!$B$45:$B$196&amp;'Coverage Indicators - Section D'!$J$45:$J$196,0)),""),"")</f>
        <v>95</v>
      </c>
      <c r="S102" s="174" t="str">
        <f t="array" ref="S102">IFERROR(IF(INDEX('Coverage Indicators - Section D'!H$45:H$196,MATCH('Print View'!$A102&amp;'Print View'!$Q$77,'Coverage Indicators - Section D'!$B$45:$B$196&amp;'Coverage Indicators - Section D'!$J$45:$J$196,0))&lt;&gt;0,INDEX('Coverage Indicators - Section D'!H$45:H$196,MATCH('Print View'!$A102&amp;'Print View'!$Q$77,'Coverage Indicators - Section D'!$B$45:$B$196&amp;'Coverage Indicators - Section D'!$J$45:$J$196,0)),""),"")</f>
        <v/>
      </c>
      <c r="T102" s="244">
        <f t="array" ref="T102">IFERROR(IF(INDEX('Coverage Indicators - Section D'!E$45:E$196,MATCH('Print View'!$A102&amp;'Print View'!$U$77,'Coverage Indicators - Section D'!$B$45:$B$196&amp;'Coverage Indicators - Section D'!$J$45:$J$196,0))&lt;&gt;0,INDEX('Coverage Indicators - Section D'!E$45:E$196,MATCH('Print View'!$A102&amp;'Print View'!$U$77,'Coverage Indicators - Section D'!$B$45:$B$196&amp;'Coverage Indicators - Section D'!$J$45:$J$196,0)),""),"")</f>
        <v>33234.919782756609</v>
      </c>
      <c r="U102" s="239">
        <f t="array" ref="U102">IFERROR(IF(INDEX('Coverage Indicators - Section D'!F$45:F$196,MATCH('Print View'!$A102&amp;'Print View'!$U$77,'Coverage Indicators - Section D'!$B$45:$B$196&amp;'Coverage Indicators - Section D'!$J$45:$J$196,0))&lt;&gt;0,INDEX('Coverage Indicators - Section D'!F$45:F$196,MATCH('Print View'!$A102&amp;'Print View'!$U$77,'Coverage Indicators - Section D'!$B$45:$B$196&amp;'Coverage Indicators - Section D'!$J$45:$J$196,0)),""),"")</f>
        <v>34984.126087112221</v>
      </c>
      <c r="V102" s="253">
        <f t="array" ref="V102">IFERROR(IF(INDEX('Coverage Indicators - Section D'!G$45:G$196,MATCH('Print View'!$A102&amp;'Print View'!$U$77,'Coverage Indicators - Section D'!$B$45:$B$196&amp;'Coverage Indicators - Section D'!$J$45:$J$196,0))&lt;&gt;0,INDEX('Coverage Indicators - Section D'!G$45:G$196,MATCH('Print View'!$A102&amp;'Print View'!$U$77,'Coverage Indicators - Section D'!$B$45:$B$196&amp;'Coverage Indicators - Section D'!$J$45:$J$196,0)),""),"")</f>
        <v>95</v>
      </c>
      <c r="W102" s="174" t="str">
        <f t="array" ref="W102">IFERROR(IF(INDEX('Coverage Indicators - Section D'!H$45:H$196,MATCH('Print View'!$A102&amp;'Print View'!$U$77,'Coverage Indicators - Section D'!$B$45:$B$196&amp;'Coverage Indicators - Section D'!$J$45:$J$196,0))&lt;&gt;0,INDEX('Coverage Indicators - Section D'!H$45:H$196,MATCH('Print View'!$A102&amp;'Print View'!$U$77,'Coverage Indicators - Section D'!$B$45:$B$196&amp;'Coverage Indicators - Section D'!$J$45:$J$196,0)),""),"")</f>
        <v/>
      </c>
      <c r="X102" s="249">
        <f t="array" ref="X102">IFERROR(IF(INDEX('Coverage Indicators - Section D'!E$45:E$196,MATCH('Print View'!$A102&amp;'Print View'!$Y$77,'Coverage Indicators - Section D'!$B$45:$B$196&amp;'Coverage Indicators - Section D'!$J$45:$J$196,0))&lt;&gt;0,INDEX('Coverage Indicators - Section D'!E$45:E$196,MATCH('Print View'!$A102&amp;'Print View'!$Y$77,'Coverage Indicators - Section D'!$B$45:$B$196&amp;'Coverage Indicators - Section D'!$J$45:$J$196,0)),""),"")</f>
        <v>33278.92325385056</v>
      </c>
      <c r="Y102" s="250">
        <f t="array" ref="Y102">IFERROR(IF(INDEX('Coverage Indicators - Section D'!F$45:F$196,MATCH('Print View'!$A102&amp;'Print View'!$Y$77,'Coverage Indicators - Section D'!$B$45:$B$196&amp;'Coverage Indicators - Section D'!$J$45:$J$196,0))&lt;&gt;0,INDEX('Coverage Indicators - Section D'!F$45:F$196,MATCH('Print View'!$A102&amp;'Print View'!$Y$77,'Coverage Indicators - Section D'!$B$45:$B$196&amp;'Coverage Indicators - Section D'!$J$45:$J$196,0)),""),"")</f>
        <v>35030.445530369012</v>
      </c>
      <c r="Z102" s="257">
        <f t="array" ref="Z102">IFERROR(IF(INDEX('Coverage Indicators - Section D'!G$45:G$196,MATCH('Print View'!$A102&amp;'Print View'!$Y$77,'Coverage Indicators - Section D'!$B$45:$B$196&amp;'Coverage Indicators - Section D'!$J$45:$J$196,0))&lt;&gt;0,INDEX('Coverage Indicators - Section D'!G$45:G$196,MATCH('Print View'!$A102&amp;'Print View'!$Y$77,'Coverage Indicators - Section D'!$B$45:$B$196&amp;'Coverage Indicators - Section D'!$J$45:$J$196,0)),""),"")</f>
        <v>95</v>
      </c>
      <c r="AA102" s="185" t="str">
        <f t="array" ref="AA102">IFERROR(IF(INDEX('Coverage Indicators - Section D'!H$45:H$196,MATCH('Print View'!$A102&amp;'Print View'!$Y$77,'Coverage Indicators - Section D'!$B$45:$B$196&amp;'Coverage Indicators - Section D'!$J$45:$J$196,0))&lt;&gt;0,INDEX('Coverage Indicators - Section D'!H$45:H$196,MATCH('Print View'!$A102&amp;'Print View'!$Y$77,'Coverage Indicators - Section D'!$B$45:$B$196&amp;'Coverage Indicators - Section D'!$J$45:$J$196,0)),""),"")</f>
        <v/>
      </c>
      <c r="AB102" s="249" t="str">
        <f t="array" ref="AB102">IFERROR(IF(INDEX('Coverage Indicators - Section D'!E$45:E$196,MATCH('Print View'!$A102&amp;'Print View'!$AC$77,'Coverage Indicators - Section D'!$B$45:$B$196&amp;'Coverage Indicators - Section D'!$J$45:$J$196,0))&lt;&gt;0,INDEX('Coverage Indicators - Section D'!E$45:E$196,MATCH('Print View'!$A102&amp;'Print View'!$AC$77,'Coverage Indicators - Section D'!$B$45:$B$196&amp;'Coverage Indicators - Section D'!$J$45:$J$196,0)),""),"")</f>
        <v/>
      </c>
      <c r="AC102" s="250" t="str">
        <f t="array" ref="AC102">IFERROR(IF(INDEX('Coverage Indicators - Section D'!F$45:F$196,MATCH('Print View'!$A102&amp;'Print View'!$AC$77,'Coverage Indicators - Section D'!$B$45:$B$196&amp;'Coverage Indicators - Section D'!$J$45:$J$196,0))&lt;&gt;0,INDEX('Coverage Indicators - Section D'!F$45:F$196,MATCH('Print View'!$A102&amp;'Print View'!$AC$77,'Coverage Indicators - Section D'!$B$45:$B$196&amp;'Coverage Indicators - Section D'!$J$45:$J$196,0)),""),"")</f>
        <v/>
      </c>
      <c r="AD102" s="257" t="str">
        <f t="array" ref="AD102">IFERROR(IF(INDEX('Coverage Indicators - Section D'!G$45:G$196,MATCH('Print View'!$A102&amp;'Print View'!$AC$77,'Coverage Indicators - Section D'!$B$45:$B$196&amp;'Coverage Indicators - Section D'!$J$45:$J$196,0))&lt;&gt;0,INDEX('Coverage Indicators - Section D'!G$45:G$196,MATCH('Print View'!$A102&amp;'Print View'!$AC$77,'Coverage Indicators - Section D'!$B$45:$B$196&amp;'Coverage Indicators - Section D'!$J$45:$J$196,0)),""),"")</f>
        <v/>
      </c>
      <c r="AE102" s="185" t="str">
        <f t="array" ref="AE102">IFERROR(IF(INDEX('Coverage Indicators - Section D'!H$45:H$196,MATCH('Print View'!$A102&amp;'Print View'!$AC$77,'Coverage Indicators - Section D'!$B$45:$B$196&amp;'Coverage Indicators - Section D'!$J$45:$J$196,0))&lt;&gt;0,INDEX('Coverage Indicators - Section D'!H$45:H$196,MATCH('Print View'!$A102&amp;'Print View'!$AC$77,'Coverage Indicators - Section D'!$B$45:$B$196&amp;'Coverage Indicators - Section D'!$J$45:$J$196,0)),""),"")</f>
        <v/>
      </c>
      <c r="AF102" s="249" t="str">
        <f t="array" ref="AF102">IFERROR(IF(INDEX('Coverage Indicators - Section D'!E$45:E$196,MATCH('Print View'!$A102&amp;'Print View'!$AG$77,'Coverage Indicators - Section D'!$B$45:$B$196&amp;'Coverage Indicators - Section D'!$J$45:$J$196,0))&lt;&gt;0,INDEX('Coverage Indicators - Section D'!E$45:E$196,MATCH('Print View'!$A102&amp;'Print View'!$AG$77,'Coverage Indicators - Section D'!$B$45:$B$196&amp;'Coverage Indicators - Section D'!$J$45:$J$196,0)),""),"")</f>
        <v/>
      </c>
      <c r="AG102" s="250" t="str">
        <f t="array" ref="AG102">IFERROR(IF(INDEX('Coverage Indicators - Section D'!F$45:F$196,MATCH('Print View'!$A102&amp;'Print View'!$AG$77,'Coverage Indicators - Section D'!$B$45:$B$196&amp;'Coverage Indicators - Section D'!$J$45:$J$196,0))&lt;&gt;0,INDEX('Coverage Indicators - Section D'!F$45:F$196,MATCH('Print View'!$A102&amp;'Print View'!$AG$77,'Coverage Indicators - Section D'!$B$45:$B$196&amp;'Coverage Indicators - Section D'!$J$45:$J$196,0)),""),"")</f>
        <v/>
      </c>
      <c r="AH102" s="261" t="str">
        <f t="array" ref="AH102">IFERROR(IF(INDEX('Coverage Indicators - Section D'!G$45:G$196,MATCH('Print View'!$A102&amp;'Print View'!$AG$77,'Coverage Indicators - Section D'!$B$45:$B$196&amp;'Coverage Indicators - Section D'!$J$45:$J$196,0))&lt;&gt;0,INDEX('Coverage Indicators - Section D'!G$45:G$196,MATCH('Print View'!$A102&amp;'Print View'!$AG$77,'Coverage Indicators - Section D'!$B$45:$B$196&amp;'Coverage Indicators - Section D'!$J$45:$J$196,0)),""),"")</f>
        <v/>
      </c>
      <c r="AI102" s="185" t="str">
        <f t="array" ref="AI102">IFERROR(IF(INDEX('Coverage Indicators - Section D'!H$45:H$196,MATCH('Print View'!$A102&amp;'Print View'!$AG$77,'Coverage Indicators - Section D'!$B$45:$B$196&amp;'Coverage Indicators - Section D'!$J$45:$J$196,0))&lt;&gt;0,INDEX('Coverage Indicators - Section D'!H$45:H$196,MATCH('Print View'!$A102&amp;'Print View'!$AG$77,'Coverage Indicators - Section D'!$B$45:$B$196&amp;'Coverage Indicators - Section D'!$J$45:$J$196,0)),""),"")</f>
        <v/>
      </c>
      <c r="AJ102" s="234" t="str">
        <f>IFERROR(IF(INDEX('Coverage Indicators - Section D'!W$10:W$41,MATCH('Print View'!$A102,'Coverage Indicators - Section D'!$A$10:$A$41,0))&lt;&gt;0,INDEX('Coverage Indicators - Section D'!W$10:W$41,MATCH('Print View'!$A102,'Coverage Indicators - Section D'!$A$10:$A$41,0)),""),"")</f>
        <v>Measures the extent to which HIV-positive TB patients receive ART during TB treatment. Both treatments are necessary to minimize mortality. Service-level coverage of ART for co-infected patients has steadily increased over the last decade but is expected to level-off at around 95% due to a small percentage of patients that will refuse treatment. 2018-2020 targets have been set to reflect this high performance.  Results will be reported by PNTB with numerator, denominator and percentage based on program data from the reporting period. PNTB performance will be assessed in relation to the percentage target.</v>
      </c>
      <c r="AK102" s="292"/>
      <c r="AL102" s="292"/>
      <c r="AM102" s="292"/>
      <c r="AN102" s="292"/>
      <c r="AO102" s="292"/>
      <c r="AP102" s="292"/>
      <c r="AQ102" s="292"/>
      <c r="AR102" s="292"/>
    </row>
    <row r="103" spans="1:44" s="293" customFormat="1" ht="409.5" x14ac:dyDescent="0.25">
      <c r="A103" s="177">
        <v>24</v>
      </c>
      <c r="B103" s="203" t="str">
        <f>IFERROR(IF(INDEX('Coverage Indicators - Section D'!B$10:B$41,MATCH('Print View'!$A103,'Coverage Indicators - Section D'!$A$10:$A$41,0))&lt;&gt;0,INDEX('Coverage Indicators - Section D'!B$10:B$41,MATCH('Print View'!$A103,'Coverage Indicators - Section D'!$A$10:$A$41,0)),""),"")</f>
        <v>TB care and prevention</v>
      </c>
      <c r="C103" s="203" t="str">
        <f>IFERROR(IF(INDEX('Coverage Indicators - Section D'!C$10:C$41,MATCH('Print View'!$A103,'Coverage Indicators - Section D'!$A$10:$A$41,0))&lt;&gt;0,INDEX('Coverage Indicators - Section D'!C$10:C$41,MATCH('Print View'!$A103,'Coverage Indicators - Section D'!$A$10:$A$41,0)),""),"")</f>
        <v>TCP-1(M): Number of notified cases of all forms of TB-(i.e. bacteriologically confirmed + clinically diagnosed), includes new and relapse cases</v>
      </c>
      <c r="D103" s="203" t="str">
        <f>IFERROR(IF(INDEX('Coverage Indicators - Section D'!D$10:D$41,MATCH('Print View'!$A103,'Coverage Indicators - Section D'!$A$10:$A$41,0))&lt;&gt;0,INDEX('Coverage Indicators - Section D'!D$10:D$41,MATCH('Print View'!$A103,'Coverage Indicators - Section D'!$A$10:$A$41,0)),""),"")</f>
        <v/>
      </c>
      <c r="E103" s="203">
        <f>IFERROR(IF(INDEX('Coverage Indicators - Section D'!E$10:E$41,MATCH('Print View'!$A103,'Coverage Indicators - Section D'!$A$10:$A$41,0))&lt;&gt;0,INDEX('Coverage Indicators - Section D'!E$10:E$41,MATCH('Print View'!$A103,'Coverage Indicators - Section D'!$A$10:$A$41,0)),""),"")</f>
        <v>73470</v>
      </c>
      <c r="F103" s="203" t="str">
        <f>IFERROR(IF(INDEX('Coverage Indicators - Section D'!F$10:F$41,MATCH('Print View'!$A103,'Coverage Indicators - Section D'!$A$10:$A$41,0))&lt;&gt;0,INDEX('Coverage Indicators - Section D'!F$10:F$41,MATCH('Print View'!$A103,'Coverage Indicators - Section D'!$A$10:$A$41,0)),""),"")</f>
        <v/>
      </c>
      <c r="G103" s="203" t="str">
        <f>IFERROR(IF(INDEX('Coverage Indicators - Section D'!G$10:G$41,MATCH('Print View'!$A103,'Coverage Indicators - Section D'!$A$10:$A$41,0))&lt;&gt;0,INDEX('Coverage Indicators - Section D'!G$10:G$41,MATCH('Print View'!$A103,'Coverage Indicators - Section D'!$A$10:$A$41,0)),""),"")</f>
        <v/>
      </c>
      <c r="H103" s="203" t="str">
        <f>IFERROR(IF(INDEX('Coverage Indicators - Section D'!H$10:H$41,MATCH('Print View'!$A103,'Coverage Indicators - Section D'!$A$10:$A$41,0))&lt;&gt;0,INDEX('Coverage Indicators - Section D'!H$10:H$41,MATCH('Print View'!$A103,'Coverage Indicators - Section D'!$A$10:$A$41,0)),""),"")</f>
        <v>2016</v>
      </c>
      <c r="I103" s="203" t="str">
        <f>IFERROR(IF(INDEX('Coverage Indicators - Section D'!P$10:P$41,MATCH('Print View'!$A103,'Coverage Indicators - Section D'!$A$10:$A$41,0))&lt;&gt;0,INDEX('Coverage Indicators - Section D'!P$10:P$41,MATCH('Print View'!$A103,'Coverage Indicators - Section D'!$A$10:$A$41,0)),""),"")</f>
        <v>HMIS (SIS-MA)</v>
      </c>
      <c r="J103" s="203" t="str">
        <f>IFERROR(IF(INDEX('Coverage Indicators - Section D'!Q$10:Q$41,MATCH('Print View'!$A103,'Coverage Indicators - Section D'!$A$10:$A$41,0))&lt;&gt;0,INDEX('Coverage Indicators - Section D'!Q$10:Q$41,MATCH('Print View'!$A103,'Coverage Indicators - Section D'!$A$10:$A$41,0)),""),"")</f>
        <v>HIV test status,Gender,Age,TB case definition</v>
      </c>
      <c r="K103" s="203" t="str">
        <f>IFERROR(IF(INDEX('Coverage Indicators - Section D'!R$10:R$41,MATCH('Print View'!$A103,'Coverage Indicators - Section D'!$A$10:$A$41,0))&lt;&gt;0,INDEX('Coverage Indicators - Section D'!R$10:R$41,MATCH('Print View'!$A103,'Coverage Indicators - Section D'!$A$10:$A$41,0)),""),"")</f>
        <v/>
      </c>
      <c r="L103" s="203" t="str">
        <f>IFERROR(IF(INDEX('Coverage Indicators - Section D'!S$10:S$41,MATCH('Print View'!$A103,'Coverage Indicators - Section D'!$A$10:$A$41,0))&lt;&gt;0,INDEX('Coverage Indicators - Section D'!S$10:S$41,MATCH('Print View'!$A103,'Coverage Indicators - Section D'!$A$10:$A$41,0)),""),"")</f>
        <v>Ministry of Health of the Government of Mozambique</v>
      </c>
      <c r="M103" s="203" t="str">
        <f>IFERROR(IF(INDEX('Coverage Indicators - Section D'!T$10:T$41,MATCH('Print View'!$A103,'Coverage Indicators - Section D'!$A$10:$A$41,0))&lt;&gt;0,INDEX('Coverage Indicators - Section D'!T$10:T$41,MATCH('Print View'!$A103,'Coverage Indicators - Section D'!$A$10:$A$41,0)),""),"")</f>
        <v>Mozambique</v>
      </c>
      <c r="N103" s="203" t="str">
        <f>IFERROR(IF(INDEX('Coverage Indicators - Section D'!U$10:U$41,MATCH('Print View'!$A103,'Coverage Indicators - Section D'!$A$10:$A$41,0))&lt;&gt;0,INDEX('Coverage Indicators - Section D'!U$10:U$41,MATCH('Print View'!$A103,'Coverage Indicators - Section D'!$A$10:$A$41,0)),""),"")</f>
        <v>National</v>
      </c>
      <c r="O103" s="203" t="str">
        <f>IFERROR(IF(INDEX('Coverage Indicators - Section D'!V$10:V$41,MATCH('Print View'!$A103,'Coverage Indicators - Section D'!$A$10:$A$41,0))&lt;&gt;0,INDEX('Coverage Indicators - Section D'!V$10:V$41,MATCH('Print View'!$A103,'Coverage Indicators - Section D'!$A$10:$A$41,0)),""),"")</f>
        <v>N-Non-cumulative</v>
      </c>
      <c r="P103" s="240">
        <f t="array" ref="P103">IFERROR(IF(INDEX('Coverage Indicators - Section D'!E$45:E$196,MATCH('Print View'!$A103&amp;'Print View'!$Q$77,'Coverage Indicators - Section D'!$B$45:$B$196&amp;'Coverage Indicators - Section D'!$J$45:$J$196,0))&lt;&gt;0,INDEX('Coverage Indicators - Section D'!E$45:E$196,MATCH('Print View'!$A103&amp;'Print View'!$Q$77,'Coverage Indicators - Section D'!$B$45:$B$196&amp;'Coverage Indicators - Section D'!$J$45:$J$196,0)),""),"")</f>
        <v>85565.834170597198</v>
      </c>
      <c r="Q103" s="241" t="str">
        <f t="array" ref="Q103">IFERROR(IF(INDEX('Coverage Indicators - Section D'!F$45:F$196,MATCH('Print View'!$A103&amp;'Print View'!$Q$77,'Coverage Indicators - Section D'!$B$45:$B$196&amp;'Coverage Indicators - Section D'!$J$45:$J$196,0))&lt;&gt;0,INDEX('Coverage Indicators - Section D'!F$45:F$196,MATCH('Print View'!$A103&amp;'Print View'!$Q$77,'Coverage Indicators - Section D'!$B$45:$B$196&amp;'Coverage Indicators - Section D'!$J$45:$J$196,0)),""),"")</f>
        <v/>
      </c>
      <c r="R103" s="254" t="str">
        <f t="array" ref="R103">IFERROR(IF(INDEX('Coverage Indicators - Section D'!G$45:G$196,MATCH('Print View'!$A103&amp;'Print View'!$Q$77,'Coverage Indicators - Section D'!$B$45:$B$196&amp;'Coverage Indicators - Section D'!$J$45:$J$196,0))&lt;&gt;0,INDEX('Coverage Indicators - Section D'!G$45:G$196,MATCH('Print View'!$A103&amp;'Print View'!$Q$77,'Coverage Indicators - Section D'!$B$45:$B$196&amp;'Coverage Indicators - Section D'!$J$45:$J$196,0)),""),"")</f>
        <v/>
      </c>
      <c r="S103" s="231" t="str">
        <f t="array" ref="S103">IFERROR(IF(INDEX('Coverage Indicators - Section D'!H$45:H$196,MATCH('Print View'!$A103&amp;'Print View'!$Q$77,'Coverage Indicators - Section D'!$B$45:$B$196&amp;'Coverage Indicators - Section D'!$J$45:$J$196,0))&lt;&gt;0,INDEX('Coverage Indicators - Section D'!H$45:H$196,MATCH('Print View'!$A103&amp;'Print View'!$Q$77,'Coverage Indicators - Section D'!$B$45:$B$196&amp;'Coverage Indicators - Section D'!$J$45:$J$196,0)),""),"")</f>
        <v/>
      </c>
      <c r="T103" s="245">
        <f t="array" ref="T103">IFERROR(IF(INDEX('Coverage Indicators - Section D'!E$45:E$196,MATCH('Print View'!$A103&amp;'Print View'!$U$77,'Coverage Indicators - Section D'!$B$45:$B$196&amp;'Coverage Indicators - Section D'!$J$45:$J$196,0))&lt;&gt;0,INDEX('Coverage Indicators - Section D'!E$45:E$196,MATCH('Print View'!$A103&amp;'Print View'!$U$77,'Coverage Indicators - Section D'!$B$45:$B$196&amp;'Coverage Indicators - Section D'!$J$45:$J$196,0)),""),"")</f>
        <v>92063.48970292692</v>
      </c>
      <c r="U103" s="241" t="str">
        <f t="array" ref="U103">IFERROR(IF(INDEX('Coverage Indicators - Section D'!F$45:F$196,MATCH('Print View'!$A103&amp;'Print View'!$U$77,'Coverage Indicators - Section D'!$B$45:$B$196&amp;'Coverage Indicators - Section D'!$J$45:$J$196,0))&lt;&gt;0,INDEX('Coverage Indicators - Section D'!F$45:F$196,MATCH('Print View'!$A103&amp;'Print View'!$U$77,'Coverage Indicators - Section D'!$B$45:$B$196&amp;'Coverage Indicators - Section D'!$J$45:$J$196,0)),""),"")</f>
        <v/>
      </c>
      <c r="V103" s="254" t="str">
        <f t="array" ref="V103">IFERROR(IF(INDEX('Coverage Indicators - Section D'!G$45:G$196,MATCH('Print View'!$A103&amp;'Print View'!$U$77,'Coverage Indicators - Section D'!$B$45:$B$196&amp;'Coverage Indicators - Section D'!$J$45:$J$196,0))&lt;&gt;0,INDEX('Coverage Indicators - Section D'!G$45:G$196,MATCH('Print View'!$A103&amp;'Print View'!$U$77,'Coverage Indicators - Section D'!$B$45:$B$196&amp;'Coverage Indicators - Section D'!$J$45:$J$196,0)),""),"")</f>
        <v/>
      </c>
      <c r="W103" s="231" t="str">
        <f t="array" ref="W103">IFERROR(IF(INDEX('Coverage Indicators - Section D'!H$45:H$196,MATCH('Print View'!$A103&amp;'Print View'!$U$77,'Coverage Indicators - Section D'!$B$45:$B$196&amp;'Coverage Indicators - Section D'!$J$45:$J$196,0))&lt;&gt;0,INDEX('Coverage Indicators - Section D'!H$45:H$196,MATCH('Print View'!$A103&amp;'Print View'!$U$77,'Coverage Indicators - Section D'!$B$45:$B$196&amp;'Coverage Indicators - Section D'!$J$45:$J$196,0)),""),"")</f>
        <v/>
      </c>
      <c r="X103" s="247">
        <f t="array" ref="X103">IFERROR(IF(INDEX('Coverage Indicators - Section D'!E$45:E$196,MATCH('Print View'!$A103&amp;'Print View'!$Y$77,'Coverage Indicators - Section D'!$B$45:$B$196&amp;'Coverage Indicators - Section D'!$J$45:$J$196,0))&lt;&gt;0,INDEX('Coverage Indicators - Section D'!E$45:E$196,MATCH('Print View'!$A103&amp;'Print View'!$Y$77,'Coverage Indicators - Section D'!$B$45:$B$196&amp;'Coverage Indicators - Section D'!$J$45:$J$196,0)),""),"")</f>
        <v>97306.793139913934</v>
      </c>
      <c r="Y103" s="248" t="str">
        <f t="array" ref="Y103">IFERROR(IF(INDEX('Coverage Indicators - Section D'!F$45:F$196,MATCH('Print View'!$A103&amp;'Print View'!$Y$77,'Coverage Indicators - Section D'!$B$45:$B$196&amp;'Coverage Indicators - Section D'!$J$45:$J$196,0))&lt;&gt;0,INDEX('Coverage Indicators - Section D'!F$45:F$196,MATCH('Print View'!$A103&amp;'Print View'!$Y$77,'Coverage Indicators - Section D'!$B$45:$B$196&amp;'Coverage Indicators - Section D'!$J$45:$J$196,0)),""),"")</f>
        <v/>
      </c>
      <c r="Z103" s="256" t="str">
        <f t="array" ref="Z103">IFERROR(IF(INDEX('Coverage Indicators - Section D'!G$45:G$196,MATCH('Print View'!$A103&amp;'Print View'!$Y$77,'Coverage Indicators - Section D'!$B$45:$B$196&amp;'Coverage Indicators - Section D'!$J$45:$J$196,0))&lt;&gt;0,INDEX('Coverage Indicators - Section D'!G$45:G$196,MATCH('Print View'!$A103&amp;'Print View'!$Y$77,'Coverage Indicators - Section D'!$B$45:$B$196&amp;'Coverage Indicators - Section D'!$J$45:$J$196,0)),""),"")</f>
        <v/>
      </c>
      <c r="AA103" s="180" t="str">
        <f t="array" ref="AA103">IFERROR(IF(INDEX('Coverage Indicators - Section D'!H$45:H$196,MATCH('Print View'!$A103&amp;'Print View'!$Y$77,'Coverage Indicators - Section D'!$B$45:$B$196&amp;'Coverage Indicators - Section D'!$J$45:$J$196,0))&lt;&gt;0,INDEX('Coverage Indicators - Section D'!H$45:H$196,MATCH('Print View'!$A103&amp;'Print View'!$Y$77,'Coverage Indicators - Section D'!$B$45:$B$196&amp;'Coverage Indicators - Section D'!$J$45:$J$196,0)),""),"")</f>
        <v/>
      </c>
      <c r="AB103" s="247" t="str">
        <f t="array" ref="AB103">IFERROR(IF(INDEX('Coverage Indicators - Section D'!E$45:E$196,MATCH('Print View'!$A103&amp;'Print View'!$AC$77,'Coverage Indicators - Section D'!$B$45:$B$196&amp;'Coverage Indicators - Section D'!$J$45:$J$196,0))&lt;&gt;0,INDEX('Coverage Indicators - Section D'!E$45:E$196,MATCH('Print View'!$A103&amp;'Print View'!$AC$77,'Coverage Indicators - Section D'!$B$45:$B$196&amp;'Coverage Indicators - Section D'!$J$45:$J$196,0)),""),"")</f>
        <v/>
      </c>
      <c r="AC103" s="248" t="str">
        <f t="array" ref="AC103">IFERROR(IF(INDEX('Coverage Indicators - Section D'!F$45:F$196,MATCH('Print View'!$A103&amp;'Print View'!$AC$77,'Coverage Indicators - Section D'!$B$45:$B$196&amp;'Coverage Indicators - Section D'!$J$45:$J$196,0))&lt;&gt;0,INDEX('Coverage Indicators - Section D'!F$45:F$196,MATCH('Print View'!$A103&amp;'Print View'!$AC$77,'Coverage Indicators - Section D'!$B$45:$B$196&amp;'Coverage Indicators - Section D'!$J$45:$J$196,0)),""),"")</f>
        <v/>
      </c>
      <c r="AD103" s="256" t="str">
        <f t="array" ref="AD103">IFERROR(IF(INDEX('Coverage Indicators - Section D'!G$45:G$196,MATCH('Print View'!$A103&amp;'Print View'!$AC$77,'Coverage Indicators - Section D'!$B$45:$B$196&amp;'Coverage Indicators - Section D'!$J$45:$J$196,0))&lt;&gt;0,INDEX('Coverage Indicators - Section D'!G$45:G$196,MATCH('Print View'!$A103&amp;'Print View'!$AC$77,'Coverage Indicators - Section D'!$B$45:$B$196&amp;'Coverage Indicators - Section D'!$J$45:$J$196,0)),""),"")</f>
        <v/>
      </c>
      <c r="AE103" s="180" t="str">
        <f t="array" ref="AE103">IFERROR(IF(INDEX('Coverage Indicators - Section D'!H$45:H$196,MATCH('Print View'!$A103&amp;'Print View'!$AC$77,'Coverage Indicators - Section D'!$B$45:$B$196&amp;'Coverage Indicators - Section D'!$J$45:$J$196,0))&lt;&gt;0,INDEX('Coverage Indicators - Section D'!H$45:H$196,MATCH('Print View'!$A103&amp;'Print View'!$AC$77,'Coverage Indicators - Section D'!$B$45:$B$196&amp;'Coverage Indicators - Section D'!$J$45:$J$196,0)),""),"")</f>
        <v/>
      </c>
      <c r="AF103" s="247" t="str">
        <f t="array" ref="AF103">IFERROR(IF(INDEX('Coverage Indicators - Section D'!E$45:E$196,MATCH('Print View'!$A103&amp;'Print View'!$AG$77,'Coverage Indicators - Section D'!$B$45:$B$196&amp;'Coverage Indicators - Section D'!$J$45:$J$196,0))&lt;&gt;0,INDEX('Coverage Indicators - Section D'!E$45:E$196,MATCH('Print View'!$A103&amp;'Print View'!$AG$77,'Coverage Indicators - Section D'!$B$45:$B$196&amp;'Coverage Indicators - Section D'!$J$45:$J$196,0)),""),"")</f>
        <v/>
      </c>
      <c r="AG103" s="248" t="str">
        <f t="array" ref="AG103">IFERROR(IF(INDEX('Coverage Indicators - Section D'!F$45:F$196,MATCH('Print View'!$A103&amp;'Print View'!$AG$77,'Coverage Indicators - Section D'!$B$45:$B$196&amp;'Coverage Indicators - Section D'!$J$45:$J$196,0))&lt;&gt;0,INDEX('Coverage Indicators - Section D'!F$45:F$196,MATCH('Print View'!$A103&amp;'Print View'!$AG$77,'Coverage Indicators - Section D'!$B$45:$B$196&amp;'Coverage Indicators - Section D'!$J$45:$J$196,0)),""),"")</f>
        <v/>
      </c>
      <c r="AH103" s="260" t="str">
        <f t="array" ref="AH103">IFERROR(IF(INDEX('Coverage Indicators - Section D'!G$45:G$196,MATCH('Print View'!$A103&amp;'Print View'!$AG$77,'Coverage Indicators - Section D'!$B$45:$B$196&amp;'Coverage Indicators - Section D'!$J$45:$J$196,0))&lt;&gt;0,INDEX('Coverage Indicators - Section D'!G$45:G$196,MATCH('Print View'!$A103&amp;'Print View'!$AG$77,'Coverage Indicators - Section D'!$B$45:$B$196&amp;'Coverage Indicators - Section D'!$J$45:$J$196,0)),""),"")</f>
        <v/>
      </c>
      <c r="AI103" s="180" t="str">
        <f t="array" ref="AI103">IFERROR(IF(INDEX('Coverage Indicators - Section D'!H$45:H$196,MATCH('Print View'!$A103&amp;'Print View'!$AG$77,'Coverage Indicators - Section D'!$B$45:$B$196&amp;'Coverage Indicators - Section D'!$J$45:$J$196,0))&lt;&gt;0,INDEX('Coverage Indicators - Section D'!H$45:H$196,MATCH('Print View'!$A103&amp;'Print View'!$AG$77,'Coverage Indicators - Section D'!$B$45:$B$196&amp;'Coverage Indicators - Section D'!$J$45:$J$196,0)),""),"")</f>
        <v/>
      </c>
      <c r="AJ103" s="235" t="str">
        <f>IFERROR(IF(INDEX('Coverage Indicators - Section D'!W$10:W$41,MATCH('Print View'!$A103,'Coverage Indicators - Section D'!$A$10:$A$41,0))&lt;&gt;0,INDEX('Coverage Indicators - Section D'!W$10:W$41,MATCH('Print View'!$A103,'Coverage Indicators - Section D'!$A$10:$A$41,0)),""),"")</f>
        <v>Measures the total number of newly notified TB cases registered in the health care system during the reporting period. Although historic TB case identification in Mozambique has been thought to be low (according to WHO estimates of national TB burden) there is scant epidemiologic data currently available to inform models of disease burden.  The Mozambique National Institute of Health in coordination with the National TB Program (PNTB) is currently conducting a TB prevalence study that will better inform population estimates of TB burden (results likely to be available in early 2018). These results may justify a modification to 2018-2020 Global Fund targets. Results for this indicator will be provided as an absolute number of new TB cases registered.  PNTB performance will be assessed in relation to the absolute target for TB case identification.</v>
      </c>
      <c r="AK103" s="292"/>
      <c r="AL103" s="292"/>
      <c r="AM103" s="292"/>
      <c r="AN103" s="292"/>
      <c r="AO103" s="292"/>
      <c r="AP103" s="292"/>
      <c r="AQ103" s="292"/>
      <c r="AR103" s="292"/>
    </row>
    <row r="104" spans="1:44" s="293" customFormat="1" ht="360" x14ac:dyDescent="0.25">
      <c r="A104" s="212">
        <v>25</v>
      </c>
      <c r="B104" s="202" t="str">
        <f>IFERROR(IF(INDEX('Coverage Indicators - Section D'!B$10:B$41,MATCH('Print View'!$A104,'Coverage Indicators - Section D'!$A$10:$A$41,0))&lt;&gt;0,INDEX('Coverage Indicators - Section D'!B$10:B$41,MATCH('Print View'!$A104,'Coverage Indicators - Section D'!$A$10:$A$41,0)),""),"")</f>
        <v>TB care and prevention</v>
      </c>
      <c r="C104" s="202" t="str">
        <f>IFERROR(IF(INDEX('Coverage Indicators - Section D'!C$10:C$41,MATCH('Print View'!$A104,'Coverage Indicators - Section D'!$A$10:$A$41,0))&lt;&gt;0,INDEX('Coverage Indicators - Section D'!C$10:C$41,MATCH('Print View'!$A104,'Coverage Indicators - Section D'!$A$10:$A$41,0)),""),"")</f>
        <v>TCP-2(M): Treatment success rate- all forms:  Percentage of TB cases, all forms, bacteriologically confirmed plus clinically diagnosed, successfully treated (cured plus treatment completed) among all TB cases registered for treatment during a specified period, new and relapse cases</v>
      </c>
      <c r="D104" s="202" t="str">
        <f>IFERROR(IF(INDEX('Coverage Indicators - Section D'!D$10:D$41,MATCH('Print View'!$A104,'Coverage Indicators - Section D'!$A$10:$A$41,0))&lt;&gt;0,INDEX('Coverage Indicators - Section D'!D$10:D$41,MATCH('Print View'!$A104,'Coverage Indicators - Section D'!$A$10:$A$41,0)),""),"")</f>
        <v/>
      </c>
      <c r="E104" s="202">
        <f>IFERROR(IF(INDEX('Coverage Indicators - Section D'!E$10:E$41,MATCH('Print View'!$A104,'Coverage Indicators - Section D'!$A$10:$A$41,0))&lt;&gt;0,INDEX('Coverage Indicators - Section D'!E$10:E$41,MATCH('Print View'!$A104,'Coverage Indicators - Section D'!$A$10:$A$41,0)),""),"")</f>
        <v>53681</v>
      </c>
      <c r="F104" s="202">
        <f>IFERROR(IF(INDEX('Coverage Indicators - Section D'!F$10:F$41,MATCH('Print View'!$A104,'Coverage Indicators - Section D'!$A$10:$A$41,0))&lt;&gt;0,INDEX('Coverage Indicators - Section D'!F$10:F$41,MATCH('Print View'!$A104,'Coverage Indicators - Section D'!$A$10:$A$41,0)),""),"")</f>
        <v>61200</v>
      </c>
      <c r="G104" s="202">
        <f>IFERROR(IF(INDEX('Coverage Indicators - Section D'!G$10:G$41,MATCH('Print View'!$A104,'Coverage Indicators - Section D'!$A$10:$A$41,0))&lt;&gt;0,INDEX('Coverage Indicators - Section D'!G$10:G$41,MATCH('Print View'!$A104,'Coverage Indicators - Section D'!$A$10:$A$41,0)),""),"")</f>
        <v>87.714052287581694</v>
      </c>
      <c r="H104" s="202" t="str">
        <f>IFERROR(IF(INDEX('Coverage Indicators - Section D'!H$10:H$41,MATCH('Print View'!$A104,'Coverage Indicators - Section D'!$A$10:$A$41,0))&lt;&gt;0,INDEX('Coverage Indicators - Section D'!H$10:H$41,MATCH('Print View'!$A104,'Coverage Indicators - Section D'!$A$10:$A$41,0)),""),"")</f>
        <v>2016</v>
      </c>
      <c r="I104" s="202" t="str">
        <f>IFERROR(IF(INDEX('Coverage Indicators - Section D'!P$10:P$41,MATCH('Print View'!$A104,'Coverage Indicators - Section D'!$A$10:$A$41,0))&lt;&gt;0,INDEX('Coverage Indicators - Section D'!P$10:P$41,MATCH('Print View'!$A104,'Coverage Indicators - Section D'!$A$10:$A$41,0)),""),"")</f>
        <v>HMIS (SIS-MA)</v>
      </c>
      <c r="J104" s="202" t="str">
        <f>IFERROR(IF(INDEX('Coverage Indicators - Section D'!Q$10:Q$41,MATCH('Print View'!$A104,'Coverage Indicators - Section D'!$A$10:$A$41,0))&lt;&gt;0,INDEX('Coverage Indicators - Section D'!Q$10:Q$41,MATCH('Print View'!$A104,'Coverage Indicators - Section D'!$A$10:$A$41,0)),""),"")</f>
        <v/>
      </c>
      <c r="K104" s="202" t="str">
        <f>IFERROR(IF(INDEX('Coverage Indicators - Section D'!R$10:R$41,MATCH('Print View'!$A104,'Coverage Indicators - Section D'!$A$10:$A$41,0))&lt;&gt;0,INDEX('Coverage Indicators - Section D'!R$10:R$41,MATCH('Print View'!$A104,'Coverage Indicators - Section D'!$A$10:$A$41,0)),""),"")</f>
        <v/>
      </c>
      <c r="L104" s="202" t="str">
        <f>IFERROR(IF(INDEX('Coverage Indicators - Section D'!S$10:S$41,MATCH('Print View'!$A104,'Coverage Indicators - Section D'!$A$10:$A$41,0))&lt;&gt;0,INDEX('Coverage Indicators - Section D'!S$10:S$41,MATCH('Print View'!$A104,'Coverage Indicators - Section D'!$A$10:$A$41,0)),""),"")</f>
        <v>Ministry of Health of the Government of Mozambique</v>
      </c>
      <c r="M104" s="202" t="str">
        <f>IFERROR(IF(INDEX('Coverage Indicators - Section D'!T$10:T$41,MATCH('Print View'!$A104,'Coverage Indicators - Section D'!$A$10:$A$41,0))&lt;&gt;0,INDEX('Coverage Indicators - Section D'!T$10:T$41,MATCH('Print View'!$A104,'Coverage Indicators - Section D'!$A$10:$A$41,0)),""),"")</f>
        <v>Mozambique</v>
      </c>
      <c r="N104" s="202" t="str">
        <f>IFERROR(IF(INDEX('Coverage Indicators - Section D'!U$10:U$41,MATCH('Print View'!$A104,'Coverage Indicators - Section D'!$A$10:$A$41,0))&lt;&gt;0,INDEX('Coverage Indicators - Section D'!U$10:U$41,MATCH('Print View'!$A104,'Coverage Indicators - Section D'!$A$10:$A$41,0)),""),"")</f>
        <v>National</v>
      </c>
      <c r="O104" s="202" t="str">
        <f>IFERROR(IF(INDEX('Coverage Indicators - Section D'!V$10:V$41,MATCH('Print View'!$A104,'Coverage Indicators - Section D'!$A$10:$A$41,0))&lt;&gt;0,INDEX('Coverage Indicators - Section D'!V$10:V$41,MATCH('Print View'!$A104,'Coverage Indicators - Section D'!$A$10:$A$41,0)),""),"")</f>
        <v>N-Non-cumulative</v>
      </c>
      <c r="P104" s="238">
        <f t="array" ref="P104">IFERROR(IF(INDEX('Coverage Indicators - Section D'!E$45:E$196,MATCH('Print View'!$A104&amp;'Print View'!$Q$77,'Coverage Indicators - Section D'!$B$45:$B$196&amp;'Coverage Indicators - Section D'!$J$45:$J$196,0))&lt;&gt;0,INDEX('Coverage Indicators - Section D'!E$45:E$196,MATCH('Print View'!$A104&amp;'Print View'!$Q$77,'Coverage Indicators - Section D'!$B$45:$B$196&amp;'Coverage Indicators - Section D'!$J$45:$J$196,0)),""),"")</f>
        <v>74201.371830000004</v>
      </c>
      <c r="Q104" s="239">
        <f t="array" ref="Q104">IFERROR(IF(INDEX('Coverage Indicators - Section D'!F$45:F$196,MATCH('Print View'!$A104&amp;'Print View'!$Q$77,'Coverage Indicators - Section D'!$B$45:$B$196&amp;'Coverage Indicators - Section D'!$J$45:$J$196,0))&lt;&gt;0,INDEX('Coverage Indicators - Section D'!F$45:F$196,MATCH('Print View'!$A104&amp;'Print View'!$Q$77,'Coverage Indicators - Section D'!$B$45:$B$196&amp;'Coverage Indicators - Section D'!$J$45:$J$196,0)),""),"")</f>
        <v>82445.968699999998</v>
      </c>
      <c r="R104" s="253">
        <f t="array" ref="R104">IFERROR(IF(INDEX('Coverage Indicators - Section D'!G$45:G$196,MATCH('Print View'!$A104&amp;'Print View'!$Q$77,'Coverage Indicators - Section D'!$B$45:$B$196&amp;'Coverage Indicators - Section D'!$J$45:$J$196,0))&lt;&gt;0,INDEX('Coverage Indicators - Section D'!G$45:G$196,MATCH('Print View'!$A104&amp;'Print View'!$Q$77,'Coverage Indicators - Section D'!$B$45:$B$196&amp;'Coverage Indicators - Section D'!$J$45:$J$196,0)),""),"")</f>
        <v>90</v>
      </c>
      <c r="S104" s="174" t="str">
        <f t="array" ref="S104">IFERROR(IF(INDEX('Coverage Indicators - Section D'!H$45:H$196,MATCH('Print View'!$A104&amp;'Print View'!$Q$77,'Coverage Indicators - Section D'!$B$45:$B$196&amp;'Coverage Indicators - Section D'!$J$45:$J$196,0))&lt;&gt;0,INDEX('Coverage Indicators - Section D'!H$45:H$196,MATCH('Print View'!$A104&amp;'Print View'!$Q$77,'Coverage Indicators - Section D'!$B$45:$B$196&amp;'Coverage Indicators - Section D'!$J$45:$J$196,0)),""),"")</f>
        <v/>
      </c>
      <c r="T104" s="244">
        <f t="array" ref="T104">IFERROR(IF(INDEX('Coverage Indicators - Section D'!E$45:E$196,MATCH('Print View'!$A104&amp;'Print View'!$U$77,'Coverage Indicators - Section D'!$B$45:$B$196&amp;'Coverage Indicators - Section D'!$J$45:$J$196,0))&lt;&gt;0,INDEX('Coverage Indicators - Section D'!E$45:E$196,MATCH('Print View'!$A104&amp;'Print View'!$U$77,'Coverage Indicators - Section D'!$B$45:$B$196&amp;'Coverage Indicators - Section D'!$J$45:$J$196,0)),""),"")</f>
        <v>77009.250753537475</v>
      </c>
      <c r="U104" s="239">
        <f t="array" ref="U104">IFERROR(IF(INDEX('Coverage Indicators - Section D'!F$45:F$196,MATCH('Print View'!$A104&amp;'Print View'!$U$77,'Coverage Indicators - Section D'!$B$45:$B$196&amp;'Coverage Indicators - Section D'!$J$45:$J$196,0))&lt;&gt;0,INDEX('Coverage Indicators - Section D'!F$45:F$196,MATCH('Print View'!$A104&amp;'Print View'!$U$77,'Coverage Indicators - Section D'!$B$45:$B$196&amp;'Coverage Indicators - Section D'!$J$45:$J$196,0)),""),"")</f>
        <v>85565.834170597198</v>
      </c>
      <c r="V104" s="253">
        <f t="array" ref="V104">IFERROR(IF(INDEX('Coverage Indicators - Section D'!G$45:G$196,MATCH('Print View'!$A104&amp;'Print View'!$U$77,'Coverage Indicators - Section D'!$B$45:$B$196&amp;'Coverage Indicators - Section D'!$J$45:$J$196,0))&lt;&gt;0,INDEX('Coverage Indicators - Section D'!G$45:G$196,MATCH('Print View'!$A104&amp;'Print View'!$U$77,'Coverage Indicators - Section D'!$B$45:$B$196&amp;'Coverage Indicators - Section D'!$J$45:$J$196,0)),""),"")</f>
        <v>89.999999999999986</v>
      </c>
      <c r="W104" s="174" t="str">
        <f t="array" ref="W104">IFERROR(IF(INDEX('Coverage Indicators - Section D'!H$45:H$196,MATCH('Print View'!$A104&amp;'Print View'!$U$77,'Coverage Indicators - Section D'!$B$45:$B$196&amp;'Coverage Indicators - Section D'!$J$45:$J$196,0))&lt;&gt;0,INDEX('Coverage Indicators - Section D'!H$45:H$196,MATCH('Print View'!$A104&amp;'Print View'!$U$77,'Coverage Indicators - Section D'!$B$45:$B$196&amp;'Coverage Indicators - Section D'!$J$45:$J$196,0)),""),"")</f>
        <v/>
      </c>
      <c r="X104" s="249">
        <f t="array" ref="X104">IFERROR(IF(INDEX('Coverage Indicators - Section D'!E$45:E$196,MATCH('Print View'!$A104&amp;'Print View'!$Y$77,'Coverage Indicators - Section D'!$B$45:$B$196&amp;'Coverage Indicators - Section D'!$J$45:$J$196,0))&lt;&gt;0,INDEX('Coverage Indicators - Section D'!E$45:E$196,MATCH('Print View'!$A104&amp;'Print View'!$Y$77,'Coverage Indicators - Section D'!$B$45:$B$196&amp;'Coverage Indicators - Section D'!$J$45:$J$196,0)),""),"")</f>
        <v>82857.140732634231</v>
      </c>
      <c r="Y104" s="250">
        <f t="array" ref="Y104">IFERROR(IF(INDEX('Coverage Indicators - Section D'!F$45:F$196,MATCH('Print View'!$A104&amp;'Print View'!$Y$77,'Coverage Indicators - Section D'!$B$45:$B$196&amp;'Coverage Indicators - Section D'!$J$45:$J$196,0))&lt;&gt;0,INDEX('Coverage Indicators - Section D'!F$45:F$196,MATCH('Print View'!$A104&amp;'Print View'!$Y$77,'Coverage Indicators - Section D'!$B$45:$B$196&amp;'Coverage Indicators - Section D'!$J$45:$J$196,0)),""),"")</f>
        <v>92063.48970292692</v>
      </c>
      <c r="Z104" s="257">
        <f t="array" ref="Z104">IFERROR(IF(INDEX('Coverage Indicators - Section D'!G$45:G$196,MATCH('Print View'!$A104&amp;'Print View'!$Y$77,'Coverage Indicators - Section D'!$B$45:$B$196&amp;'Coverage Indicators - Section D'!$J$45:$J$196,0))&lt;&gt;0,INDEX('Coverage Indicators - Section D'!G$45:G$196,MATCH('Print View'!$A104&amp;'Print View'!$Y$77,'Coverage Indicators - Section D'!$B$45:$B$196&amp;'Coverage Indicators - Section D'!$J$45:$J$196,0)),""),"")</f>
        <v>90</v>
      </c>
      <c r="AA104" s="185" t="str">
        <f t="array" ref="AA104">IFERROR(IF(INDEX('Coverage Indicators - Section D'!H$45:H$196,MATCH('Print View'!$A104&amp;'Print View'!$Y$77,'Coverage Indicators - Section D'!$B$45:$B$196&amp;'Coverage Indicators - Section D'!$J$45:$J$196,0))&lt;&gt;0,INDEX('Coverage Indicators - Section D'!H$45:H$196,MATCH('Print View'!$A104&amp;'Print View'!$Y$77,'Coverage Indicators - Section D'!$B$45:$B$196&amp;'Coverage Indicators - Section D'!$J$45:$J$196,0)),""),"")</f>
        <v/>
      </c>
      <c r="AB104" s="249" t="str">
        <f t="array" ref="AB104">IFERROR(IF(INDEX('Coverage Indicators - Section D'!E$45:E$196,MATCH('Print View'!$A104&amp;'Print View'!$AC$77,'Coverage Indicators - Section D'!$B$45:$B$196&amp;'Coverage Indicators - Section D'!$J$45:$J$196,0))&lt;&gt;0,INDEX('Coverage Indicators - Section D'!E$45:E$196,MATCH('Print View'!$A104&amp;'Print View'!$AC$77,'Coverage Indicators - Section D'!$B$45:$B$196&amp;'Coverage Indicators - Section D'!$J$45:$J$196,0)),""),"")</f>
        <v/>
      </c>
      <c r="AC104" s="250" t="str">
        <f t="array" ref="AC104">IFERROR(IF(INDEX('Coverage Indicators - Section D'!F$45:F$196,MATCH('Print View'!$A104&amp;'Print View'!$AC$77,'Coverage Indicators - Section D'!$B$45:$B$196&amp;'Coverage Indicators - Section D'!$J$45:$J$196,0))&lt;&gt;0,INDEX('Coverage Indicators - Section D'!F$45:F$196,MATCH('Print View'!$A104&amp;'Print View'!$AC$77,'Coverage Indicators - Section D'!$B$45:$B$196&amp;'Coverage Indicators - Section D'!$J$45:$J$196,0)),""),"")</f>
        <v/>
      </c>
      <c r="AD104" s="257" t="str">
        <f t="array" ref="AD104">IFERROR(IF(INDEX('Coverage Indicators - Section D'!G$45:G$196,MATCH('Print View'!$A104&amp;'Print View'!$AC$77,'Coverage Indicators - Section D'!$B$45:$B$196&amp;'Coverage Indicators - Section D'!$J$45:$J$196,0))&lt;&gt;0,INDEX('Coverage Indicators - Section D'!G$45:G$196,MATCH('Print View'!$A104&amp;'Print View'!$AC$77,'Coverage Indicators - Section D'!$B$45:$B$196&amp;'Coverage Indicators - Section D'!$J$45:$J$196,0)),""),"")</f>
        <v/>
      </c>
      <c r="AE104" s="185" t="str">
        <f t="array" ref="AE104">IFERROR(IF(INDEX('Coverage Indicators - Section D'!H$45:H$196,MATCH('Print View'!$A104&amp;'Print View'!$AC$77,'Coverage Indicators - Section D'!$B$45:$B$196&amp;'Coverage Indicators - Section D'!$J$45:$J$196,0))&lt;&gt;0,INDEX('Coverage Indicators - Section D'!H$45:H$196,MATCH('Print View'!$A104&amp;'Print View'!$AC$77,'Coverage Indicators - Section D'!$B$45:$B$196&amp;'Coverage Indicators - Section D'!$J$45:$J$196,0)),""),"")</f>
        <v/>
      </c>
      <c r="AF104" s="249" t="str">
        <f t="array" ref="AF104">IFERROR(IF(INDEX('Coverage Indicators - Section D'!E$45:E$196,MATCH('Print View'!$A104&amp;'Print View'!$AG$77,'Coverage Indicators - Section D'!$B$45:$B$196&amp;'Coverage Indicators - Section D'!$J$45:$J$196,0))&lt;&gt;0,INDEX('Coverage Indicators - Section D'!E$45:E$196,MATCH('Print View'!$A104&amp;'Print View'!$AG$77,'Coverage Indicators - Section D'!$B$45:$B$196&amp;'Coverage Indicators - Section D'!$J$45:$J$196,0)),""),"")</f>
        <v/>
      </c>
      <c r="AG104" s="250" t="str">
        <f t="array" ref="AG104">IFERROR(IF(INDEX('Coverage Indicators - Section D'!F$45:F$196,MATCH('Print View'!$A104&amp;'Print View'!$AG$77,'Coverage Indicators - Section D'!$B$45:$B$196&amp;'Coverage Indicators - Section D'!$J$45:$J$196,0))&lt;&gt;0,INDEX('Coverage Indicators - Section D'!F$45:F$196,MATCH('Print View'!$A104&amp;'Print View'!$AG$77,'Coverage Indicators - Section D'!$B$45:$B$196&amp;'Coverage Indicators - Section D'!$J$45:$J$196,0)),""),"")</f>
        <v/>
      </c>
      <c r="AH104" s="261" t="str">
        <f t="array" ref="AH104">IFERROR(IF(INDEX('Coverage Indicators - Section D'!G$45:G$196,MATCH('Print View'!$A104&amp;'Print View'!$AG$77,'Coverage Indicators - Section D'!$B$45:$B$196&amp;'Coverage Indicators - Section D'!$J$45:$J$196,0))&lt;&gt;0,INDEX('Coverage Indicators - Section D'!G$45:G$196,MATCH('Print View'!$A104&amp;'Print View'!$AG$77,'Coverage Indicators - Section D'!$B$45:$B$196&amp;'Coverage Indicators - Section D'!$J$45:$J$196,0)),""),"")</f>
        <v/>
      </c>
      <c r="AI104" s="185" t="str">
        <f t="array" ref="AI104">IFERROR(IF(INDEX('Coverage Indicators - Section D'!H$45:H$196,MATCH('Print View'!$A104&amp;'Print View'!$AG$77,'Coverage Indicators - Section D'!$B$45:$B$196&amp;'Coverage Indicators - Section D'!$J$45:$J$196,0))&lt;&gt;0,INDEX('Coverage Indicators - Section D'!H$45:H$196,MATCH('Print View'!$A104&amp;'Print View'!$AG$77,'Coverage Indicators - Section D'!$B$45:$B$196&amp;'Coverage Indicators - Section D'!$J$45:$J$196,0)),""),"")</f>
        <v/>
      </c>
      <c r="AJ104" s="234" t="str">
        <f>IFERROR(IF(INDEX('Coverage Indicators - Section D'!W$10:W$41,MATCH('Print View'!$A104,'Coverage Indicators - Section D'!$A$10:$A$41,0))&lt;&gt;0,INDEX('Coverage Indicators - Section D'!W$10:W$41,MATCH('Print View'!$A104,'Coverage Indicators - Section D'!$A$10:$A$41,0)),""),"")</f>
        <v>Measures outcomes for TB patients registered and treated within the health care system. Treatment success rate was 88% for drug-sensitive TB for the 2015 cohort, with the goal to achieve at least 90% treatment success rate for the 2019 cohort. Results will be reported with numerator, denominator and percentage based on program data from the reporting period. Performance will be assessed in relation to the percentage target.</v>
      </c>
      <c r="AK104" s="292"/>
      <c r="AL104" s="292"/>
      <c r="AM104" s="292"/>
      <c r="AN104" s="292"/>
      <c r="AO104" s="292"/>
      <c r="AP104" s="292"/>
      <c r="AQ104" s="292"/>
      <c r="AR104" s="292"/>
    </row>
    <row r="105" spans="1:44" s="293" customFormat="1" ht="210" x14ac:dyDescent="0.25">
      <c r="A105" s="177">
        <v>26</v>
      </c>
      <c r="B105" s="203" t="str">
        <f>IFERROR(IF(INDEX('Coverage Indicators - Section D'!B$10:B$41,MATCH('Print View'!$A105,'Coverage Indicators - Section D'!$A$10:$A$41,0))&lt;&gt;0,INDEX('Coverage Indicators - Section D'!B$10:B$41,MATCH('Print View'!$A105,'Coverage Indicators - Section D'!$A$10:$A$41,0)),""),"")</f>
        <v>TB care and prevention</v>
      </c>
      <c r="C105" s="203" t="str">
        <f>IFERROR(IF(INDEX('Coverage Indicators - Section D'!C$10:C$41,MATCH('Print View'!$A105,'Coverage Indicators - Section D'!$A$10:$A$41,0))&lt;&gt;0,INDEX('Coverage Indicators - Section D'!C$10:C$41,MATCH('Print View'!$A105,'Coverage Indicators - Section D'!$A$10:$A$41,0)),""),"")</f>
        <v>TCP-5: Number of children &lt;5 in contact with TB patients who began isonizide preventive therapy</v>
      </c>
      <c r="D105" s="203" t="str">
        <f>IFERROR(IF(INDEX('Coverage Indicators - Section D'!D$10:D$41,MATCH('Print View'!$A105,'Coverage Indicators - Section D'!$A$10:$A$41,0))&lt;&gt;0,INDEX('Coverage Indicators - Section D'!D$10:D$41,MATCH('Print View'!$A105,'Coverage Indicators - Section D'!$A$10:$A$41,0)),""),"")</f>
        <v/>
      </c>
      <c r="E105" s="203">
        <f>IFERROR(IF(INDEX('Coverage Indicators - Section D'!E$10:E$41,MATCH('Print View'!$A105,'Coverage Indicators - Section D'!$A$10:$A$41,0))&lt;&gt;0,INDEX('Coverage Indicators - Section D'!E$10:E$41,MATCH('Print View'!$A105,'Coverage Indicators - Section D'!$A$10:$A$41,0)),""),"")</f>
        <v>19635</v>
      </c>
      <c r="F105" s="203" t="str">
        <f>IFERROR(IF(INDEX('Coverage Indicators - Section D'!F$10:F$41,MATCH('Print View'!$A105,'Coverage Indicators - Section D'!$A$10:$A$41,0))&lt;&gt;0,INDEX('Coverage Indicators - Section D'!F$10:F$41,MATCH('Print View'!$A105,'Coverage Indicators - Section D'!$A$10:$A$41,0)),""),"")</f>
        <v/>
      </c>
      <c r="G105" s="203" t="str">
        <f>IFERROR(IF(INDEX('Coverage Indicators - Section D'!G$10:G$41,MATCH('Print View'!$A105,'Coverage Indicators - Section D'!$A$10:$A$41,0))&lt;&gt;0,INDEX('Coverage Indicators - Section D'!G$10:G$41,MATCH('Print View'!$A105,'Coverage Indicators - Section D'!$A$10:$A$41,0)),""),"")</f>
        <v/>
      </c>
      <c r="H105" s="203" t="str">
        <f>IFERROR(IF(INDEX('Coverage Indicators - Section D'!H$10:H$41,MATCH('Print View'!$A105,'Coverage Indicators - Section D'!$A$10:$A$41,0))&lt;&gt;0,INDEX('Coverage Indicators - Section D'!H$10:H$41,MATCH('Print View'!$A105,'Coverage Indicators - Section D'!$A$10:$A$41,0)),""),"")</f>
        <v>2016</v>
      </c>
      <c r="I105" s="203" t="str">
        <f>IFERROR(IF(INDEX('Coverage Indicators - Section D'!P$10:P$41,MATCH('Print View'!$A105,'Coverage Indicators - Section D'!$A$10:$A$41,0))&lt;&gt;0,INDEX('Coverage Indicators - Section D'!P$10:P$41,MATCH('Print View'!$A105,'Coverage Indicators - Section D'!$A$10:$A$41,0)),""),"")</f>
        <v>HMIS (SIS-MA)</v>
      </c>
      <c r="J105" s="203" t="str">
        <f>IFERROR(IF(INDEX('Coverage Indicators - Section D'!Q$10:Q$41,MATCH('Print View'!$A105,'Coverage Indicators - Section D'!$A$10:$A$41,0))&lt;&gt;0,INDEX('Coverage Indicators - Section D'!Q$10:Q$41,MATCH('Print View'!$A105,'Coverage Indicators - Section D'!$A$10:$A$41,0)),""),"")</f>
        <v/>
      </c>
      <c r="K105" s="203" t="str">
        <f>IFERROR(IF(INDEX('Coverage Indicators - Section D'!R$10:R$41,MATCH('Print View'!$A105,'Coverage Indicators - Section D'!$A$10:$A$41,0))&lt;&gt;0,INDEX('Coverage Indicators - Section D'!R$10:R$41,MATCH('Print View'!$A105,'Coverage Indicators - Section D'!$A$10:$A$41,0)),""),"")</f>
        <v/>
      </c>
      <c r="L105" s="203" t="str">
        <f>IFERROR(IF(INDEX('Coverage Indicators - Section D'!S$10:S$41,MATCH('Print View'!$A105,'Coverage Indicators - Section D'!$A$10:$A$41,0))&lt;&gt;0,INDEX('Coverage Indicators - Section D'!S$10:S$41,MATCH('Print View'!$A105,'Coverage Indicators - Section D'!$A$10:$A$41,0)),""),"")</f>
        <v>Ministry of Health of the Government of Mozambique</v>
      </c>
      <c r="M105" s="203" t="str">
        <f>IFERROR(IF(INDEX('Coverage Indicators - Section D'!T$10:T$41,MATCH('Print View'!$A105,'Coverage Indicators - Section D'!$A$10:$A$41,0))&lt;&gt;0,INDEX('Coverage Indicators - Section D'!T$10:T$41,MATCH('Print View'!$A105,'Coverage Indicators - Section D'!$A$10:$A$41,0)),""),"")</f>
        <v>Mozambique</v>
      </c>
      <c r="N105" s="203" t="str">
        <f>IFERROR(IF(INDEX('Coverage Indicators - Section D'!U$10:U$41,MATCH('Print View'!$A105,'Coverage Indicators - Section D'!$A$10:$A$41,0))&lt;&gt;0,INDEX('Coverage Indicators - Section D'!U$10:U$41,MATCH('Print View'!$A105,'Coverage Indicators - Section D'!$A$10:$A$41,0)),""),"")</f>
        <v>National</v>
      </c>
      <c r="O105" s="203" t="str">
        <f>IFERROR(IF(INDEX('Coverage Indicators - Section D'!V$10:V$41,MATCH('Print View'!$A105,'Coverage Indicators - Section D'!$A$10:$A$41,0))&lt;&gt;0,INDEX('Coverage Indicators - Section D'!V$10:V$41,MATCH('Print View'!$A105,'Coverage Indicators - Section D'!$A$10:$A$41,0)),""),"")</f>
        <v>N-Non-cumulative</v>
      </c>
      <c r="P105" s="240">
        <f t="array" ref="P105">IFERROR(IF(INDEX('Coverage Indicators - Section D'!E$45:E$196,MATCH('Print View'!$A105&amp;'Print View'!$Q$77,'Coverage Indicators - Section D'!$B$45:$B$196&amp;'Coverage Indicators - Section D'!$J$45:$J$196,0))&lt;&gt;0,INDEX('Coverage Indicators - Section D'!E$45:E$196,MATCH('Print View'!$A105&amp;'Print View'!$Q$77,'Coverage Indicators - Section D'!$B$45:$B$196&amp;'Coverage Indicators - Section D'!$J$45:$J$196,0)),""),"")</f>
        <v>25669.750251179157</v>
      </c>
      <c r="Q105" s="241" t="str">
        <f t="array" ref="Q105">IFERROR(IF(INDEX('Coverage Indicators - Section D'!F$45:F$196,MATCH('Print View'!$A105&amp;'Print View'!$Q$77,'Coverage Indicators - Section D'!$B$45:$B$196&amp;'Coverage Indicators - Section D'!$J$45:$J$196,0))&lt;&gt;0,INDEX('Coverage Indicators - Section D'!F$45:F$196,MATCH('Print View'!$A105&amp;'Print View'!$Q$77,'Coverage Indicators - Section D'!$B$45:$B$196&amp;'Coverage Indicators - Section D'!$J$45:$J$196,0)),""),"")</f>
        <v/>
      </c>
      <c r="R105" s="254" t="str">
        <f t="array" ref="R105">IFERROR(IF(INDEX('Coverage Indicators - Section D'!G$45:G$196,MATCH('Print View'!$A105&amp;'Print View'!$Q$77,'Coverage Indicators - Section D'!$B$45:$B$196&amp;'Coverage Indicators - Section D'!$J$45:$J$196,0))&lt;&gt;0,INDEX('Coverage Indicators - Section D'!G$45:G$196,MATCH('Print View'!$A105&amp;'Print View'!$Q$77,'Coverage Indicators - Section D'!$B$45:$B$196&amp;'Coverage Indicators - Section D'!$J$45:$J$196,0)),""),"")</f>
        <v/>
      </c>
      <c r="S105" s="231" t="str">
        <f t="array" ref="S105">IFERROR(IF(INDEX('Coverage Indicators - Section D'!H$45:H$196,MATCH('Print View'!$A105&amp;'Print View'!$Q$77,'Coverage Indicators - Section D'!$B$45:$B$196&amp;'Coverage Indicators - Section D'!$J$45:$J$196,0))&lt;&gt;0,INDEX('Coverage Indicators - Section D'!H$45:H$196,MATCH('Print View'!$A105&amp;'Print View'!$Q$77,'Coverage Indicators - Section D'!$B$45:$B$196&amp;'Coverage Indicators - Section D'!$J$45:$J$196,0)),""),"")</f>
        <v/>
      </c>
      <c r="T105" s="245">
        <f t="array" ref="T105">IFERROR(IF(INDEX('Coverage Indicators - Section D'!E$45:E$196,MATCH('Print View'!$A105&amp;'Print View'!$U$77,'Coverage Indicators - Section D'!$B$45:$B$196&amp;'Coverage Indicators - Section D'!$J$45:$J$196,0))&lt;&gt;0,INDEX('Coverage Indicators - Section D'!E$45:E$196,MATCH('Print View'!$A105&amp;'Print View'!$U$77,'Coverage Indicators - Section D'!$B$45:$B$196&amp;'Coverage Indicators - Section D'!$J$45:$J$196,0)),""),"")</f>
        <v>27619.046910878074</v>
      </c>
      <c r="U105" s="241" t="str">
        <f t="array" ref="U105">IFERROR(IF(INDEX('Coverage Indicators - Section D'!F$45:F$196,MATCH('Print View'!$A105&amp;'Print View'!$U$77,'Coverage Indicators - Section D'!$B$45:$B$196&amp;'Coverage Indicators - Section D'!$J$45:$J$196,0))&lt;&gt;0,INDEX('Coverage Indicators - Section D'!F$45:F$196,MATCH('Print View'!$A105&amp;'Print View'!$U$77,'Coverage Indicators - Section D'!$B$45:$B$196&amp;'Coverage Indicators - Section D'!$J$45:$J$196,0)),""),"")</f>
        <v/>
      </c>
      <c r="V105" s="254" t="str">
        <f t="array" ref="V105">IFERROR(IF(INDEX('Coverage Indicators - Section D'!G$45:G$196,MATCH('Print View'!$A105&amp;'Print View'!$U$77,'Coverage Indicators - Section D'!$B$45:$B$196&amp;'Coverage Indicators - Section D'!$J$45:$J$196,0))&lt;&gt;0,INDEX('Coverage Indicators - Section D'!G$45:G$196,MATCH('Print View'!$A105&amp;'Print View'!$U$77,'Coverage Indicators - Section D'!$B$45:$B$196&amp;'Coverage Indicators - Section D'!$J$45:$J$196,0)),""),"")</f>
        <v/>
      </c>
      <c r="W105" s="231" t="str">
        <f t="array" ref="W105">IFERROR(IF(INDEX('Coverage Indicators - Section D'!H$45:H$196,MATCH('Print View'!$A105&amp;'Print View'!$U$77,'Coverage Indicators - Section D'!$B$45:$B$196&amp;'Coverage Indicators - Section D'!$J$45:$J$196,0))&lt;&gt;0,INDEX('Coverage Indicators - Section D'!H$45:H$196,MATCH('Print View'!$A105&amp;'Print View'!$U$77,'Coverage Indicators - Section D'!$B$45:$B$196&amp;'Coverage Indicators - Section D'!$J$45:$J$196,0)),""),"")</f>
        <v/>
      </c>
      <c r="X105" s="247">
        <f t="array" ref="X105">IFERROR(IF(INDEX('Coverage Indicators - Section D'!E$45:E$196,MATCH('Print View'!$A105&amp;'Print View'!$Y$77,'Coverage Indicators - Section D'!$B$45:$B$196&amp;'Coverage Indicators - Section D'!$J$45:$J$196,0))&lt;&gt;0,INDEX('Coverage Indicators - Section D'!E$45:E$196,MATCH('Print View'!$A105&amp;'Print View'!$Y$77,'Coverage Indicators - Section D'!$B$45:$B$196&amp;'Coverage Indicators - Section D'!$J$45:$J$196,0)),""),"")</f>
        <v>29192.03794197418</v>
      </c>
      <c r="Y105" s="248" t="str">
        <f t="array" ref="Y105">IFERROR(IF(INDEX('Coverage Indicators - Section D'!F$45:F$196,MATCH('Print View'!$A105&amp;'Print View'!$Y$77,'Coverage Indicators - Section D'!$B$45:$B$196&amp;'Coverage Indicators - Section D'!$J$45:$J$196,0))&lt;&gt;0,INDEX('Coverage Indicators - Section D'!F$45:F$196,MATCH('Print View'!$A105&amp;'Print View'!$Y$77,'Coverage Indicators - Section D'!$B$45:$B$196&amp;'Coverage Indicators - Section D'!$J$45:$J$196,0)),""),"")</f>
        <v/>
      </c>
      <c r="Z105" s="256" t="str">
        <f t="array" ref="Z105">IFERROR(IF(INDEX('Coverage Indicators - Section D'!G$45:G$196,MATCH('Print View'!$A105&amp;'Print View'!$Y$77,'Coverage Indicators - Section D'!$B$45:$B$196&amp;'Coverage Indicators - Section D'!$J$45:$J$196,0))&lt;&gt;0,INDEX('Coverage Indicators - Section D'!G$45:G$196,MATCH('Print View'!$A105&amp;'Print View'!$Y$77,'Coverage Indicators - Section D'!$B$45:$B$196&amp;'Coverage Indicators - Section D'!$J$45:$J$196,0)),""),"")</f>
        <v/>
      </c>
      <c r="AA105" s="180" t="str">
        <f t="array" ref="AA105">IFERROR(IF(INDEX('Coverage Indicators - Section D'!H$45:H$196,MATCH('Print View'!$A105&amp;'Print View'!$Y$77,'Coverage Indicators - Section D'!$B$45:$B$196&amp;'Coverage Indicators - Section D'!$J$45:$J$196,0))&lt;&gt;0,INDEX('Coverage Indicators - Section D'!H$45:H$196,MATCH('Print View'!$A105&amp;'Print View'!$Y$77,'Coverage Indicators - Section D'!$B$45:$B$196&amp;'Coverage Indicators - Section D'!$J$45:$J$196,0)),""),"")</f>
        <v/>
      </c>
      <c r="AB105" s="247" t="str">
        <f t="array" ref="AB105">IFERROR(IF(INDEX('Coverage Indicators - Section D'!E$45:E$196,MATCH('Print View'!$A105&amp;'Print View'!$AC$77,'Coverage Indicators - Section D'!$B$45:$B$196&amp;'Coverage Indicators - Section D'!$J$45:$J$196,0))&lt;&gt;0,INDEX('Coverage Indicators - Section D'!E$45:E$196,MATCH('Print View'!$A105&amp;'Print View'!$AC$77,'Coverage Indicators - Section D'!$B$45:$B$196&amp;'Coverage Indicators - Section D'!$J$45:$J$196,0)),""),"")</f>
        <v/>
      </c>
      <c r="AC105" s="248" t="str">
        <f t="array" ref="AC105">IFERROR(IF(INDEX('Coverage Indicators - Section D'!F$45:F$196,MATCH('Print View'!$A105&amp;'Print View'!$AC$77,'Coverage Indicators - Section D'!$B$45:$B$196&amp;'Coverage Indicators - Section D'!$J$45:$J$196,0))&lt;&gt;0,INDEX('Coverage Indicators - Section D'!F$45:F$196,MATCH('Print View'!$A105&amp;'Print View'!$AC$77,'Coverage Indicators - Section D'!$B$45:$B$196&amp;'Coverage Indicators - Section D'!$J$45:$J$196,0)),""),"")</f>
        <v/>
      </c>
      <c r="AD105" s="256" t="str">
        <f t="array" ref="AD105">IFERROR(IF(INDEX('Coverage Indicators - Section D'!G$45:G$196,MATCH('Print View'!$A105&amp;'Print View'!$AC$77,'Coverage Indicators - Section D'!$B$45:$B$196&amp;'Coverage Indicators - Section D'!$J$45:$J$196,0))&lt;&gt;0,INDEX('Coverage Indicators - Section D'!G$45:G$196,MATCH('Print View'!$A105&amp;'Print View'!$AC$77,'Coverage Indicators - Section D'!$B$45:$B$196&amp;'Coverage Indicators - Section D'!$J$45:$J$196,0)),""),"")</f>
        <v/>
      </c>
      <c r="AE105" s="180" t="str">
        <f t="array" ref="AE105">IFERROR(IF(INDEX('Coverage Indicators - Section D'!H$45:H$196,MATCH('Print View'!$A105&amp;'Print View'!$AC$77,'Coverage Indicators - Section D'!$B$45:$B$196&amp;'Coverage Indicators - Section D'!$J$45:$J$196,0))&lt;&gt;0,INDEX('Coverage Indicators - Section D'!H$45:H$196,MATCH('Print View'!$A105&amp;'Print View'!$AC$77,'Coverage Indicators - Section D'!$B$45:$B$196&amp;'Coverage Indicators - Section D'!$J$45:$J$196,0)),""),"")</f>
        <v/>
      </c>
      <c r="AF105" s="247" t="str">
        <f t="array" ref="AF105">IFERROR(IF(INDEX('Coverage Indicators - Section D'!E$45:E$196,MATCH('Print View'!$A105&amp;'Print View'!$AG$77,'Coverage Indicators - Section D'!$B$45:$B$196&amp;'Coverage Indicators - Section D'!$J$45:$J$196,0))&lt;&gt;0,INDEX('Coverage Indicators - Section D'!E$45:E$196,MATCH('Print View'!$A105&amp;'Print View'!$AG$77,'Coverage Indicators - Section D'!$B$45:$B$196&amp;'Coverage Indicators - Section D'!$J$45:$J$196,0)),""),"")</f>
        <v/>
      </c>
      <c r="AG105" s="248" t="str">
        <f t="array" ref="AG105">IFERROR(IF(INDEX('Coverage Indicators - Section D'!F$45:F$196,MATCH('Print View'!$A105&amp;'Print View'!$AG$77,'Coverage Indicators - Section D'!$B$45:$B$196&amp;'Coverage Indicators - Section D'!$J$45:$J$196,0))&lt;&gt;0,INDEX('Coverage Indicators - Section D'!F$45:F$196,MATCH('Print View'!$A105&amp;'Print View'!$AG$77,'Coverage Indicators - Section D'!$B$45:$B$196&amp;'Coverage Indicators - Section D'!$J$45:$J$196,0)),""),"")</f>
        <v/>
      </c>
      <c r="AH105" s="260" t="str">
        <f t="array" ref="AH105">IFERROR(IF(INDEX('Coverage Indicators - Section D'!G$45:G$196,MATCH('Print View'!$A105&amp;'Print View'!$AG$77,'Coverage Indicators - Section D'!$B$45:$B$196&amp;'Coverage Indicators - Section D'!$J$45:$J$196,0))&lt;&gt;0,INDEX('Coverage Indicators - Section D'!G$45:G$196,MATCH('Print View'!$A105&amp;'Print View'!$AG$77,'Coverage Indicators - Section D'!$B$45:$B$196&amp;'Coverage Indicators - Section D'!$J$45:$J$196,0)),""),"")</f>
        <v/>
      </c>
      <c r="AI105" s="180" t="str">
        <f t="array" ref="AI105">IFERROR(IF(INDEX('Coverage Indicators - Section D'!H$45:H$196,MATCH('Print View'!$A105&amp;'Print View'!$AG$77,'Coverage Indicators - Section D'!$B$45:$B$196&amp;'Coverage Indicators - Section D'!$J$45:$J$196,0))&lt;&gt;0,INDEX('Coverage Indicators - Section D'!H$45:H$196,MATCH('Print View'!$A105&amp;'Print View'!$AG$77,'Coverage Indicators - Section D'!$B$45:$B$196&amp;'Coverage Indicators - Section D'!$J$45:$J$196,0)),""),"")</f>
        <v/>
      </c>
      <c r="AJ105" s="235" t="str">
        <f>IFERROR(IF(INDEX('Coverage Indicators - Section D'!W$10:W$41,MATCH('Print View'!$A105,'Coverage Indicators - Section D'!$A$10:$A$41,0))&lt;&gt;0,INDEX('Coverage Indicators - Section D'!W$10:W$41,MATCH('Print View'!$A105,'Coverage Indicators - Section D'!$A$10:$A$41,0)),""),"")</f>
        <v xml:space="preserve">Measures progress in scale-up of provision of IPT to under 5 contacts of bacteriological confirmed TB patients. Scale-up during Global Fund grant implementation (2018-2020) expected to occur through expansion of integrated TB/HIV home visits by community workers. </v>
      </c>
      <c r="AK105" s="292"/>
      <c r="AL105" s="292"/>
      <c r="AM105" s="292"/>
      <c r="AN105" s="292"/>
      <c r="AO105" s="292"/>
      <c r="AP105" s="292"/>
      <c r="AQ105" s="292"/>
      <c r="AR105" s="292"/>
    </row>
    <row r="106" spans="1:44" s="293" customFormat="1" ht="330" x14ac:dyDescent="0.25">
      <c r="A106" s="213">
        <v>27</v>
      </c>
      <c r="B106" s="202" t="str">
        <f>IFERROR(IF(INDEX('Coverage Indicators - Section D'!B$10:B$41,MATCH('Print View'!$A106,'Coverage Indicators - Section D'!$A$10:$A$41,0))&lt;&gt;0,INDEX('Coverage Indicators - Section D'!B$10:B$41,MATCH('Print View'!$A106,'Coverage Indicators - Section D'!$A$10:$A$41,0)),""),"")</f>
        <v>TB care and prevention</v>
      </c>
      <c r="C106" s="202" t="str">
        <f>IFERROR(IF(INDEX('Coverage Indicators - Section D'!C$10:C$41,MATCH('Print View'!$A106,'Coverage Indicators - Section D'!$A$10:$A$41,0))&lt;&gt;0,INDEX('Coverage Indicators - Section D'!C$10:C$41,MATCH('Print View'!$A106,'Coverage Indicators - Section D'!$A$10:$A$41,0)),""),"")</f>
        <v/>
      </c>
      <c r="D106" s="202" t="str">
        <f>IFERROR(IF(INDEX('Coverage Indicators - Section D'!D$10:D$41,MATCH('Print View'!$A106,'Coverage Indicators - Section D'!$A$10:$A$41,0))&lt;&gt;0,INDEX('Coverage Indicators - Section D'!D$10:D$41,MATCH('Print View'!$A106,'Coverage Indicators - Section D'!$A$10:$A$41,0)),""),"")</f>
        <v>TCP-3 customized: Number of laboratories with smear microscopy during the reporting period participating in external quality assurance program</v>
      </c>
      <c r="E106" s="202">
        <f>IFERROR(IF(INDEX('Coverage Indicators - Section D'!E$10:E$41,MATCH('Print View'!$A106,'Coverage Indicators - Section D'!$A$10:$A$41,0))&lt;&gt;0,INDEX('Coverage Indicators - Section D'!E$10:E$41,MATCH('Print View'!$A106,'Coverage Indicators - Section D'!$A$10:$A$41,0)),""),"")</f>
        <v>77</v>
      </c>
      <c r="F106" s="202">
        <f>IFERROR(IF(INDEX('Coverage Indicators - Section D'!F$10:F$41,MATCH('Print View'!$A106,'Coverage Indicators - Section D'!$A$10:$A$41,0))&lt;&gt;0,INDEX('Coverage Indicators - Section D'!F$10:F$41,MATCH('Print View'!$A106,'Coverage Indicators - Section D'!$A$10:$A$41,0)),""),"")</f>
        <v>364</v>
      </c>
      <c r="G106" s="202">
        <f>IFERROR(IF(INDEX('Coverage Indicators - Section D'!G$10:G$41,MATCH('Print View'!$A106,'Coverage Indicators - Section D'!$A$10:$A$41,0))&lt;&gt;0,INDEX('Coverage Indicators - Section D'!G$10:G$41,MATCH('Print View'!$A106,'Coverage Indicators - Section D'!$A$10:$A$41,0)),""),"")</f>
        <v>24.450549450549449</v>
      </c>
      <c r="H106" s="202" t="str">
        <f>IFERROR(IF(INDEX('Coverage Indicators - Section D'!H$10:H$41,MATCH('Print View'!$A106,'Coverage Indicators - Section D'!$A$10:$A$41,0))&lt;&gt;0,INDEX('Coverage Indicators - Section D'!H$10:H$41,MATCH('Print View'!$A106,'Coverage Indicators - Section D'!$A$10:$A$41,0)),""),"")</f>
        <v>2016</v>
      </c>
      <c r="I106" s="202" t="str">
        <f>IFERROR(IF(INDEX('Coverage Indicators - Section D'!P$10:P$41,MATCH('Print View'!$A106,'Coverage Indicators - Section D'!$A$10:$A$41,0))&lt;&gt;0,INDEX('Coverage Indicators - Section D'!P$10:P$41,MATCH('Print View'!$A106,'Coverage Indicators - Section D'!$A$10:$A$41,0)),""),"")</f>
        <v>MISAU Reports 
(based on program reports)</v>
      </c>
      <c r="J106" s="202" t="str">
        <f>IFERROR(IF(INDEX('Coverage Indicators - Section D'!Q$10:Q$41,MATCH('Print View'!$A106,'Coverage Indicators - Section D'!$A$10:$A$41,0))&lt;&gt;0,INDEX('Coverage Indicators - Section D'!Q$10:Q$41,MATCH('Print View'!$A106,'Coverage Indicators - Section D'!$A$10:$A$41,0)),""),"")</f>
        <v/>
      </c>
      <c r="K106" s="202" t="str">
        <f>IFERROR(IF(INDEX('Coverage Indicators - Section D'!R$10:R$41,MATCH('Print View'!$A106,'Coverage Indicators - Section D'!$A$10:$A$41,0))&lt;&gt;0,INDEX('Coverage Indicators - Section D'!R$10:R$41,MATCH('Print View'!$A106,'Coverage Indicators - Section D'!$A$10:$A$41,0)),""),"")</f>
        <v/>
      </c>
      <c r="L106" s="202" t="str">
        <f>IFERROR(IF(INDEX('Coverage Indicators - Section D'!S$10:S$41,MATCH('Print View'!$A106,'Coverage Indicators - Section D'!$A$10:$A$41,0))&lt;&gt;0,INDEX('Coverage Indicators - Section D'!S$10:S$41,MATCH('Print View'!$A106,'Coverage Indicators - Section D'!$A$10:$A$41,0)),""),"")</f>
        <v>Ministry of Health of the Government of Mozambique</v>
      </c>
      <c r="M106" s="202" t="str">
        <f>IFERROR(IF(INDEX('Coverage Indicators - Section D'!T$10:T$41,MATCH('Print View'!$A106,'Coverage Indicators - Section D'!$A$10:$A$41,0))&lt;&gt;0,INDEX('Coverage Indicators - Section D'!T$10:T$41,MATCH('Print View'!$A106,'Coverage Indicators - Section D'!$A$10:$A$41,0)),""),"")</f>
        <v>Mozambique</v>
      </c>
      <c r="N106" s="202" t="str">
        <f>IFERROR(IF(INDEX('Coverage Indicators - Section D'!U$10:U$41,MATCH('Print View'!$A106,'Coverage Indicators - Section D'!$A$10:$A$41,0))&lt;&gt;0,INDEX('Coverage Indicators - Section D'!U$10:U$41,MATCH('Print View'!$A106,'Coverage Indicators - Section D'!$A$10:$A$41,0)),""),"")</f>
        <v>National</v>
      </c>
      <c r="O106" s="202" t="str">
        <f>IFERROR(IF(INDEX('Coverage Indicators - Section D'!V$10:V$41,MATCH('Print View'!$A106,'Coverage Indicators - Section D'!$A$10:$A$41,0))&lt;&gt;0,INDEX('Coverage Indicators - Section D'!V$10:V$41,MATCH('Print View'!$A106,'Coverage Indicators - Section D'!$A$10:$A$41,0)),""),"")</f>
        <v>N-Non-cumulative</v>
      </c>
      <c r="P106" s="238">
        <f t="array" ref="P106">IFERROR(IF(INDEX('Coverage Indicators - Section D'!E$45:E$196,MATCH('Print View'!$A106&amp;'Print View'!$Q$77,'Coverage Indicators - Section D'!$B$45:$B$196&amp;'Coverage Indicators - Section D'!$J$45:$J$196,0))&lt;&gt;0,INDEX('Coverage Indicators - Section D'!E$45:E$196,MATCH('Print View'!$A106&amp;'Print View'!$Q$77,'Coverage Indicators - Section D'!$B$45:$B$196&amp;'Coverage Indicators - Section D'!$J$45:$J$196,0)),""),"")</f>
        <v>188</v>
      </c>
      <c r="Q106" s="239">
        <f t="array" ref="Q106">IFERROR(IF(INDEX('Coverage Indicators - Section D'!F$45:F$196,MATCH('Print View'!$A106&amp;'Print View'!$Q$77,'Coverage Indicators - Section D'!$B$45:$B$196&amp;'Coverage Indicators - Section D'!$J$45:$J$196,0))&lt;&gt;0,INDEX('Coverage Indicators - Section D'!F$45:F$196,MATCH('Print View'!$A106&amp;'Print View'!$Q$77,'Coverage Indicators - Section D'!$B$45:$B$196&amp;'Coverage Indicators - Section D'!$J$45:$J$196,0)),""),"")</f>
        <v>364</v>
      </c>
      <c r="R106" s="253">
        <f t="array" ref="R106">IFERROR(IF(INDEX('Coverage Indicators - Section D'!G$45:G$196,MATCH('Print View'!$A106&amp;'Print View'!$Q$77,'Coverage Indicators - Section D'!$B$45:$B$196&amp;'Coverage Indicators - Section D'!$J$45:$J$196,0))&lt;&gt;0,INDEX('Coverage Indicators - Section D'!G$45:G$196,MATCH('Print View'!$A106&amp;'Print View'!$Q$77,'Coverage Indicators - Section D'!$B$45:$B$196&amp;'Coverage Indicators - Section D'!$J$45:$J$196,0)),""),"")</f>
        <v>51.648351648351657</v>
      </c>
      <c r="S106" s="174" t="str">
        <f t="array" ref="S106">IFERROR(IF(INDEX('Coverage Indicators - Section D'!H$45:H$196,MATCH('Print View'!$A106&amp;'Print View'!$Q$77,'Coverage Indicators - Section D'!$B$45:$B$196&amp;'Coverage Indicators - Section D'!$J$45:$J$196,0))&lt;&gt;0,INDEX('Coverage Indicators - Section D'!H$45:H$196,MATCH('Print View'!$A106&amp;'Print View'!$Q$77,'Coverage Indicators - Section D'!$B$45:$B$196&amp;'Coverage Indicators - Section D'!$J$45:$J$196,0)),""),"")</f>
        <v/>
      </c>
      <c r="T106" s="244">
        <f t="array" ref="T106">IFERROR(IF(INDEX('Coverage Indicators - Section D'!E$45:E$196,MATCH('Print View'!$A106&amp;'Print View'!$U$77,'Coverage Indicators - Section D'!$B$45:$B$196&amp;'Coverage Indicators - Section D'!$J$45:$J$196,0))&lt;&gt;0,INDEX('Coverage Indicators - Section D'!E$45:E$196,MATCH('Print View'!$A106&amp;'Print View'!$U$77,'Coverage Indicators - Section D'!$B$45:$B$196&amp;'Coverage Indicators - Section D'!$J$45:$J$196,0)),""),"")</f>
        <v>256</v>
      </c>
      <c r="U106" s="239">
        <f t="array" ref="U106">IFERROR(IF(INDEX('Coverage Indicators - Section D'!F$45:F$196,MATCH('Print View'!$A106&amp;'Print View'!$U$77,'Coverage Indicators - Section D'!$B$45:$B$196&amp;'Coverage Indicators - Section D'!$J$45:$J$196,0))&lt;&gt;0,INDEX('Coverage Indicators - Section D'!F$45:F$196,MATCH('Print View'!$A106&amp;'Print View'!$U$77,'Coverage Indicators - Section D'!$B$45:$B$196&amp;'Coverage Indicators - Section D'!$J$45:$J$196,0)),""),"")</f>
        <v>364</v>
      </c>
      <c r="V106" s="253">
        <f t="array" ref="V106">IFERROR(IF(INDEX('Coverage Indicators - Section D'!G$45:G$196,MATCH('Print View'!$A106&amp;'Print View'!$U$77,'Coverage Indicators - Section D'!$B$45:$B$196&amp;'Coverage Indicators - Section D'!$J$45:$J$196,0))&lt;&gt;0,INDEX('Coverage Indicators - Section D'!G$45:G$196,MATCH('Print View'!$A106&amp;'Print View'!$U$77,'Coverage Indicators - Section D'!$B$45:$B$196&amp;'Coverage Indicators - Section D'!$J$45:$J$196,0)),""),"")</f>
        <v>70.329670329670336</v>
      </c>
      <c r="W106" s="174" t="str">
        <f t="array" ref="W106">IFERROR(IF(INDEX('Coverage Indicators - Section D'!H$45:H$196,MATCH('Print View'!$A106&amp;'Print View'!$U$77,'Coverage Indicators - Section D'!$B$45:$B$196&amp;'Coverage Indicators - Section D'!$J$45:$J$196,0))&lt;&gt;0,INDEX('Coverage Indicators - Section D'!H$45:H$196,MATCH('Print View'!$A106&amp;'Print View'!$U$77,'Coverage Indicators - Section D'!$B$45:$B$196&amp;'Coverage Indicators - Section D'!$J$45:$J$196,0)),""),"")</f>
        <v/>
      </c>
      <c r="X106" s="249">
        <f t="array" ref="X106">IFERROR(IF(INDEX('Coverage Indicators - Section D'!E$45:E$196,MATCH('Print View'!$A106&amp;'Print View'!$Y$77,'Coverage Indicators - Section D'!$B$45:$B$196&amp;'Coverage Indicators - Section D'!$J$45:$J$196,0))&lt;&gt;0,INDEX('Coverage Indicators - Section D'!E$45:E$196,MATCH('Print View'!$A106&amp;'Print View'!$Y$77,'Coverage Indicators - Section D'!$B$45:$B$196&amp;'Coverage Indicators - Section D'!$J$45:$J$196,0)),""),"")</f>
        <v>328</v>
      </c>
      <c r="Y106" s="250">
        <f t="array" ref="Y106">IFERROR(IF(INDEX('Coverage Indicators - Section D'!F$45:F$196,MATCH('Print View'!$A106&amp;'Print View'!$Y$77,'Coverage Indicators - Section D'!$B$45:$B$196&amp;'Coverage Indicators - Section D'!$J$45:$J$196,0))&lt;&gt;0,INDEX('Coverage Indicators - Section D'!F$45:F$196,MATCH('Print View'!$A106&amp;'Print View'!$Y$77,'Coverage Indicators - Section D'!$B$45:$B$196&amp;'Coverage Indicators - Section D'!$J$45:$J$196,0)),""),"")</f>
        <v>364</v>
      </c>
      <c r="Z106" s="257">
        <f t="array" ref="Z106">IFERROR(IF(INDEX('Coverage Indicators - Section D'!G$45:G$196,MATCH('Print View'!$A106&amp;'Print View'!$Y$77,'Coverage Indicators - Section D'!$B$45:$B$196&amp;'Coverage Indicators - Section D'!$J$45:$J$196,0))&lt;&gt;0,INDEX('Coverage Indicators - Section D'!G$45:G$196,MATCH('Print View'!$A106&amp;'Print View'!$Y$77,'Coverage Indicators - Section D'!$B$45:$B$196&amp;'Coverage Indicators - Section D'!$J$45:$J$196,0)),""),"")</f>
        <v>90.109890109890117</v>
      </c>
      <c r="AA106" s="185" t="str">
        <f t="array" ref="AA106">IFERROR(IF(INDEX('Coverage Indicators - Section D'!H$45:H$196,MATCH('Print View'!$A106&amp;'Print View'!$Y$77,'Coverage Indicators - Section D'!$B$45:$B$196&amp;'Coverage Indicators - Section D'!$J$45:$J$196,0))&lt;&gt;0,INDEX('Coverage Indicators - Section D'!H$45:H$196,MATCH('Print View'!$A106&amp;'Print View'!$Y$77,'Coverage Indicators - Section D'!$B$45:$B$196&amp;'Coverage Indicators - Section D'!$J$45:$J$196,0)),""),"")</f>
        <v/>
      </c>
      <c r="AB106" s="249" t="str">
        <f t="array" ref="AB106">IFERROR(IF(INDEX('Coverage Indicators - Section D'!E$45:E$196,MATCH('Print View'!$A106&amp;'Print View'!$AC$77,'Coverage Indicators - Section D'!$B$45:$B$196&amp;'Coverage Indicators - Section D'!$J$45:$J$196,0))&lt;&gt;0,INDEX('Coverage Indicators - Section D'!E$45:E$196,MATCH('Print View'!$A106&amp;'Print View'!$AC$77,'Coverage Indicators - Section D'!$B$45:$B$196&amp;'Coverage Indicators - Section D'!$J$45:$J$196,0)),""),"")</f>
        <v/>
      </c>
      <c r="AC106" s="250" t="str">
        <f t="array" ref="AC106">IFERROR(IF(INDEX('Coverage Indicators - Section D'!F$45:F$196,MATCH('Print View'!$A106&amp;'Print View'!$AC$77,'Coverage Indicators - Section D'!$B$45:$B$196&amp;'Coverage Indicators - Section D'!$J$45:$J$196,0))&lt;&gt;0,INDEX('Coverage Indicators - Section D'!F$45:F$196,MATCH('Print View'!$A106&amp;'Print View'!$AC$77,'Coverage Indicators - Section D'!$B$45:$B$196&amp;'Coverage Indicators - Section D'!$J$45:$J$196,0)),""),"")</f>
        <v/>
      </c>
      <c r="AD106" s="257" t="str">
        <f t="array" ref="AD106">IFERROR(IF(INDEX('Coverage Indicators - Section D'!G$45:G$196,MATCH('Print View'!$A106&amp;'Print View'!$AC$77,'Coverage Indicators - Section D'!$B$45:$B$196&amp;'Coverage Indicators - Section D'!$J$45:$J$196,0))&lt;&gt;0,INDEX('Coverage Indicators - Section D'!G$45:G$196,MATCH('Print View'!$A106&amp;'Print View'!$AC$77,'Coverage Indicators - Section D'!$B$45:$B$196&amp;'Coverage Indicators - Section D'!$J$45:$J$196,0)),""),"")</f>
        <v/>
      </c>
      <c r="AE106" s="185" t="str">
        <f t="array" ref="AE106">IFERROR(IF(INDEX('Coverage Indicators - Section D'!H$45:H$196,MATCH('Print View'!$A106&amp;'Print View'!$AC$77,'Coverage Indicators - Section D'!$B$45:$B$196&amp;'Coverage Indicators - Section D'!$J$45:$J$196,0))&lt;&gt;0,INDEX('Coverage Indicators - Section D'!H$45:H$196,MATCH('Print View'!$A106&amp;'Print View'!$AC$77,'Coverage Indicators - Section D'!$B$45:$B$196&amp;'Coverage Indicators - Section D'!$J$45:$J$196,0)),""),"")</f>
        <v/>
      </c>
      <c r="AF106" s="249" t="str">
        <f t="array" ref="AF106">IFERROR(IF(INDEX('Coverage Indicators - Section D'!E$45:E$196,MATCH('Print View'!$A106&amp;'Print View'!$AG$77,'Coverage Indicators - Section D'!$B$45:$B$196&amp;'Coverage Indicators - Section D'!$J$45:$J$196,0))&lt;&gt;0,INDEX('Coverage Indicators - Section D'!E$45:E$196,MATCH('Print View'!$A106&amp;'Print View'!$AG$77,'Coverage Indicators - Section D'!$B$45:$B$196&amp;'Coverage Indicators - Section D'!$J$45:$J$196,0)),""),"")</f>
        <v/>
      </c>
      <c r="AG106" s="250" t="str">
        <f t="array" ref="AG106">IFERROR(IF(INDEX('Coverage Indicators - Section D'!F$45:F$196,MATCH('Print View'!$A106&amp;'Print View'!$AG$77,'Coverage Indicators - Section D'!$B$45:$B$196&amp;'Coverage Indicators - Section D'!$J$45:$J$196,0))&lt;&gt;0,INDEX('Coverage Indicators - Section D'!F$45:F$196,MATCH('Print View'!$A106&amp;'Print View'!$AG$77,'Coverage Indicators - Section D'!$B$45:$B$196&amp;'Coverage Indicators - Section D'!$J$45:$J$196,0)),""),"")</f>
        <v/>
      </c>
      <c r="AH106" s="261" t="str">
        <f t="array" ref="AH106">IFERROR(IF(INDEX('Coverage Indicators - Section D'!G$45:G$196,MATCH('Print View'!$A106&amp;'Print View'!$AG$77,'Coverage Indicators - Section D'!$B$45:$B$196&amp;'Coverage Indicators - Section D'!$J$45:$J$196,0))&lt;&gt;0,INDEX('Coverage Indicators - Section D'!G$45:G$196,MATCH('Print View'!$A106&amp;'Print View'!$AG$77,'Coverage Indicators - Section D'!$B$45:$B$196&amp;'Coverage Indicators - Section D'!$J$45:$J$196,0)),""),"")</f>
        <v/>
      </c>
      <c r="AI106" s="185" t="str">
        <f t="array" ref="AI106">IFERROR(IF(INDEX('Coverage Indicators - Section D'!H$45:H$196,MATCH('Print View'!$A106&amp;'Print View'!$AG$77,'Coverage Indicators - Section D'!$B$45:$B$196&amp;'Coverage Indicators - Section D'!$J$45:$J$196,0))&lt;&gt;0,INDEX('Coverage Indicators - Section D'!H$45:H$196,MATCH('Print View'!$A106&amp;'Print View'!$AG$77,'Coverage Indicators - Section D'!$B$45:$B$196&amp;'Coverage Indicators - Section D'!$J$45:$J$196,0)),""),"")</f>
        <v/>
      </c>
      <c r="AJ106" s="234" t="str">
        <f>IFERROR(IF(INDEX('Coverage Indicators - Section D'!W$10:W$41,MATCH('Print View'!$A106,'Coverage Indicators - Section D'!$A$10:$A$41,0))&lt;&gt;0,INDEX('Coverage Indicators - Section D'!W$10:W$41,MATCH('Print View'!$A106,'Coverage Indicators - Section D'!$A$10:$A$41,0)),""),"")</f>
        <v>Indicator measures INS progress toward increased quality assurance in laboratories offering smear microscopy. INS will expand QA to 90% of the existing labs currently offering smear microscopy by 2020.  Results will be reported with numerator, denominator and percentage based on program data from the reporting period. Note that because a precise estimate of labs newly offering smear microscopy in the future is not currently available, performance is proposed to be based on absolute target.</v>
      </c>
      <c r="AK106" s="292"/>
      <c r="AL106" s="292"/>
      <c r="AM106" s="292"/>
      <c r="AN106" s="292"/>
      <c r="AO106" s="292"/>
      <c r="AP106" s="292"/>
      <c r="AQ106" s="292"/>
      <c r="AR106" s="292"/>
    </row>
    <row r="107" spans="1:44" s="293" customFormat="1" ht="330" x14ac:dyDescent="0.25">
      <c r="A107" s="177">
        <v>28</v>
      </c>
      <c r="B107" s="203" t="str">
        <f>IFERROR(IF(INDEX('Coverage Indicators - Section D'!B$10:B$41,MATCH('Print View'!$A107,'Coverage Indicators - Section D'!$A$10:$A$41,0))&lt;&gt;0,INDEX('Coverage Indicators - Section D'!B$10:B$41,MATCH('Print View'!$A107,'Coverage Indicators - Section D'!$A$10:$A$41,0)),""),"")</f>
        <v>TB care and prevention</v>
      </c>
      <c r="C107" s="203" t="str">
        <f>IFERROR(IF(INDEX('Coverage Indicators - Section D'!C$10:C$41,MATCH('Print View'!$A107,'Coverage Indicators - Section D'!$A$10:$A$41,0))&lt;&gt;0,INDEX('Coverage Indicators - Section D'!C$10:C$41,MATCH('Print View'!$A107,'Coverage Indicators - Section D'!$A$10:$A$41,0)),""),"")</f>
        <v>TCP-3: Percentage of laboratories showing adequate performance in external quality assurance for smear microscopy among the total number of laboratories that undertake smear microscopy during the reporting period</v>
      </c>
      <c r="D107" s="203" t="str">
        <f>IFERROR(IF(INDEX('Coverage Indicators - Section D'!D$10:D$41,MATCH('Print View'!$A107,'Coverage Indicators - Section D'!$A$10:$A$41,0))&lt;&gt;0,INDEX('Coverage Indicators - Section D'!D$10:D$41,MATCH('Print View'!$A107,'Coverage Indicators - Section D'!$A$10:$A$41,0)),""),"")</f>
        <v/>
      </c>
      <c r="E107" s="203">
        <f>IFERROR(IF(INDEX('Coverage Indicators - Section D'!E$10:E$41,MATCH('Print View'!$A107,'Coverage Indicators - Section D'!$A$10:$A$41,0))&lt;&gt;0,INDEX('Coverage Indicators - Section D'!E$10:E$41,MATCH('Print View'!$A107,'Coverage Indicators - Section D'!$A$10:$A$41,0)),""),"")</f>
        <v>63</v>
      </c>
      <c r="F107" s="203">
        <f>IFERROR(IF(INDEX('Coverage Indicators - Section D'!F$10:F$41,MATCH('Print View'!$A107,'Coverage Indicators - Section D'!$A$10:$A$41,0))&lt;&gt;0,INDEX('Coverage Indicators - Section D'!F$10:F$41,MATCH('Print View'!$A107,'Coverage Indicators - Section D'!$A$10:$A$41,0)),""),"")</f>
        <v>77</v>
      </c>
      <c r="G107" s="203">
        <f>IFERROR(IF(INDEX('Coverage Indicators - Section D'!G$10:G$41,MATCH('Print View'!$A107,'Coverage Indicators - Section D'!$A$10:$A$41,0))&lt;&gt;0,INDEX('Coverage Indicators - Section D'!G$10:G$41,MATCH('Print View'!$A107,'Coverage Indicators - Section D'!$A$10:$A$41,0)),""),"")</f>
        <v>81.818181818181827</v>
      </c>
      <c r="H107" s="203" t="str">
        <f>IFERROR(IF(INDEX('Coverage Indicators - Section D'!H$10:H$41,MATCH('Print View'!$A107,'Coverage Indicators - Section D'!$A$10:$A$41,0))&lt;&gt;0,INDEX('Coverage Indicators - Section D'!H$10:H$41,MATCH('Print View'!$A107,'Coverage Indicators - Section D'!$A$10:$A$41,0)),""),"")</f>
        <v>2016</v>
      </c>
      <c r="I107" s="203" t="str">
        <f>IFERROR(IF(INDEX('Coverage Indicators - Section D'!P$10:P$41,MATCH('Print View'!$A107,'Coverage Indicators - Section D'!$A$10:$A$41,0))&lt;&gt;0,INDEX('Coverage Indicators - Section D'!P$10:P$41,MATCH('Print View'!$A107,'Coverage Indicators - Section D'!$A$10:$A$41,0)),""),"")</f>
        <v>MISAU Reports 
(based on program reports)</v>
      </c>
      <c r="J107" s="203" t="str">
        <f>IFERROR(IF(INDEX('Coverage Indicators - Section D'!Q$10:Q$41,MATCH('Print View'!$A107,'Coverage Indicators - Section D'!$A$10:$A$41,0))&lt;&gt;0,INDEX('Coverage Indicators - Section D'!Q$10:Q$41,MATCH('Print View'!$A107,'Coverage Indicators - Section D'!$A$10:$A$41,0)),""),"")</f>
        <v/>
      </c>
      <c r="K107" s="203" t="str">
        <f>IFERROR(IF(INDEX('Coverage Indicators - Section D'!R$10:R$41,MATCH('Print View'!$A107,'Coverage Indicators - Section D'!$A$10:$A$41,0))&lt;&gt;0,INDEX('Coverage Indicators - Section D'!R$10:R$41,MATCH('Print View'!$A107,'Coverage Indicators - Section D'!$A$10:$A$41,0)),""),"")</f>
        <v/>
      </c>
      <c r="L107" s="203" t="str">
        <f>IFERROR(IF(INDEX('Coverage Indicators - Section D'!S$10:S$41,MATCH('Print View'!$A107,'Coverage Indicators - Section D'!$A$10:$A$41,0))&lt;&gt;0,INDEX('Coverage Indicators - Section D'!S$10:S$41,MATCH('Print View'!$A107,'Coverage Indicators - Section D'!$A$10:$A$41,0)),""),"")</f>
        <v>Ministry of Health of the Government of Mozambique</v>
      </c>
      <c r="M107" s="203" t="str">
        <f>IFERROR(IF(INDEX('Coverage Indicators - Section D'!T$10:T$41,MATCH('Print View'!$A107,'Coverage Indicators - Section D'!$A$10:$A$41,0))&lt;&gt;0,INDEX('Coverage Indicators - Section D'!T$10:T$41,MATCH('Print View'!$A107,'Coverage Indicators - Section D'!$A$10:$A$41,0)),""),"")</f>
        <v>Mozambique</v>
      </c>
      <c r="N107" s="203" t="str">
        <f>IFERROR(IF(INDEX('Coverage Indicators - Section D'!U$10:U$41,MATCH('Print View'!$A107,'Coverage Indicators - Section D'!$A$10:$A$41,0))&lt;&gt;0,INDEX('Coverage Indicators - Section D'!U$10:U$41,MATCH('Print View'!$A107,'Coverage Indicators - Section D'!$A$10:$A$41,0)),""),"")</f>
        <v>National</v>
      </c>
      <c r="O107" s="203" t="str">
        <f>IFERROR(IF(INDEX('Coverage Indicators - Section D'!V$10:V$41,MATCH('Print View'!$A107,'Coverage Indicators - Section D'!$A$10:$A$41,0))&lt;&gt;0,INDEX('Coverage Indicators - Section D'!V$10:V$41,MATCH('Print View'!$A107,'Coverage Indicators - Section D'!$A$10:$A$41,0)),""),"")</f>
        <v>N-Non-cumulative</v>
      </c>
      <c r="P107" s="240">
        <f t="array" ref="P107">IFERROR(IF(INDEX('Coverage Indicators - Section D'!E$45:E$196,MATCH('Print View'!$A107&amp;'Print View'!$Q$77,'Coverage Indicators - Section D'!$B$45:$B$196&amp;'Coverage Indicators - Section D'!$J$45:$J$196,0))&lt;&gt;0,INDEX('Coverage Indicators - Section D'!E$45:E$196,MATCH('Print View'!$A107&amp;'Print View'!$Q$77,'Coverage Indicators - Section D'!$B$45:$B$196&amp;'Coverage Indicators - Section D'!$J$45:$J$196,0)),""),"")</f>
        <v>162</v>
      </c>
      <c r="Q107" s="241">
        <f t="array" ref="Q107">IFERROR(IF(INDEX('Coverage Indicators - Section D'!F$45:F$196,MATCH('Print View'!$A107&amp;'Print View'!$Q$77,'Coverage Indicators - Section D'!$B$45:$B$196&amp;'Coverage Indicators - Section D'!$J$45:$J$196,0))&lt;&gt;0,INDEX('Coverage Indicators - Section D'!F$45:F$196,MATCH('Print View'!$A107&amp;'Print View'!$Q$77,'Coverage Indicators - Section D'!$B$45:$B$196&amp;'Coverage Indicators - Section D'!$J$45:$J$196,0)),""),"")</f>
        <v>188</v>
      </c>
      <c r="R107" s="254">
        <f t="array" ref="R107">IFERROR(IF(INDEX('Coverage Indicators - Section D'!G$45:G$196,MATCH('Print View'!$A107&amp;'Print View'!$Q$77,'Coverage Indicators - Section D'!$B$45:$B$196&amp;'Coverage Indicators - Section D'!$J$45:$J$196,0))&lt;&gt;0,INDEX('Coverage Indicators - Section D'!G$45:G$196,MATCH('Print View'!$A107&amp;'Print View'!$Q$77,'Coverage Indicators - Section D'!$B$45:$B$196&amp;'Coverage Indicators - Section D'!$J$45:$J$196,0)),""),"")</f>
        <v>86.170212765957444</v>
      </c>
      <c r="S107" s="231" t="str">
        <f t="array" ref="S107">IFERROR(IF(INDEX('Coverage Indicators - Section D'!H$45:H$196,MATCH('Print View'!$A107&amp;'Print View'!$Q$77,'Coverage Indicators - Section D'!$B$45:$B$196&amp;'Coverage Indicators - Section D'!$J$45:$J$196,0))&lt;&gt;0,INDEX('Coverage Indicators - Section D'!H$45:H$196,MATCH('Print View'!$A107&amp;'Print View'!$Q$77,'Coverage Indicators - Section D'!$B$45:$B$196&amp;'Coverage Indicators - Section D'!$J$45:$J$196,0)),""),"")</f>
        <v/>
      </c>
      <c r="T107" s="245">
        <f t="array" ref="T107">IFERROR(IF(INDEX('Coverage Indicators - Section D'!E$45:E$196,MATCH('Print View'!$A107&amp;'Print View'!$U$77,'Coverage Indicators - Section D'!$B$45:$B$196&amp;'Coverage Indicators - Section D'!$J$45:$J$196,0))&lt;&gt;0,INDEX('Coverage Indicators - Section D'!E$45:E$196,MATCH('Print View'!$A107&amp;'Print View'!$U$77,'Coverage Indicators - Section D'!$B$45:$B$196&amp;'Coverage Indicators - Section D'!$J$45:$J$196,0)),""),"")</f>
        <v>225</v>
      </c>
      <c r="U107" s="241">
        <f t="array" ref="U107">IFERROR(IF(INDEX('Coverage Indicators - Section D'!F$45:F$196,MATCH('Print View'!$A107&amp;'Print View'!$U$77,'Coverage Indicators - Section D'!$B$45:$B$196&amp;'Coverage Indicators - Section D'!$J$45:$J$196,0))&lt;&gt;0,INDEX('Coverage Indicators - Section D'!F$45:F$196,MATCH('Print View'!$A107&amp;'Print View'!$U$77,'Coverage Indicators - Section D'!$B$45:$B$196&amp;'Coverage Indicators - Section D'!$J$45:$J$196,0)),""),"")</f>
        <v>256</v>
      </c>
      <c r="V107" s="254">
        <f t="array" ref="V107">IFERROR(IF(INDEX('Coverage Indicators - Section D'!G$45:G$196,MATCH('Print View'!$A107&amp;'Print View'!$U$77,'Coverage Indicators - Section D'!$B$45:$B$196&amp;'Coverage Indicators - Section D'!$J$45:$J$196,0))&lt;&gt;0,INDEX('Coverage Indicators - Section D'!G$45:G$196,MATCH('Print View'!$A107&amp;'Print View'!$U$77,'Coverage Indicators - Section D'!$B$45:$B$196&amp;'Coverage Indicators - Section D'!$J$45:$J$196,0)),""),"")</f>
        <v>87.890625</v>
      </c>
      <c r="W107" s="231" t="str">
        <f t="array" ref="W107">IFERROR(IF(INDEX('Coverage Indicators - Section D'!H$45:H$196,MATCH('Print View'!$A107&amp;'Print View'!$U$77,'Coverage Indicators - Section D'!$B$45:$B$196&amp;'Coverage Indicators - Section D'!$J$45:$J$196,0))&lt;&gt;0,INDEX('Coverage Indicators - Section D'!H$45:H$196,MATCH('Print View'!$A107&amp;'Print View'!$U$77,'Coverage Indicators - Section D'!$B$45:$B$196&amp;'Coverage Indicators - Section D'!$J$45:$J$196,0)),""),"")</f>
        <v/>
      </c>
      <c r="X107" s="247">
        <f t="array" ref="X107">IFERROR(IF(INDEX('Coverage Indicators - Section D'!E$45:E$196,MATCH('Print View'!$A107&amp;'Print View'!$Y$77,'Coverage Indicators - Section D'!$B$45:$B$196&amp;'Coverage Indicators - Section D'!$J$45:$J$196,0))&lt;&gt;0,INDEX('Coverage Indicators - Section D'!E$45:E$196,MATCH('Print View'!$A107&amp;'Print View'!$Y$77,'Coverage Indicators - Section D'!$B$45:$B$196&amp;'Coverage Indicators - Section D'!$J$45:$J$196,0)),""),"")</f>
        <v>295</v>
      </c>
      <c r="Y107" s="248">
        <f t="array" ref="Y107">IFERROR(IF(INDEX('Coverage Indicators - Section D'!F$45:F$196,MATCH('Print View'!$A107&amp;'Print View'!$Y$77,'Coverage Indicators - Section D'!$B$45:$B$196&amp;'Coverage Indicators - Section D'!$J$45:$J$196,0))&lt;&gt;0,INDEX('Coverage Indicators - Section D'!F$45:F$196,MATCH('Print View'!$A107&amp;'Print View'!$Y$77,'Coverage Indicators - Section D'!$B$45:$B$196&amp;'Coverage Indicators - Section D'!$J$45:$J$196,0)),""),"")</f>
        <v>328</v>
      </c>
      <c r="Z107" s="256">
        <f t="array" ref="Z107">IFERROR(IF(INDEX('Coverage Indicators - Section D'!G$45:G$196,MATCH('Print View'!$A107&amp;'Print View'!$Y$77,'Coverage Indicators - Section D'!$B$45:$B$196&amp;'Coverage Indicators - Section D'!$J$45:$J$196,0))&lt;&gt;0,INDEX('Coverage Indicators - Section D'!G$45:G$196,MATCH('Print View'!$A107&amp;'Print View'!$Y$77,'Coverage Indicators - Section D'!$B$45:$B$196&amp;'Coverage Indicators - Section D'!$J$45:$J$196,0)),""),"")</f>
        <v>89.939024390243901</v>
      </c>
      <c r="AA107" s="180" t="str">
        <f t="array" ref="AA107">IFERROR(IF(INDEX('Coverage Indicators - Section D'!H$45:H$196,MATCH('Print View'!$A107&amp;'Print View'!$Y$77,'Coverage Indicators - Section D'!$B$45:$B$196&amp;'Coverage Indicators - Section D'!$J$45:$J$196,0))&lt;&gt;0,INDEX('Coverage Indicators - Section D'!H$45:H$196,MATCH('Print View'!$A107&amp;'Print View'!$Y$77,'Coverage Indicators - Section D'!$B$45:$B$196&amp;'Coverage Indicators - Section D'!$J$45:$J$196,0)),""),"")</f>
        <v/>
      </c>
      <c r="AB107" s="247" t="str">
        <f t="array" ref="AB107">IFERROR(IF(INDEX('Coverage Indicators - Section D'!E$45:E$196,MATCH('Print View'!$A107&amp;'Print View'!$AC$77,'Coverage Indicators - Section D'!$B$45:$B$196&amp;'Coverage Indicators - Section D'!$J$45:$J$196,0))&lt;&gt;0,INDEX('Coverage Indicators - Section D'!E$45:E$196,MATCH('Print View'!$A107&amp;'Print View'!$AC$77,'Coverage Indicators - Section D'!$B$45:$B$196&amp;'Coverage Indicators - Section D'!$J$45:$J$196,0)),""),"")</f>
        <v/>
      </c>
      <c r="AC107" s="248" t="str">
        <f t="array" ref="AC107">IFERROR(IF(INDEX('Coverage Indicators - Section D'!F$45:F$196,MATCH('Print View'!$A107&amp;'Print View'!$AC$77,'Coverage Indicators - Section D'!$B$45:$B$196&amp;'Coverage Indicators - Section D'!$J$45:$J$196,0))&lt;&gt;0,INDEX('Coverage Indicators - Section D'!F$45:F$196,MATCH('Print View'!$A107&amp;'Print View'!$AC$77,'Coverage Indicators - Section D'!$B$45:$B$196&amp;'Coverage Indicators - Section D'!$J$45:$J$196,0)),""),"")</f>
        <v/>
      </c>
      <c r="AD107" s="256" t="str">
        <f t="array" ref="AD107">IFERROR(IF(INDEX('Coverage Indicators - Section D'!G$45:G$196,MATCH('Print View'!$A107&amp;'Print View'!$AC$77,'Coverage Indicators - Section D'!$B$45:$B$196&amp;'Coverage Indicators - Section D'!$J$45:$J$196,0))&lt;&gt;0,INDEX('Coverage Indicators - Section D'!G$45:G$196,MATCH('Print View'!$A107&amp;'Print View'!$AC$77,'Coverage Indicators - Section D'!$B$45:$B$196&amp;'Coverage Indicators - Section D'!$J$45:$J$196,0)),""),"")</f>
        <v/>
      </c>
      <c r="AE107" s="180" t="str">
        <f t="array" ref="AE107">IFERROR(IF(INDEX('Coverage Indicators - Section D'!H$45:H$196,MATCH('Print View'!$A107&amp;'Print View'!$AC$77,'Coverage Indicators - Section D'!$B$45:$B$196&amp;'Coverage Indicators - Section D'!$J$45:$J$196,0))&lt;&gt;0,INDEX('Coverage Indicators - Section D'!H$45:H$196,MATCH('Print View'!$A107&amp;'Print View'!$AC$77,'Coverage Indicators - Section D'!$B$45:$B$196&amp;'Coverage Indicators - Section D'!$J$45:$J$196,0)),""),"")</f>
        <v/>
      </c>
      <c r="AF107" s="247" t="str">
        <f t="array" ref="AF107">IFERROR(IF(INDEX('Coverage Indicators - Section D'!E$45:E$196,MATCH('Print View'!$A107&amp;'Print View'!$AG$77,'Coverage Indicators - Section D'!$B$45:$B$196&amp;'Coverage Indicators - Section D'!$J$45:$J$196,0))&lt;&gt;0,INDEX('Coverage Indicators - Section D'!E$45:E$196,MATCH('Print View'!$A107&amp;'Print View'!$AG$77,'Coverage Indicators - Section D'!$B$45:$B$196&amp;'Coverage Indicators - Section D'!$J$45:$J$196,0)),""),"")</f>
        <v/>
      </c>
      <c r="AG107" s="248" t="str">
        <f t="array" ref="AG107">IFERROR(IF(INDEX('Coverage Indicators - Section D'!F$45:F$196,MATCH('Print View'!$A107&amp;'Print View'!$AG$77,'Coverage Indicators - Section D'!$B$45:$B$196&amp;'Coverage Indicators - Section D'!$J$45:$J$196,0))&lt;&gt;0,INDEX('Coverage Indicators - Section D'!F$45:F$196,MATCH('Print View'!$A107&amp;'Print View'!$AG$77,'Coverage Indicators - Section D'!$B$45:$B$196&amp;'Coverage Indicators - Section D'!$J$45:$J$196,0)),""),"")</f>
        <v/>
      </c>
      <c r="AH107" s="260" t="str">
        <f t="array" ref="AH107">IFERROR(IF(INDEX('Coverage Indicators - Section D'!G$45:G$196,MATCH('Print View'!$A107&amp;'Print View'!$AG$77,'Coverage Indicators - Section D'!$B$45:$B$196&amp;'Coverage Indicators - Section D'!$J$45:$J$196,0))&lt;&gt;0,INDEX('Coverage Indicators - Section D'!G$45:G$196,MATCH('Print View'!$A107&amp;'Print View'!$AG$77,'Coverage Indicators - Section D'!$B$45:$B$196&amp;'Coverage Indicators - Section D'!$J$45:$J$196,0)),""),"")</f>
        <v/>
      </c>
      <c r="AI107" s="180" t="str">
        <f t="array" ref="AI107">IFERROR(IF(INDEX('Coverage Indicators - Section D'!H$45:H$196,MATCH('Print View'!$A107&amp;'Print View'!$AG$77,'Coverage Indicators - Section D'!$B$45:$B$196&amp;'Coverage Indicators - Section D'!$J$45:$J$196,0))&lt;&gt;0,INDEX('Coverage Indicators - Section D'!H$45:H$196,MATCH('Print View'!$A107&amp;'Print View'!$AG$77,'Coverage Indicators - Section D'!$B$45:$B$196&amp;'Coverage Indicators - Section D'!$J$45:$J$196,0)),""),"")</f>
        <v/>
      </c>
      <c r="AJ107" s="235" t="str">
        <f>IFERROR(IF(INDEX('Coverage Indicators - Section D'!W$10:W$41,MATCH('Print View'!$A107,'Coverage Indicators - Section D'!$A$10:$A$41,0))&lt;&gt;0,INDEX('Coverage Indicators - Section D'!W$10:W$41,MATCH('Print View'!$A107,'Coverage Indicators - Section D'!$A$10:$A$41,0)),""),"")</f>
        <v>Indicator measures progress in improving quality of smear microscopy in TB specimen referral labs. Support for improved diagnostics (90% by 2020) to be supported through QA supervision. Results will be reported with numerator, denominator and percentage based on program data from the reporting period. Performance will be assessed in relation to the percentage target.</v>
      </c>
      <c r="AK107" s="292"/>
      <c r="AL107" s="292"/>
      <c r="AM107" s="292"/>
      <c r="AN107" s="292"/>
      <c r="AO107" s="292"/>
      <c r="AP107" s="292"/>
      <c r="AQ107" s="292"/>
      <c r="AR107" s="292"/>
    </row>
    <row r="108" spans="1:44" s="293" customFormat="1" ht="409.5" x14ac:dyDescent="0.25">
      <c r="A108" s="212">
        <v>29</v>
      </c>
      <c r="B108" s="202" t="str">
        <f>IFERROR(IF(INDEX('Coverage Indicators - Section D'!B$10:B$41,MATCH('Print View'!$A108,'Coverage Indicators - Section D'!$A$10:$A$41,0))&lt;&gt;0,INDEX('Coverage Indicators - Section D'!B$10:B$41,MATCH('Print View'!$A108,'Coverage Indicators - Section D'!$A$10:$A$41,0)),""),"")</f>
        <v>MDR-TB</v>
      </c>
      <c r="C108" s="202" t="str">
        <f>IFERROR(IF(INDEX('Coverage Indicators - Section D'!C$10:C$41,MATCH('Print View'!$A108,'Coverage Indicators - Section D'!$A$10:$A$41,0))&lt;&gt;0,INDEX('Coverage Indicators - Section D'!C$10:C$41,MATCH('Print View'!$A108,'Coverage Indicators - Section D'!$A$10:$A$41,0)),""),"")</f>
        <v>MDR TB-2(M): Number of TB cases with RR-TB and/or MDR-TB notified</v>
      </c>
      <c r="D108" s="202" t="str">
        <f>IFERROR(IF(INDEX('Coverage Indicators - Section D'!D$10:D$41,MATCH('Print View'!$A108,'Coverage Indicators - Section D'!$A$10:$A$41,0))&lt;&gt;0,INDEX('Coverage Indicators - Section D'!D$10:D$41,MATCH('Print View'!$A108,'Coverage Indicators - Section D'!$A$10:$A$41,0)),""),"")</f>
        <v/>
      </c>
      <c r="E108" s="202">
        <f>IFERROR(IF(INDEX('Coverage Indicators - Section D'!E$10:E$41,MATCH('Print View'!$A108,'Coverage Indicators - Section D'!$A$10:$A$41,0))&lt;&gt;0,INDEX('Coverage Indicators - Section D'!E$10:E$41,MATCH('Print View'!$A108,'Coverage Indicators - Section D'!$A$10:$A$41,0)),""),"")</f>
        <v>911</v>
      </c>
      <c r="F108" s="202" t="str">
        <f>IFERROR(IF(INDEX('Coverage Indicators - Section D'!F$10:F$41,MATCH('Print View'!$A108,'Coverage Indicators - Section D'!$A$10:$A$41,0))&lt;&gt;0,INDEX('Coverage Indicators - Section D'!F$10:F$41,MATCH('Print View'!$A108,'Coverage Indicators - Section D'!$A$10:$A$41,0)),""),"")</f>
        <v/>
      </c>
      <c r="G108" s="202" t="str">
        <f>IFERROR(IF(INDEX('Coverage Indicators - Section D'!G$10:G$41,MATCH('Print View'!$A108,'Coverage Indicators - Section D'!$A$10:$A$41,0))&lt;&gt;0,INDEX('Coverage Indicators - Section D'!G$10:G$41,MATCH('Print View'!$A108,'Coverage Indicators - Section D'!$A$10:$A$41,0)),""),"")</f>
        <v/>
      </c>
      <c r="H108" s="202" t="str">
        <f>IFERROR(IF(INDEX('Coverage Indicators - Section D'!H$10:H$41,MATCH('Print View'!$A108,'Coverage Indicators - Section D'!$A$10:$A$41,0))&lt;&gt;0,INDEX('Coverage Indicators - Section D'!H$10:H$41,MATCH('Print View'!$A108,'Coverage Indicators - Section D'!$A$10:$A$41,0)),""),"")</f>
        <v>2016</v>
      </c>
      <c r="I108" s="202" t="str">
        <f>IFERROR(IF(INDEX('Coverage Indicators - Section D'!P$10:P$41,MATCH('Print View'!$A108,'Coverage Indicators - Section D'!$A$10:$A$41,0))&lt;&gt;0,INDEX('Coverage Indicators - Section D'!P$10:P$41,MATCH('Print View'!$A108,'Coverage Indicators - Section D'!$A$10:$A$41,0)),""),"")</f>
        <v>HMIS (SIS-MA)</v>
      </c>
      <c r="J108" s="202" t="str">
        <f>IFERROR(IF(INDEX('Coverage Indicators - Section D'!Q$10:Q$41,MATCH('Print View'!$A108,'Coverage Indicators - Section D'!$A$10:$A$41,0))&lt;&gt;0,INDEX('Coverage Indicators - Section D'!Q$10:Q$41,MATCH('Print View'!$A108,'Coverage Indicators - Section D'!$A$10:$A$41,0)),""),"")</f>
        <v>Age,Gender</v>
      </c>
      <c r="K108" s="202" t="str">
        <f>IFERROR(IF(INDEX('Coverage Indicators - Section D'!R$10:R$41,MATCH('Print View'!$A108,'Coverage Indicators - Section D'!$A$10:$A$41,0))&lt;&gt;0,INDEX('Coverage Indicators - Section D'!R$10:R$41,MATCH('Print View'!$A108,'Coverage Indicators - Section D'!$A$10:$A$41,0)),""),"")</f>
        <v/>
      </c>
      <c r="L108" s="202" t="str">
        <f>IFERROR(IF(INDEX('Coverage Indicators - Section D'!S$10:S$41,MATCH('Print View'!$A108,'Coverage Indicators - Section D'!$A$10:$A$41,0))&lt;&gt;0,INDEX('Coverage Indicators - Section D'!S$10:S$41,MATCH('Print View'!$A108,'Coverage Indicators - Section D'!$A$10:$A$41,0)),""),"")</f>
        <v>Ministry of Health of the Government of Mozambique</v>
      </c>
      <c r="M108" s="202" t="str">
        <f>IFERROR(IF(INDEX('Coverage Indicators - Section D'!T$10:T$41,MATCH('Print View'!$A108,'Coverage Indicators - Section D'!$A$10:$A$41,0))&lt;&gt;0,INDEX('Coverage Indicators - Section D'!T$10:T$41,MATCH('Print View'!$A108,'Coverage Indicators - Section D'!$A$10:$A$41,0)),""),"")</f>
        <v>Mozambique</v>
      </c>
      <c r="N108" s="202" t="str">
        <f>IFERROR(IF(INDEX('Coverage Indicators - Section D'!U$10:U$41,MATCH('Print View'!$A108,'Coverage Indicators - Section D'!$A$10:$A$41,0))&lt;&gt;0,INDEX('Coverage Indicators - Section D'!U$10:U$41,MATCH('Print View'!$A108,'Coverage Indicators - Section D'!$A$10:$A$41,0)),""),"")</f>
        <v>National</v>
      </c>
      <c r="O108" s="202" t="str">
        <f>IFERROR(IF(INDEX('Coverage Indicators - Section D'!V$10:V$41,MATCH('Print View'!$A108,'Coverage Indicators - Section D'!$A$10:$A$41,0))&lt;&gt;0,INDEX('Coverage Indicators - Section D'!V$10:V$41,MATCH('Print View'!$A108,'Coverage Indicators - Section D'!$A$10:$A$41,0)),""),"")</f>
        <v>N-Non-cumulative</v>
      </c>
      <c r="P108" s="238">
        <f t="array" ref="P108">IFERROR(IF(INDEX('Coverage Indicators - Section D'!E$45:E$196,MATCH('Print View'!$A108&amp;'Print View'!$Q$77,'Coverage Indicators - Section D'!$B$45:$B$196&amp;'Coverage Indicators - Section D'!$J$45:$J$196,0))&lt;&gt;0,INDEX('Coverage Indicators - Section D'!E$45:E$196,MATCH('Print View'!$A108&amp;'Print View'!$Q$77,'Coverage Indicators - Section D'!$B$45:$B$196&amp;'Coverage Indicators - Section D'!$J$45:$J$196,0)),""),"")</f>
        <v>1586.5073771617367</v>
      </c>
      <c r="Q108" s="239" t="str">
        <f t="array" ref="Q108">IFERROR(IF(INDEX('Coverage Indicators - Section D'!F$45:F$196,MATCH('Print View'!$A108&amp;'Print View'!$Q$77,'Coverage Indicators - Section D'!$B$45:$B$196&amp;'Coverage Indicators - Section D'!$J$45:$J$196,0))&lt;&gt;0,INDEX('Coverage Indicators - Section D'!F$45:F$196,MATCH('Print View'!$A108&amp;'Print View'!$Q$77,'Coverage Indicators - Section D'!$B$45:$B$196&amp;'Coverage Indicators - Section D'!$J$45:$J$196,0)),""),"")</f>
        <v/>
      </c>
      <c r="R108" s="253" t="str">
        <f t="array" ref="R108">IFERROR(IF(INDEX('Coverage Indicators - Section D'!G$45:G$196,MATCH('Print View'!$A108&amp;'Print View'!$Q$77,'Coverage Indicators - Section D'!$B$45:$B$196&amp;'Coverage Indicators - Section D'!$J$45:$J$196,0))&lt;&gt;0,INDEX('Coverage Indicators - Section D'!G$45:G$196,MATCH('Print View'!$A108&amp;'Print View'!$Q$77,'Coverage Indicators - Section D'!$B$45:$B$196&amp;'Coverage Indicators - Section D'!$J$45:$J$196,0)),""),"")</f>
        <v/>
      </c>
      <c r="S108" s="174" t="str">
        <f t="array" ref="S108">IFERROR(IF(INDEX('Coverage Indicators - Section D'!H$45:H$196,MATCH('Print View'!$A108&amp;'Print View'!$Q$77,'Coverage Indicators - Section D'!$B$45:$B$196&amp;'Coverage Indicators - Section D'!$J$45:$J$196,0))&lt;&gt;0,INDEX('Coverage Indicators - Section D'!H$45:H$196,MATCH('Print View'!$A108&amp;'Print View'!$Q$77,'Coverage Indicators - Section D'!$B$45:$B$196&amp;'Coverage Indicators - Section D'!$J$45:$J$196,0)),""),"")</f>
        <v/>
      </c>
      <c r="T108" s="244">
        <f t="array" ref="T108">IFERROR(IF(INDEX('Coverage Indicators - Section D'!E$45:E$196,MATCH('Print View'!$A108&amp;'Print View'!$U$77,'Coverage Indicators - Section D'!$B$45:$B$196&amp;'Coverage Indicators - Section D'!$J$45:$J$196,0))&lt;&gt;0,INDEX('Coverage Indicators - Section D'!E$45:E$196,MATCH('Print View'!$A108&amp;'Print View'!$U$77,'Coverage Indicators - Section D'!$B$45:$B$196&amp;'Coverage Indicators - Section D'!$J$45:$J$196,0)),""),"")</f>
        <v>1983.1732502237364</v>
      </c>
      <c r="U108" s="239" t="str">
        <f t="array" ref="U108">IFERROR(IF(INDEX('Coverage Indicators - Section D'!F$45:F$196,MATCH('Print View'!$A108&amp;'Print View'!$U$77,'Coverage Indicators - Section D'!$B$45:$B$196&amp;'Coverage Indicators - Section D'!$J$45:$J$196,0))&lt;&gt;0,INDEX('Coverage Indicators - Section D'!F$45:F$196,MATCH('Print View'!$A108&amp;'Print View'!$U$77,'Coverage Indicators - Section D'!$B$45:$B$196&amp;'Coverage Indicators - Section D'!$J$45:$J$196,0)),""),"")</f>
        <v/>
      </c>
      <c r="V108" s="253" t="str">
        <f t="array" ref="V108">IFERROR(IF(INDEX('Coverage Indicators - Section D'!G$45:G$196,MATCH('Print View'!$A108&amp;'Print View'!$U$77,'Coverage Indicators - Section D'!$B$45:$B$196&amp;'Coverage Indicators - Section D'!$J$45:$J$196,0))&lt;&gt;0,INDEX('Coverage Indicators - Section D'!G$45:G$196,MATCH('Print View'!$A108&amp;'Print View'!$U$77,'Coverage Indicators - Section D'!$B$45:$B$196&amp;'Coverage Indicators - Section D'!$J$45:$J$196,0)),""),"")</f>
        <v/>
      </c>
      <c r="W108" s="174" t="str">
        <f t="array" ref="W108">IFERROR(IF(INDEX('Coverage Indicators - Section D'!H$45:H$196,MATCH('Print View'!$A108&amp;'Print View'!$U$77,'Coverage Indicators - Section D'!$B$45:$B$196&amp;'Coverage Indicators - Section D'!$J$45:$J$196,0))&lt;&gt;0,INDEX('Coverage Indicators - Section D'!H$45:H$196,MATCH('Print View'!$A108&amp;'Print View'!$U$77,'Coverage Indicators - Section D'!$B$45:$B$196&amp;'Coverage Indicators - Section D'!$J$45:$J$196,0)),""),"")</f>
        <v/>
      </c>
      <c r="X108" s="249">
        <f t="array" ref="X108">IFERROR(IF(INDEX('Coverage Indicators - Section D'!E$45:E$196,MATCH('Print View'!$A108&amp;'Print View'!$Y$77,'Coverage Indicators - Section D'!$B$45:$B$196&amp;'Coverage Indicators - Section D'!$J$45:$J$196,0))&lt;&gt;0,INDEX('Coverage Indicators - Section D'!E$45:E$196,MATCH('Print View'!$A108&amp;'Print View'!$Y$77,'Coverage Indicators - Section D'!$B$45:$B$196&amp;'Coverage Indicators - Section D'!$J$45:$J$196,0)),""),"")</f>
        <v>2388.041543660127</v>
      </c>
      <c r="Y108" s="250" t="str">
        <f t="array" ref="Y108">IFERROR(IF(INDEX('Coverage Indicators - Section D'!F$45:F$196,MATCH('Print View'!$A108&amp;'Print View'!$Y$77,'Coverage Indicators - Section D'!$B$45:$B$196&amp;'Coverage Indicators - Section D'!$J$45:$J$196,0))&lt;&gt;0,INDEX('Coverage Indicators - Section D'!F$45:F$196,MATCH('Print View'!$A108&amp;'Print View'!$Y$77,'Coverage Indicators - Section D'!$B$45:$B$196&amp;'Coverage Indicators - Section D'!$J$45:$J$196,0)),""),"")</f>
        <v/>
      </c>
      <c r="Z108" s="257" t="str">
        <f t="array" ref="Z108">IFERROR(IF(INDEX('Coverage Indicators - Section D'!G$45:G$196,MATCH('Print View'!$A108&amp;'Print View'!$Y$77,'Coverage Indicators - Section D'!$B$45:$B$196&amp;'Coverage Indicators - Section D'!$J$45:$J$196,0))&lt;&gt;0,INDEX('Coverage Indicators - Section D'!G$45:G$196,MATCH('Print View'!$A108&amp;'Print View'!$Y$77,'Coverage Indicators - Section D'!$B$45:$B$196&amp;'Coverage Indicators - Section D'!$J$45:$J$196,0)),""),"")</f>
        <v/>
      </c>
      <c r="AA108" s="185" t="str">
        <f t="array" ref="AA108">IFERROR(IF(INDEX('Coverage Indicators - Section D'!H$45:H$196,MATCH('Print View'!$A108&amp;'Print View'!$Y$77,'Coverage Indicators - Section D'!$B$45:$B$196&amp;'Coverage Indicators - Section D'!$J$45:$J$196,0))&lt;&gt;0,INDEX('Coverage Indicators - Section D'!H$45:H$196,MATCH('Print View'!$A108&amp;'Print View'!$Y$77,'Coverage Indicators - Section D'!$B$45:$B$196&amp;'Coverage Indicators - Section D'!$J$45:$J$196,0)),""),"")</f>
        <v/>
      </c>
      <c r="AB108" s="249" t="str">
        <f t="array" ref="AB108">IFERROR(IF(INDEX('Coverage Indicators - Section D'!E$45:E$196,MATCH('Print View'!$A108&amp;'Print View'!$AC$77,'Coverage Indicators - Section D'!$B$45:$B$196&amp;'Coverage Indicators - Section D'!$J$45:$J$196,0))&lt;&gt;0,INDEX('Coverage Indicators - Section D'!E$45:E$196,MATCH('Print View'!$A108&amp;'Print View'!$AC$77,'Coverage Indicators - Section D'!$B$45:$B$196&amp;'Coverage Indicators - Section D'!$J$45:$J$196,0)),""),"")</f>
        <v/>
      </c>
      <c r="AC108" s="250" t="str">
        <f t="array" ref="AC108">IFERROR(IF(INDEX('Coverage Indicators - Section D'!F$45:F$196,MATCH('Print View'!$A108&amp;'Print View'!$AC$77,'Coverage Indicators - Section D'!$B$45:$B$196&amp;'Coverage Indicators - Section D'!$J$45:$J$196,0))&lt;&gt;0,INDEX('Coverage Indicators - Section D'!F$45:F$196,MATCH('Print View'!$A108&amp;'Print View'!$AC$77,'Coverage Indicators - Section D'!$B$45:$B$196&amp;'Coverage Indicators - Section D'!$J$45:$J$196,0)),""),"")</f>
        <v/>
      </c>
      <c r="AD108" s="257" t="str">
        <f t="array" ref="AD108">IFERROR(IF(INDEX('Coverage Indicators - Section D'!G$45:G$196,MATCH('Print View'!$A108&amp;'Print View'!$AC$77,'Coverage Indicators - Section D'!$B$45:$B$196&amp;'Coverage Indicators - Section D'!$J$45:$J$196,0))&lt;&gt;0,INDEX('Coverage Indicators - Section D'!G$45:G$196,MATCH('Print View'!$A108&amp;'Print View'!$AC$77,'Coverage Indicators - Section D'!$B$45:$B$196&amp;'Coverage Indicators - Section D'!$J$45:$J$196,0)),""),"")</f>
        <v/>
      </c>
      <c r="AE108" s="185" t="str">
        <f t="array" ref="AE108">IFERROR(IF(INDEX('Coverage Indicators - Section D'!H$45:H$196,MATCH('Print View'!$A108&amp;'Print View'!$AC$77,'Coverage Indicators - Section D'!$B$45:$B$196&amp;'Coverage Indicators - Section D'!$J$45:$J$196,0))&lt;&gt;0,INDEX('Coverage Indicators - Section D'!H$45:H$196,MATCH('Print View'!$A108&amp;'Print View'!$AC$77,'Coverage Indicators - Section D'!$B$45:$B$196&amp;'Coverage Indicators - Section D'!$J$45:$J$196,0)),""),"")</f>
        <v/>
      </c>
      <c r="AF108" s="249" t="str">
        <f t="array" ref="AF108">IFERROR(IF(INDEX('Coverage Indicators - Section D'!E$45:E$196,MATCH('Print View'!$A108&amp;'Print View'!$AG$77,'Coverage Indicators - Section D'!$B$45:$B$196&amp;'Coverage Indicators - Section D'!$J$45:$J$196,0))&lt;&gt;0,INDEX('Coverage Indicators - Section D'!E$45:E$196,MATCH('Print View'!$A108&amp;'Print View'!$AG$77,'Coverage Indicators - Section D'!$B$45:$B$196&amp;'Coverage Indicators - Section D'!$J$45:$J$196,0)),""),"")</f>
        <v/>
      </c>
      <c r="AG108" s="250" t="str">
        <f t="array" ref="AG108">IFERROR(IF(INDEX('Coverage Indicators - Section D'!F$45:F$196,MATCH('Print View'!$A108&amp;'Print View'!$AG$77,'Coverage Indicators - Section D'!$B$45:$B$196&amp;'Coverage Indicators - Section D'!$J$45:$J$196,0))&lt;&gt;0,INDEX('Coverage Indicators - Section D'!F$45:F$196,MATCH('Print View'!$A108&amp;'Print View'!$AG$77,'Coverage Indicators - Section D'!$B$45:$B$196&amp;'Coverage Indicators - Section D'!$J$45:$J$196,0)),""),"")</f>
        <v/>
      </c>
      <c r="AH108" s="261" t="str">
        <f t="array" ref="AH108">IFERROR(IF(INDEX('Coverage Indicators - Section D'!G$45:G$196,MATCH('Print View'!$A108&amp;'Print View'!$AG$77,'Coverage Indicators - Section D'!$B$45:$B$196&amp;'Coverage Indicators - Section D'!$J$45:$J$196,0))&lt;&gt;0,INDEX('Coverage Indicators - Section D'!G$45:G$196,MATCH('Print View'!$A108&amp;'Print View'!$AG$77,'Coverage Indicators - Section D'!$B$45:$B$196&amp;'Coverage Indicators - Section D'!$J$45:$J$196,0)),""),"")</f>
        <v/>
      </c>
      <c r="AI108" s="185" t="str">
        <f t="array" ref="AI108">IFERROR(IF(INDEX('Coverage Indicators - Section D'!H$45:H$196,MATCH('Print View'!$A108&amp;'Print View'!$AG$77,'Coverage Indicators - Section D'!$B$45:$B$196&amp;'Coverage Indicators - Section D'!$J$45:$J$196,0))&lt;&gt;0,INDEX('Coverage Indicators - Section D'!H$45:H$196,MATCH('Print View'!$A108&amp;'Print View'!$AG$77,'Coverage Indicators - Section D'!$B$45:$B$196&amp;'Coverage Indicators - Section D'!$J$45:$J$196,0)),""),"")</f>
        <v/>
      </c>
      <c r="AJ108" s="234" t="str">
        <f>IFERROR(IF(INDEX('Coverage Indicators - Section D'!W$10:W$41,MATCH('Print View'!$A108,'Coverage Indicators - Section D'!$A$10:$A$41,0))&lt;&gt;0,INDEX('Coverage Indicators - Section D'!W$10:W$41,MATCH('Print View'!$A108,'Coverage Indicators - Section D'!$A$10:$A$41,0)),""),"")</f>
        <v xml:space="preserve">Measures the total number of newly identified MDR-TB cases registered in the health care system during the reporting period. Population levels of MDR/RR-TB are currently unknown underlining the importance of the on-going TB prevalence study which will provide a more solid basis for estimation of target population size. Results from this study (due in early 2018) may justify a modification to 2018-2020 targets. Results for this indicator will be provided as an absolute number of newly identified MDR/RR-TB cases registered.  Performance will be assessed in relation to the absolute target for MDR/RR-TB case identification. </v>
      </c>
      <c r="AK108" s="292"/>
      <c r="AL108" s="292"/>
      <c r="AM108" s="292"/>
      <c r="AN108" s="292"/>
      <c r="AO108" s="292"/>
      <c r="AP108" s="292"/>
      <c r="AQ108" s="292"/>
      <c r="AR108" s="292"/>
    </row>
    <row r="109" spans="1:44" s="293" customFormat="1" ht="409.6" thickBot="1" x14ac:dyDescent="0.3">
      <c r="A109" s="189">
        <v>30</v>
      </c>
      <c r="B109" s="204" t="str">
        <f>IFERROR(IF(INDEX('Coverage Indicators - Section D'!B$10:B$41,MATCH('Print View'!$A109,'Coverage Indicators - Section D'!$A$10:$A$41,0))&lt;&gt;0,INDEX('Coverage Indicators - Section D'!B$10:B$41,MATCH('Print View'!$A109,'Coverage Indicators - Section D'!$A$10:$A$41,0)),""),"")</f>
        <v>MDR-TB</v>
      </c>
      <c r="C109" s="204" t="str">
        <f>IFERROR(IF(INDEX('Coverage Indicators - Section D'!C$10:C$41,MATCH('Print View'!$A109,'Coverage Indicators - Section D'!$A$10:$A$41,0))&lt;&gt;0,INDEX('Coverage Indicators - Section D'!C$10:C$41,MATCH('Print View'!$A109,'Coverage Indicators - Section D'!$A$10:$A$41,0)),""),"")</f>
        <v>MDR TB-3(M): Number of cases with RR-TB and/or MDR-TB that began second-line treatment</v>
      </c>
      <c r="D109" s="204" t="str">
        <f>IFERROR(IF(INDEX('Coverage Indicators - Section D'!D$10:D$41,MATCH('Print View'!$A109,'Coverage Indicators - Section D'!$A$10:$A$41,0))&lt;&gt;0,INDEX('Coverage Indicators - Section D'!D$10:D$41,MATCH('Print View'!$A109,'Coverage Indicators - Section D'!$A$10:$A$41,0)),""),"")</f>
        <v/>
      </c>
      <c r="E109" s="204">
        <f>IFERROR(IF(INDEX('Coverage Indicators - Section D'!E$10:E$41,MATCH('Print View'!$A109,'Coverage Indicators - Section D'!$A$10:$A$41,0))&lt;&gt;0,INDEX('Coverage Indicators - Section D'!E$10:E$41,MATCH('Print View'!$A109,'Coverage Indicators - Section D'!$A$10:$A$41,0)),""),"")</f>
        <v>877</v>
      </c>
      <c r="F109" s="204" t="str">
        <f>IFERROR(IF(INDEX('Coverage Indicators - Section D'!F$10:F$41,MATCH('Print View'!$A109,'Coverage Indicators - Section D'!$A$10:$A$41,0))&lt;&gt;0,INDEX('Coverage Indicators - Section D'!F$10:F$41,MATCH('Print View'!$A109,'Coverage Indicators - Section D'!$A$10:$A$41,0)),""),"")</f>
        <v/>
      </c>
      <c r="G109" s="204" t="str">
        <f>IFERROR(IF(INDEX('Coverage Indicators - Section D'!G$10:G$41,MATCH('Print View'!$A109,'Coverage Indicators - Section D'!$A$10:$A$41,0))&lt;&gt;0,INDEX('Coverage Indicators - Section D'!G$10:G$41,MATCH('Print View'!$A109,'Coverage Indicators - Section D'!$A$10:$A$41,0)),""),"")</f>
        <v/>
      </c>
      <c r="H109" s="204" t="str">
        <f>IFERROR(IF(INDEX('Coverage Indicators - Section D'!H$10:H$41,MATCH('Print View'!$A109,'Coverage Indicators - Section D'!$A$10:$A$41,0))&lt;&gt;0,INDEX('Coverage Indicators - Section D'!H$10:H$41,MATCH('Print View'!$A109,'Coverage Indicators - Section D'!$A$10:$A$41,0)),""),"")</f>
        <v>2016</v>
      </c>
      <c r="I109" s="204" t="str">
        <f>IFERROR(IF(INDEX('Coverage Indicators - Section D'!P$10:P$41,MATCH('Print View'!$A109,'Coverage Indicators - Section D'!$A$10:$A$41,0))&lt;&gt;0,INDEX('Coverage Indicators - Section D'!P$10:P$41,MATCH('Print View'!$A109,'Coverage Indicators - Section D'!$A$10:$A$41,0)),""),"")</f>
        <v>HMIS (SIS-MA)</v>
      </c>
      <c r="J109" s="204" t="str">
        <f>IFERROR(IF(INDEX('Coverage Indicators - Section D'!Q$10:Q$41,MATCH('Print View'!$A109,'Coverage Indicators - Section D'!$A$10:$A$41,0))&lt;&gt;0,INDEX('Coverage Indicators - Section D'!Q$10:Q$41,MATCH('Print View'!$A109,'Coverage Indicators - Section D'!$A$10:$A$41,0)),""),"")</f>
        <v>TB regimen,Age,Gender</v>
      </c>
      <c r="K109" s="204" t="str">
        <f>IFERROR(IF(INDEX('Coverage Indicators - Section D'!R$10:R$41,MATCH('Print View'!$A109,'Coverage Indicators - Section D'!$A$10:$A$41,0))&lt;&gt;0,INDEX('Coverage Indicators - Section D'!R$10:R$41,MATCH('Print View'!$A109,'Coverage Indicators - Section D'!$A$10:$A$41,0)),""),"")</f>
        <v/>
      </c>
      <c r="L109" s="204" t="str">
        <f>IFERROR(IF(INDEX('Coverage Indicators - Section D'!S$10:S$41,MATCH('Print View'!$A109,'Coverage Indicators - Section D'!$A$10:$A$41,0))&lt;&gt;0,INDEX('Coverage Indicators - Section D'!S$10:S$41,MATCH('Print View'!$A109,'Coverage Indicators - Section D'!$A$10:$A$41,0)),""),"")</f>
        <v>Ministry of Health of the Government of Mozambique</v>
      </c>
      <c r="M109" s="204" t="str">
        <f>IFERROR(IF(INDEX('Coverage Indicators - Section D'!T$10:T$41,MATCH('Print View'!$A109,'Coverage Indicators - Section D'!$A$10:$A$41,0))&lt;&gt;0,INDEX('Coverage Indicators - Section D'!T$10:T$41,MATCH('Print View'!$A109,'Coverage Indicators - Section D'!$A$10:$A$41,0)),""),"")</f>
        <v>Mozambique</v>
      </c>
      <c r="N109" s="204" t="str">
        <f>IFERROR(IF(INDEX('Coverage Indicators - Section D'!U$10:U$41,MATCH('Print View'!$A109,'Coverage Indicators - Section D'!$A$10:$A$41,0))&lt;&gt;0,INDEX('Coverage Indicators - Section D'!U$10:U$41,MATCH('Print View'!$A109,'Coverage Indicators - Section D'!$A$10:$A$41,0)),""),"")</f>
        <v>National</v>
      </c>
      <c r="O109" s="204" t="str">
        <f>IFERROR(IF(INDEX('Coverage Indicators - Section D'!V$10:V$41,MATCH('Print View'!$A109,'Coverage Indicators - Section D'!$A$10:$A$41,0))&lt;&gt;0,INDEX('Coverage Indicators - Section D'!V$10:V$41,MATCH('Print View'!$A109,'Coverage Indicators - Section D'!$A$10:$A$41,0)),""),"")</f>
        <v>N-Non-cumulative</v>
      </c>
      <c r="P109" s="242">
        <f t="array" ref="P109">IFERROR(IF(INDEX('Coverage Indicators - Section D'!E$45:E$196,MATCH('Print View'!$A109&amp;'Print View'!$Q$77,'Coverage Indicators - Section D'!$B$45:$B$196&amp;'Coverage Indicators - Section D'!$J$45:$J$196,0))&lt;&gt;0,INDEX('Coverage Indicators - Section D'!E$45:E$196,MATCH('Print View'!$A109&amp;'Print View'!$Q$77,'Coverage Indicators - Section D'!$B$45:$B$196&amp;'Coverage Indicators - Section D'!$J$45:$J$196,0)),""),"")</f>
        <v>1507.1820083036496</v>
      </c>
      <c r="Q109" s="243" t="str">
        <f t="array" ref="Q109">IFERROR(IF(INDEX('Coverage Indicators - Section D'!F$45:F$196,MATCH('Print View'!$A109&amp;'Print View'!$Q$77,'Coverage Indicators - Section D'!$B$45:$B$196&amp;'Coverage Indicators - Section D'!$J$45:$J$196,0))&lt;&gt;0,INDEX('Coverage Indicators - Section D'!F$45:F$196,MATCH('Print View'!$A109&amp;'Print View'!$Q$77,'Coverage Indicators - Section D'!$B$45:$B$196&amp;'Coverage Indicators - Section D'!$J$45:$J$196,0)),""),"")</f>
        <v/>
      </c>
      <c r="R109" s="255" t="str">
        <f t="array" ref="R109">IFERROR(IF(INDEX('Coverage Indicators - Section D'!G$45:G$196,MATCH('Print View'!$A109&amp;'Print View'!$Q$77,'Coverage Indicators - Section D'!$B$45:$B$196&amp;'Coverage Indicators - Section D'!$J$45:$J$196,0))&lt;&gt;0,INDEX('Coverage Indicators - Section D'!G$45:G$196,MATCH('Print View'!$A109&amp;'Print View'!$Q$77,'Coverage Indicators - Section D'!$B$45:$B$196&amp;'Coverage Indicators - Section D'!$J$45:$J$196,0)),""),"")</f>
        <v/>
      </c>
      <c r="S109" s="232" t="str">
        <f t="array" ref="S109">IFERROR(IF(INDEX('Coverage Indicators - Section D'!H$45:H$196,MATCH('Print View'!$A109&amp;'Print View'!$Q$77,'Coverage Indicators - Section D'!$B$45:$B$196&amp;'Coverage Indicators - Section D'!$J$45:$J$196,0))&lt;&gt;0,INDEX('Coverage Indicators - Section D'!H$45:H$196,MATCH('Print View'!$A109&amp;'Print View'!$Q$77,'Coverage Indicators - Section D'!$B$45:$B$196&amp;'Coverage Indicators - Section D'!$J$45:$J$196,0)),""),"")</f>
        <v/>
      </c>
      <c r="T109" s="246">
        <f t="array" ref="T109">IFERROR(IF(INDEX('Coverage Indicators - Section D'!E$45:E$196,MATCH('Print View'!$A109&amp;'Print View'!$U$77,'Coverage Indicators - Section D'!$B$45:$B$196&amp;'Coverage Indicators - Section D'!$J$45:$J$196,0))&lt;&gt;0,INDEX('Coverage Indicators - Section D'!E$45:E$196,MATCH('Print View'!$A109&amp;'Print View'!$U$77,'Coverage Indicators - Section D'!$B$45:$B$196&amp;'Coverage Indicators - Section D'!$J$45:$J$196,0)),""),"")</f>
        <v>1884.0145877125497</v>
      </c>
      <c r="U109" s="243" t="str">
        <f t="array" ref="U109">IFERROR(IF(INDEX('Coverage Indicators - Section D'!F$45:F$196,MATCH('Print View'!$A109&amp;'Print View'!$U$77,'Coverage Indicators - Section D'!$B$45:$B$196&amp;'Coverage Indicators - Section D'!$J$45:$J$196,0))&lt;&gt;0,INDEX('Coverage Indicators - Section D'!F$45:F$196,MATCH('Print View'!$A109&amp;'Print View'!$U$77,'Coverage Indicators - Section D'!$B$45:$B$196&amp;'Coverage Indicators - Section D'!$J$45:$J$196,0)),""),"")</f>
        <v/>
      </c>
      <c r="V109" s="255" t="str">
        <f t="array" ref="V109">IFERROR(IF(INDEX('Coverage Indicators - Section D'!G$45:G$196,MATCH('Print View'!$A109&amp;'Print View'!$U$77,'Coverage Indicators - Section D'!$B$45:$B$196&amp;'Coverage Indicators - Section D'!$J$45:$J$196,0))&lt;&gt;0,INDEX('Coverage Indicators - Section D'!G$45:G$196,MATCH('Print View'!$A109&amp;'Print View'!$U$77,'Coverage Indicators - Section D'!$B$45:$B$196&amp;'Coverage Indicators - Section D'!$J$45:$J$196,0)),""),"")</f>
        <v/>
      </c>
      <c r="W109" s="232" t="str">
        <f t="array" ref="W109">IFERROR(IF(INDEX('Coverage Indicators - Section D'!H$45:H$196,MATCH('Print View'!$A109&amp;'Print View'!$U$77,'Coverage Indicators - Section D'!$B$45:$B$196&amp;'Coverage Indicators - Section D'!$J$45:$J$196,0))&lt;&gt;0,INDEX('Coverage Indicators - Section D'!H$45:H$196,MATCH('Print View'!$A109&amp;'Print View'!$U$77,'Coverage Indicators - Section D'!$B$45:$B$196&amp;'Coverage Indicators - Section D'!$J$45:$J$196,0)),""),"")</f>
        <v/>
      </c>
      <c r="X109" s="251">
        <f t="array" ref="X109">IFERROR(IF(INDEX('Coverage Indicators - Section D'!E$45:E$196,MATCH('Print View'!$A109&amp;'Print View'!$Y$77,'Coverage Indicators - Section D'!$B$45:$B$196&amp;'Coverage Indicators - Section D'!$J$45:$J$196,0))&lt;&gt;0,INDEX('Coverage Indicators - Section D'!E$45:E$196,MATCH('Print View'!$A109&amp;'Print View'!$Y$77,'Coverage Indicators - Section D'!$B$45:$B$196&amp;'Coverage Indicators - Section D'!$J$45:$J$196,0)),""),"")</f>
        <v>2268.6394664771205</v>
      </c>
      <c r="Y109" s="252" t="str">
        <f t="array" ref="Y109">IFERROR(IF(INDEX('Coverage Indicators - Section D'!F$45:F$196,MATCH('Print View'!$A109&amp;'Print View'!$Y$77,'Coverage Indicators - Section D'!$B$45:$B$196&amp;'Coverage Indicators - Section D'!$J$45:$J$196,0))&lt;&gt;0,INDEX('Coverage Indicators - Section D'!F$45:F$196,MATCH('Print View'!$A109&amp;'Print View'!$Y$77,'Coverage Indicators - Section D'!$B$45:$B$196&amp;'Coverage Indicators - Section D'!$J$45:$J$196,0)),""),"")</f>
        <v/>
      </c>
      <c r="Z109" s="258" t="str">
        <f t="array" ref="Z109">IFERROR(IF(INDEX('Coverage Indicators - Section D'!G$45:G$196,MATCH('Print View'!$A109&amp;'Print View'!$Y$77,'Coverage Indicators - Section D'!$B$45:$B$196&amp;'Coverage Indicators - Section D'!$J$45:$J$196,0))&lt;&gt;0,INDEX('Coverage Indicators - Section D'!G$45:G$196,MATCH('Print View'!$A109&amp;'Print View'!$Y$77,'Coverage Indicators - Section D'!$B$45:$B$196&amp;'Coverage Indicators - Section D'!$J$45:$J$196,0)),""),"")</f>
        <v/>
      </c>
      <c r="AA109" s="233" t="str">
        <f t="array" ref="AA109">IFERROR(IF(INDEX('Coverage Indicators - Section D'!H$45:H$196,MATCH('Print View'!$A109&amp;'Print View'!$Y$77,'Coverage Indicators - Section D'!$B$45:$B$196&amp;'Coverage Indicators - Section D'!$J$45:$J$196,0))&lt;&gt;0,INDEX('Coverage Indicators - Section D'!H$45:H$196,MATCH('Print View'!$A109&amp;'Print View'!$Y$77,'Coverage Indicators - Section D'!$B$45:$B$196&amp;'Coverage Indicators - Section D'!$J$45:$J$196,0)),""),"")</f>
        <v/>
      </c>
      <c r="AB109" s="251" t="str">
        <f t="array" ref="AB109">IFERROR(IF(INDEX('Coverage Indicators - Section D'!E$45:E$196,MATCH('Print View'!$A109&amp;'Print View'!$AC$77,'Coverage Indicators - Section D'!$B$45:$B$196&amp;'Coverage Indicators - Section D'!$J$45:$J$196,0))&lt;&gt;0,INDEX('Coverage Indicators - Section D'!E$45:E$196,MATCH('Print View'!$A109&amp;'Print View'!$AC$77,'Coverage Indicators - Section D'!$B$45:$B$196&amp;'Coverage Indicators - Section D'!$J$45:$J$196,0)),""),"")</f>
        <v/>
      </c>
      <c r="AC109" s="252" t="str">
        <f t="array" ref="AC109">IFERROR(IF(INDEX('Coverage Indicators - Section D'!F$45:F$196,MATCH('Print View'!$A109&amp;'Print View'!$AC$77,'Coverage Indicators - Section D'!$B$45:$B$196&amp;'Coverage Indicators - Section D'!$J$45:$J$196,0))&lt;&gt;0,INDEX('Coverage Indicators - Section D'!F$45:F$196,MATCH('Print View'!$A109&amp;'Print View'!$AC$77,'Coverage Indicators - Section D'!$B$45:$B$196&amp;'Coverage Indicators - Section D'!$J$45:$J$196,0)),""),"")</f>
        <v/>
      </c>
      <c r="AD109" s="258" t="str">
        <f t="array" ref="AD109">IFERROR(IF(INDEX('Coverage Indicators - Section D'!G$45:G$196,MATCH('Print View'!$A109&amp;'Print View'!$AC$77,'Coverage Indicators - Section D'!$B$45:$B$196&amp;'Coverage Indicators - Section D'!$J$45:$J$196,0))&lt;&gt;0,INDEX('Coverage Indicators - Section D'!G$45:G$196,MATCH('Print View'!$A109&amp;'Print View'!$AC$77,'Coverage Indicators - Section D'!$B$45:$B$196&amp;'Coverage Indicators - Section D'!$J$45:$J$196,0)),""),"")</f>
        <v/>
      </c>
      <c r="AE109" s="233" t="str">
        <f t="array" ref="AE109">IFERROR(IF(INDEX('Coverage Indicators - Section D'!H$45:H$196,MATCH('Print View'!$A109&amp;'Print View'!$AC$77,'Coverage Indicators - Section D'!$B$45:$B$196&amp;'Coverage Indicators - Section D'!$J$45:$J$196,0))&lt;&gt;0,INDEX('Coverage Indicators - Section D'!H$45:H$196,MATCH('Print View'!$A109&amp;'Print View'!$AC$77,'Coverage Indicators - Section D'!$B$45:$B$196&amp;'Coverage Indicators - Section D'!$J$45:$J$196,0)),""),"")</f>
        <v/>
      </c>
      <c r="AF109" s="251" t="str">
        <f t="array" ref="AF109">IFERROR(IF(INDEX('Coverage Indicators - Section D'!E$45:E$196,MATCH('Print View'!$A109&amp;'Print View'!$AG$77,'Coverage Indicators - Section D'!$B$45:$B$196&amp;'Coverage Indicators - Section D'!$J$45:$J$196,0))&lt;&gt;0,INDEX('Coverage Indicators - Section D'!E$45:E$196,MATCH('Print View'!$A109&amp;'Print View'!$AG$77,'Coverage Indicators - Section D'!$B$45:$B$196&amp;'Coverage Indicators - Section D'!$J$45:$J$196,0)),""),"")</f>
        <v/>
      </c>
      <c r="AG109" s="252" t="str">
        <f t="array" ref="AG109">IFERROR(IF(INDEX('Coverage Indicators - Section D'!F$45:F$196,MATCH('Print View'!$A109&amp;'Print View'!$AG$77,'Coverage Indicators - Section D'!$B$45:$B$196&amp;'Coverage Indicators - Section D'!$J$45:$J$196,0))&lt;&gt;0,INDEX('Coverage Indicators - Section D'!F$45:F$196,MATCH('Print View'!$A109&amp;'Print View'!$AG$77,'Coverage Indicators - Section D'!$B$45:$B$196&amp;'Coverage Indicators - Section D'!$J$45:$J$196,0)),""),"")</f>
        <v/>
      </c>
      <c r="AH109" s="262" t="str">
        <f t="array" ref="AH109">IFERROR(IF(INDEX('Coverage Indicators - Section D'!G$45:G$196,MATCH('Print View'!$A109&amp;'Print View'!$AG$77,'Coverage Indicators - Section D'!$B$45:$B$196&amp;'Coverage Indicators - Section D'!$J$45:$J$196,0))&lt;&gt;0,INDEX('Coverage Indicators - Section D'!G$45:G$196,MATCH('Print View'!$A109&amp;'Print View'!$AG$77,'Coverage Indicators - Section D'!$B$45:$B$196&amp;'Coverage Indicators - Section D'!$J$45:$J$196,0)),""),"")</f>
        <v/>
      </c>
      <c r="AI109" s="233" t="str">
        <f t="array" ref="AI109">IFERROR(IF(INDEX('Coverage Indicators - Section D'!H$45:H$196,MATCH('Print View'!$A109&amp;'Print View'!$AG$77,'Coverage Indicators - Section D'!$B$45:$B$196&amp;'Coverage Indicators - Section D'!$J$45:$J$196,0))&lt;&gt;0,INDEX('Coverage Indicators - Section D'!H$45:H$196,MATCH('Print View'!$A109&amp;'Print View'!$AG$77,'Coverage Indicators - Section D'!$B$45:$B$196&amp;'Coverage Indicators - Section D'!$J$45:$J$196,0)),""),"")</f>
        <v/>
      </c>
      <c r="AJ109" s="236" t="str">
        <f>IFERROR(IF(INDEX('Coverage Indicators - Section D'!W$10:W$41,MATCH('Print View'!$A109,'Coverage Indicators - Section D'!$A$10:$A$41,0))&lt;&gt;0,INDEX('Coverage Indicators - Section D'!W$10:W$41,MATCH('Print View'!$A109,'Coverage Indicators - Section D'!$A$10:$A$41,0)),""),"")</f>
        <v xml:space="preserve">Measures the total number of identified MDR/RR-TB patients that began second-line treatment for TB during the reporting period.  Population levels of MDR/RR-TB are currently not well understood. This underlines the importance of the upcoming Drug Resistance Study (DRS) in 2017/2018 study which will provide a more solid basis for estimation of target population size. Results from DRS (due in 2018) may justify a modification to 2018-2020 targets. Results for this indicator will be provided as an absolute number of identified MDR/RR-TB cases started on second-line treatment.  Performance will be assessed in relation to the absolute target for second-line MDR/RR-TB treatment. </v>
      </c>
      <c r="AK109" s="292"/>
      <c r="AL109" s="292"/>
      <c r="AM109" s="292"/>
      <c r="AN109" s="292"/>
      <c r="AO109" s="292"/>
      <c r="AP109" s="292"/>
      <c r="AQ109" s="292"/>
      <c r="AR109" s="292"/>
    </row>
    <row r="110" spans="1:44" ht="23.25" x14ac:dyDescent="0.25">
      <c r="A110" s="205"/>
      <c r="B110" s="294"/>
      <c r="C110" s="294"/>
      <c r="D110" s="295"/>
      <c r="E110" s="295"/>
      <c r="F110" s="295"/>
      <c r="G110" s="295"/>
      <c r="H110" s="295"/>
      <c r="I110" s="295"/>
      <c r="J110" s="295"/>
      <c r="K110" s="295"/>
      <c r="L110" s="295"/>
      <c r="M110" s="295"/>
      <c r="N110" s="295"/>
      <c r="O110" s="278"/>
      <c r="P110" s="278"/>
      <c r="Q110" s="278"/>
      <c r="R110" s="278"/>
      <c r="S110" s="278"/>
      <c r="T110" s="278"/>
      <c r="U110" s="278"/>
      <c r="V110" s="278"/>
      <c r="W110" s="278"/>
      <c r="X110" s="278"/>
      <c r="Y110" s="278"/>
      <c r="Z110" s="278"/>
      <c r="AA110" s="278"/>
      <c r="AB110" s="278"/>
      <c r="AC110" s="278"/>
      <c r="AD110" s="278"/>
      <c r="AE110" s="278"/>
      <c r="AF110" s="278"/>
      <c r="AG110" s="278"/>
      <c r="AH110" s="278"/>
      <c r="AI110" s="278"/>
      <c r="AJ110" s="278"/>
      <c r="AQ110" s="276"/>
      <c r="AR110" s="276"/>
    </row>
    <row r="111" spans="1:44" ht="16.5" thickBot="1" x14ac:dyDescent="0.3">
      <c r="A111" s="278"/>
      <c r="B111" s="278"/>
      <c r="C111" s="278"/>
      <c r="D111" s="278"/>
      <c r="E111" s="278"/>
      <c r="F111" s="278"/>
      <c r="G111" s="278"/>
      <c r="H111" s="278"/>
      <c r="I111" s="278"/>
      <c r="J111" s="278"/>
      <c r="K111" s="278"/>
      <c r="L111" s="278"/>
      <c r="M111" s="278"/>
      <c r="N111" s="278"/>
      <c r="O111" s="278"/>
      <c r="P111" s="278"/>
      <c r="Q111" s="278"/>
      <c r="R111" s="278"/>
      <c r="S111" s="278"/>
      <c r="T111" s="278"/>
      <c r="U111" s="278"/>
      <c r="V111" s="278"/>
      <c r="W111" s="278"/>
      <c r="X111" s="278"/>
      <c r="Y111" s="278"/>
      <c r="Z111" s="278"/>
      <c r="AA111" s="278"/>
      <c r="AB111" s="278"/>
      <c r="AC111" s="278"/>
      <c r="AD111" s="278"/>
      <c r="AE111" s="278"/>
      <c r="AF111" s="278"/>
      <c r="AG111" s="278"/>
      <c r="AH111" s="278"/>
      <c r="AI111" s="278"/>
      <c r="AJ111" s="278"/>
      <c r="AQ111" s="276"/>
      <c r="AR111" s="276"/>
    </row>
    <row r="112" spans="1:44" ht="45.75" thickBot="1" x14ac:dyDescent="0.3">
      <c r="A112" s="549" t="str">
        <f>'WPTM - Section F'!A6:Y6</f>
        <v>Key Activities</v>
      </c>
      <c r="B112" s="550"/>
      <c r="C112" s="550"/>
      <c r="D112" s="550"/>
      <c r="E112" s="550"/>
      <c r="F112" s="550"/>
      <c r="G112" s="550"/>
      <c r="H112" s="550"/>
      <c r="I112" s="551"/>
      <c r="J112" s="278"/>
      <c r="K112" s="278"/>
      <c r="L112" s="278"/>
      <c r="M112" s="278"/>
      <c r="N112" s="278"/>
      <c r="O112" s="278"/>
      <c r="P112" s="278"/>
      <c r="Q112" s="278"/>
      <c r="R112" s="278"/>
      <c r="S112" s="278"/>
      <c r="T112" s="278"/>
      <c r="U112" s="278"/>
      <c r="V112" s="278"/>
      <c r="W112" s="278"/>
      <c r="X112" s="278"/>
      <c r="Y112" s="278"/>
      <c r="Z112" s="278"/>
      <c r="AA112" s="278"/>
      <c r="AB112" s="278"/>
      <c r="AC112" s="278"/>
      <c r="AD112" s="278"/>
      <c r="AE112" s="278"/>
      <c r="AF112" s="278"/>
      <c r="AG112" s="278"/>
      <c r="AH112" s="278"/>
      <c r="AI112" s="278"/>
      <c r="AJ112" s="278"/>
      <c r="AQ112" s="276"/>
      <c r="AR112" s="276"/>
    </row>
    <row r="113" spans="1:44" ht="16.5" thickBot="1" x14ac:dyDescent="0.3">
      <c r="A113" s="278"/>
      <c r="B113" s="278"/>
      <c r="C113" s="278"/>
      <c r="D113" s="278"/>
      <c r="E113" s="278"/>
      <c r="F113" s="278"/>
      <c r="G113" s="276">
        <v>2</v>
      </c>
      <c r="H113" s="296" t="str">
        <f>IFERROR(IF(INDEX('Overview - Section A'!I$44:I$50,MATCH('Print View'!$G113,'Overview - Section A'!$B$44:$B$50,0))&lt;&gt;0,(INDEX('Overview - Section A'!I$44:I$50,MATCH('Print View'!$G113,'Overview - Section A'!$B$44:$B$50,0))),""),"")</f>
        <v>a1Y36000002VSZYEA4</v>
      </c>
      <c r="J113" s="278"/>
      <c r="K113" s="278"/>
      <c r="L113" s="278"/>
      <c r="M113" s="276">
        <v>3</v>
      </c>
      <c r="N113" s="276" t="str">
        <f>IFERROR(IF(INDEX('Overview - Section A'!I$44:I$50,MATCH('Print View'!$M113,'Overview - Section A'!$B$44:$B$50,0))&lt;&gt;0,(INDEX('Overview - Section A'!I$44:I$50,MATCH('Print View'!$M113,'Overview - Section A'!$B$44:$B$50,0))),""),"")</f>
        <v>a1Y36000002VSZZEA4</v>
      </c>
      <c r="O113" s="278"/>
      <c r="P113" s="278"/>
      <c r="Q113" s="278"/>
      <c r="R113" s="276"/>
      <c r="S113" s="276">
        <v>4</v>
      </c>
      <c r="T113" s="276" t="str">
        <f>IFERROR(IF(INDEX('Overview - Section A'!I$44:I$50,MATCH('Print View'!$S113,'Overview - Section A'!$B$44:$B$50,0))&lt;&gt;0,(INDEX('Overview - Section A'!I$44:I$50,MATCH('Print View'!$S113,'Overview - Section A'!$B$44:$B$50,0))),""),"")</f>
        <v>a1Y36000002VSZaEAO</v>
      </c>
      <c r="U113" s="276"/>
      <c r="V113" s="276"/>
      <c r="W113" s="276"/>
      <c r="X113" s="276"/>
      <c r="Y113" s="276">
        <v>5</v>
      </c>
      <c r="Z113" s="276" t="str">
        <f>IFERROR(IF(INDEX('Overview - Section A'!I$44:I$50,MATCH('Print View'!$Y113,'Overview - Section A'!$B$44:$B$50,0))&lt;&gt;0,(INDEX('Overview - Section A'!I$44:I$50,MATCH('Print View'!$Y113,'Overview - Section A'!$B$44:$B$50,0))),""),"")</f>
        <v>a1Y36000002VSZbEAO</v>
      </c>
      <c r="AA113" s="276"/>
      <c r="AB113" s="276"/>
      <c r="AC113" s="276"/>
      <c r="AD113" s="276"/>
      <c r="AE113" s="276">
        <v>6</v>
      </c>
      <c r="AF113" s="278" t="str">
        <f>IFERROR(IF(INDEX('Overview - Section A'!I$44:I$50,MATCH('Print View'!$AE113,'Overview - Section A'!$B$44:$B$50,0))&lt;&gt;0,(INDEX('Overview - Section A'!I$44:I$50,MATCH('Print View'!$AE113,'Overview - Section A'!$B$44:$B$50,0))),""),"")</f>
        <v>a1Y36000002VSZcEAO</v>
      </c>
      <c r="AG113" s="278"/>
      <c r="AH113" s="278"/>
      <c r="AI113" s="278"/>
      <c r="AJ113" s="278"/>
      <c r="AQ113" s="276"/>
      <c r="AR113" s="276"/>
    </row>
    <row r="114" spans="1:44" ht="30.75" thickBot="1" x14ac:dyDescent="0.3">
      <c r="A114" s="563" t="s">
        <v>225</v>
      </c>
      <c r="B114" s="565" t="str">
        <f>'WPTM - Section F'!B7</f>
        <v>Module</v>
      </c>
      <c r="C114" s="565" t="str">
        <f>'WPTM - Section F'!C7</f>
        <v>Intervention</v>
      </c>
      <c r="D114" s="565" t="str">
        <f>'WPTM - Section F'!D7</f>
        <v>Key Activity</v>
      </c>
      <c r="E114" s="567" t="str">
        <f>'WPTM - Section F'!E7</f>
        <v>Responsible PR</v>
      </c>
      <c r="F114" s="569" t="str">
        <f>'WPTM - Section F'!W7</f>
        <v>Country</v>
      </c>
      <c r="G114" s="485">
        <f>IFERROR(IF(INDEX(O$6:O$13,MATCH($G$113,$N6:$N13,0))&lt;&gt;0,INDEX(O$6:O$13,MATCH($G$113,$N6:$N13,0)),""),"")</f>
        <v>43101</v>
      </c>
      <c r="H114" s="486"/>
      <c r="I114" s="486"/>
      <c r="J114" s="487">
        <f>IFERROR(IF(INDEX(Q$6:Q$13,MATCH($G$113,$N6:$N13,0))&lt;&gt;0,INDEX(Q$6:Q$13,MATCH($G$113,$N6:$N13,0)),""),"")</f>
        <v>43465</v>
      </c>
      <c r="K114" s="486"/>
      <c r="L114" s="488"/>
      <c r="M114" s="485">
        <f>IFERROR(IF(INDEX(O$6:O$13,MATCH($M$113,$N6:$N13,0))&lt;&gt;0,INDEX(O$6:O$13,MATCH($M$113,$N6:$N13,0)),""),"")</f>
        <v>43466</v>
      </c>
      <c r="N114" s="486"/>
      <c r="O114" s="486"/>
      <c r="P114" s="487">
        <f>IFERROR(IF(INDEX(Q$6:Q$13,MATCH($M$113,$N6:$N13,0))&lt;&gt;0,INDEX(Q$6:Q$13,MATCH($M$113,$N6:$N13,0)),""),"")</f>
        <v>43830</v>
      </c>
      <c r="Q114" s="486"/>
      <c r="R114" s="488"/>
      <c r="S114" s="485">
        <f>IFERROR(IF(INDEX(O$6:O$13,MATCH($S$113,$N6:$N13,0))&lt;&gt;0,INDEX(O$6:O$13,MATCH($S$113,$N6:$N13,0)),""),"")</f>
        <v>43831</v>
      </c>
      <c r="T114" s="486"/>
      <c r="U114" s="486"/>
      <c r="V114" s="487">
        <f>IFERROR(IF(INDEX(Q$6:Q$13,MATCH($S$113,$N6:$N13,0))&lt;&gt;0,INDEX(Q$6:Q$13,MATCH($S$113,$N6:$N13,0)),""),"")</f>
        <v>44196</v>
      </c>
      <c r="W114" s="486"/>
      <c r="X114" s="488"/>
      <c r="Y114" s="485">
        <f>IFERROR(IF(INDEX(O$6:O$13,MATCH($Y$113,$N6:$N13,0))&lt;&gt;0,INDEX(O$6:O$13,MATCH($Y$113,$N6:$N13,0)),""),"")</f>
        <v>44197</v>
      </c>
      <c r="Z114" s="486"/>
      <c r="AA114" s="486"/>
      <c r="AB114" s="487">
        <f>IFERROR(IF(INDEX(Q$6:Q$13,MATCH($Y$113,$N6:$N13,0))&lt;&gt;0,INDEX(Q$6:Q$13,MATCH($Y$113,$N6:$N13,0)),""),"")</f>
        <v>44561</v>
      </c>
      <c r="AC114" s="486"/>
      <c r="AD114" s="488"/>
      <c r="AE114" s="485">
        <f>IFERROR(IF(INDEX(O$6:O$13,MATCH($AE$113,$N6:$N13,0))&lt;&gt;0,INDEX(O$6:O$13,MATCH($AE$113,$N6:$N13,0)),""),"")</f>
        <v>44562</v>
      </c>
      <c r="AF114" s="486"/>
      <c r="AG114" s="486"/>
      <c r="AH114" s="487">
        <f>IFERROR(IF(INDEX(Q$6:Q$13,MATCH($AE$113,$N6:$N13,0))&lt;&gt;0,INDEX(Q$6:Q$13,MATCH($AE$113,$N6:$N13,0)),""),"")</f>
        <v>44926</v>
      </c>
      <c r="AI114" s="488"/>
      <c r="AJ114" s="584" t="str">
        <f>'WPTM - Section F'!X7</f>
        <v>Comments</v>
      </c>
      <c r="AM114" s="298"/>
      <c r="AN114" s="298"/>
      <c r="AO114" s="298"/>
      <c r="AP114" s="298"/>
      <c r="AQ114" s="298"/>
      <c r="AR114" s="298"/>
    </row>
    <row r="115" spans="1:44" ht="30.75" thickBot="1" x14ac:dyDescent="0.3">
      <c r="A115" s="564"/>
      <c r="B115" s="566"/>
      <c r="C115" s="566"/>
      <c r="D115" s="566"/>
      <c r="E115" s="568"/>
      <c r="F115" s="570"/>
      <c r="G115" s="582" t="str">
        <f>'WPTM - Section F'!D92</f>
        <v>Milestone / Target Description</v>
      </c>
      <c r="H115" s="583"/>
      <c r="I115" s="583"/>
      <c r="J115" s="586" t="str">
        <f>'WPTM - Section F'!E92</f>
        <v>Criterion for Completion</v>
      </c>
      <c r="K115" s="586"/>
      <c r="L115" s="587"/>
      <c r="M115" s="588" t="str">
        <f>'WPTM - Section F'!D92</f>
        <v>Milestone / Target Description</v>
      </c>
      <c r="N115" s="589"/>
      <c r="O115" s="589"/>
      <c r="P115" s="589" t="str">
        <f>'WPTM - Section F'!E92</f>
        <v>Criterion for Completion</v>
      </c>
      <c r="Q115" s="589"/>
      <c r="R115" s="590"/>
      <c r="S115" s="591" t="str">
        <f>'WPTM - Section F'!D92</f>
        <v>Milestone / Target Description</v>
      </c>
      <c r="T115" s="592"/>
      <c r="U115" s="592"/>
      <c r="V115" s="589" t="str">
        <f>'WPTM - Section F'!E92</f>
        <v>Criterion for Completion</v>
      </c>
      <c r="W115" s="589"/>
      <c r="X115" s="590"/>
      <c r="Y115" s="593" t="str">
        <f>'WPTM - Section F'!D92</f>
        <v>Milestone / Target Description</v>
      </c>
      <c r="Z115" s="594"/>
      <c r="AA115" s="594"/>
      <c r="AB115" s="595" t="str">
        <f>'WPTM - Section F'!E92</f>
        <v>Criterion for Completion</v>
      </c>
      <c r="AC115" s="596"/>
      <c r="AD115" s="597"/>
      <c r="AE115" s="499" t="str">
        <f>'WPTM - Section F'!D92</f>
        <v>Milestone / Target Description</v>
      </c>
      <c r="AF115" s="500"/>
      <c r="AG115" s="501"/>
      <c r="AH115" s="531" t="str">
        <f>'WPTM - Section F'!E92</f>
        <v>Criterion for Completion</v>
      </c>
      <c r="AI115" s="522"/>
      <c r="AJ115" s="585"/>
      <c r="AM115" s="298"/>
      <c r="AN115" s="276" t="s">
        <v>228</v>
      </c>
      <c r="AO115" s="276" t="s">
        <v>229</v>
      </c>
      <c r="AP115" s="276" t="s">
        <v>230</v>
      </c>
      <c r="AQ115" s="276" t="s">
        <v>231</v>
      </c>
      <c r="AR115" s="276" t="s">
        <v>232</v>
      </c>
    </row>
    <row r="116" spans="1:44" ht="30" x14ac:dyDescent="0.25">
      <c r="A116" s="187">
        <v>1</v>
      </c>
      <c r="B116" s="187" t="str">
        <f>IFERROR(IF(INDEX('WPTM - Section F'!B$8:B$89,MATCH('Print View'!$A116,'WPTM - Section F'!$A$8:$A$89,0))&lt;&gt;0,INDEX('WPTM - Section F'!B$8:B$89,MATCH('Print View'!$A116,'WPTM - Section F'!$A$8:$A$89,0)),""),"")</f>
        <v/>
      </c>
      <c r="C116" s="187" t="str">
        <f>IFERROR(IF(INDEX('WPTM - Section F'!C$8:C$89,MATCH('Print View'!$A116,'WPTM - Section F'!$A$8:$A$89,0))&lt;&gt;0,INDEX('WPTM - Section F'!C$8:C$89,MATCH('Print View'!$A116,'WPTM - Section F'!$A$8:$A$89,0)),""),"")</f>
        <v/>
      </c>
      <c r="D116" s="187" t="str">
        <f>IFERROR(IF(INDEX('WPTM - Section F'!D$8:D$89,MATCH('Print View'!$A116,'WPTM - Section F'!$A$8:$A$89,0))&lt;&gt;0,INDEX('WPTM - Section F'!D$8:D$89,MATCH('Print View'!$A116,'WPTM - Section F'!$A$8:$A$89,0)),""),"")</f>
        <v/>
      </c>
      <c r="E116" s="187" t="str">
        <f>IFERROR(IF(INDEX('WPTM - Section F'!E$8:E$89,MATCH('Print View'!$A116,'WPTM - Section F'!$A$8:$A$89,0))&lt;&gt;0,INDEX('WPTM - Section F'!E$8:E$89,MATCH('Print View'!$A116,'WPTM - Section F'!$A$8:$A$89,0)),""),"")</f>
        <v/>
      </c>
      <c r="F116" s="188" t="str">
        <f>IFERROR(IF(INDEX('WPTM - Section F'!W$8:W$89,MATCH('Print View'!$A116,'WPTM - Section F'!$A$8:$A$89,0))&lt;&gt;0,INDEX('WPTM - Section F'!W$8:W$89,MATCH('Print View'!$A116,'WPTM - Section F'!$A$8:$A$89,0)),""),"")</f>
        <v/>
      </c>
      <c r="G116" s="503" t="str">
        <f>IFERROR(IF(INDEX('WPTM - Section F'!D$93:D$494,MATCH('Print View'!$AN$116,'WPTM - Section F'!$M$93:$MK$494,0))&lt;&gt;0,INDEX('WPTM - Section F'!D$93:D$494,MATCH('Print View'!$AN$116,'WPTM - Section F'!$M$93:$M$494,0)),""),"")</f>
        <v/>
      </c>
      <c r="H116" s="503"/>
      <c r="I116" s="504"/>
      <c r="J116" s="503" t="str">
        <f>IFERROR(IF(INDEX('WPTM - Section F'!E$93:E$494,MATCH('Print View'!$AN$116,'WPTM - Section F'!$M$93:$M$494,0))&lt;&gt;0,INDEX('WPTM - Section F'!E$93:E$494,MATCH('Print View'!$AN$116,'WPTM - Section F'!$M$93:$M$494,0)),""),"")</f>
        <v/>
      </c>
      <c r="K116" s="503"/>
      <c r="L116" s="504"/>
      <c r="M116" s="502" t="str">
        <f>IFERROR(IF(INDEX('WPTM - Section F'!D$93:D$494,MATCH('Print View'!$AO$116,'WPTM - Section F'!$M$93:$MK$494,0))&lt;&gt;0,INDEX('WPTM - Section F'!D$93:D$494,MATCH('Print View'!$AO$116,'WPTM - Section F'!$M$93:$M$494,0)),""),"")</f>
        <v/>
      </c>
      <c r="N116" s="503"/>
      <c r="O116" s="503"/>
      <c r="P116" s="505" t="str">
        <f>IFERROR(IF(INDEX('WPTM - Section F'!E$93:E$494,MATCH('Print View'!$AO$116,'WPTM - Section F'!$M$93:$M$494,0))&lt;&gt;0,INDEX('WPTM - Section F'!E$93:E$494,MATCH('Print View'!$AO$116,'WPTM - Section F'!$M$93:$M$494,0)),""),"")</f>
        <v/>
      </c>
      <c r="Q116" s="503"/>
      <c r="R116" s="506"/>
      <c r="S116" s="502" t="str">
        <f>IFERROR(IF(INDEX('WPTM - Section F'!D$93:D$494,MATCH('Print View'!$AP$116,'WPTM - Section F'!$M$93:$MK$494,0))&lt;&gt;0,INDEX('WPTM - Section F'!D$93:D$494,MATCH('Print View'!$AP$116,'WPTM - Section F'!$M$93:$M$494,0)),""),"")</f>
        <v/>
      </c>
      <c r="T116" s="503"/>
      <c r="U116" s="504"/>
      <c r="V116" s="505" t="str">
        <f>IFERROR(IF(INDEX('WPTM - Section F'!E$93:E$494,MATCH('Print View'!$AP$116,'WPTM - Section F'!$M$93:$M$494,0))&lt;&gt;0,INDEX('WPTM - Section F'!E$93:E$494,MATCH('Print View'!$AP$116,'WPTM - Section F'!$M$93:$M$494,0)),""),"")</f>
        <v/>
      </c>
      <c r="W116" s="503"/>
      <c r="X116" s="506"/>
      <c r="Y116" s="502" t="str">
        <f>IFERROR(IF(INDEX('WPTM - Section F'!D$93:D$494,MATCH('Print View'!$AQ$116,'WPTM - Section F'!$M$93:$MK$494,0))&lt;&gt;0,INDEX('WPTM - Section F'!D$93:D$494,MATCH('Print View'!$AQ$116,'WPTM - Section F'!$M$93:$M$494,0)),""),"")</f>
        <v/>
      </c>
      <c r="Z116" s="503"/>
      <c r="AA116" s="503"/>
      <c r="AB116" s="505" t="str">
        <f>IFERROR(IF(INDEX('WPTM - Section F'!E$93:E$494,MATCH('Print View'!$AQ$116,'WPTM - Section F'!$M$93:$M$494,0))&lt;&gt;0,INDEX('WPTM - Section F'!E$93:E$494,MATCH('Print View'!$AQ$116,'WPTM - Section F'!$M$93:$M$494,0)),""),"")</f>
        <v/>
      </c>
      <c r="AC116" s="503"/>
      <c r="AD116" s="506"/>
      <c r="AE116" s="502" t="str">
        <f>IFERROR(IF(INDEX('WPTM - Section F'!D$93:D$494,MATCH('Print View'!$AR$116,'WPTM - Section F'!$M$93:$MK$494,0))&lt;&gt;0,INDEX('WPTM - Section F'!D$93:D$494,MATCH('Print View'!$AR$116,'WPTM - Section F'!$M$93:$M$494,0)),""),"")</f>
        <v/>
      </c>
      <c r="AF116" s="503"/>
      <c r="AG116" s="504"/>
      <c r="AH116" s="498" t="str">
        <f>IFERROR(IF(INDEX('WPTM - Section F'!E$93:E$494,MATCH('Print View'!$AR$116,'WPTM - Section F'!$M$93:$M$494,0))&lt;&gt;0,INDEX('WPTM - Section F'!E$93:E$494,MATCH('Print View'!$AR$116,'WPTM - Section F'!$M$93:$M$494,0)),""),"")</f>
        <v/>
      </c>
      <c r="AI116" s="498"/>
      <c r="AJ116" s="206" t="str">
        <f>IFERROR(IF(INDEX('WPTM - Section F'!X$8:X$89,MATCH('Print View'!$A116,'WPTM - Section F'!$A$8:$A$89,0))&lt;&gt;0,INDEX('WPTM - Section F'!X$8:X$89,MATCH('Print View'!$A116,'WPTM - Section F'!$A$8:$A$89,0)),""),"")</f>
        <v/>
      </c>
      <c r="AM116" s="298"/>
      <c r="AN116" s="276" t="str">
        <f>CONCATENATE(A116,"-",$H$113)</f>
        <v>1-a1Y36000002VSZYEA4</v>
      </c>
      <c r="AO116" s="276" t="str">
        <f>CONCATENATE($A116,"-",$N$113)</f>
        <v>1-a1Y36000002VSZZEA4</v>
      </c>
      <c r="AP116" s="276" t="str">
        <f>CONCATENATE($A116,"-",$T$113)</f>
        <v>1-a1Y36000002VSZaEAO</v>
      </c>
      <c r="AQ116" s="276" t="str">
        <f>CONCATENATE($A116,"-",$Z$113)</f>
        <v>1-a1Y36000002VSZbEAO</v>
      </c>
      <c r="AR116" s="276" t="str">
        <f>CONCATENATE($A116,"-",$AF$113)</f>
        <v>1-a1Y36000002VSZcEAO</v>
      </c>
    </row>
    <row r="117" spans="1:44" ht="30" x14ac:dyDescent="0.25">
      <c r="A117" s="182">
        <v>2</v>
      </c>
      <c r="B117" s="182" t="str">
        <f>IFERROR(IF(INDEX('WPTM - Section F'!B$8:B$89,MATCH('Print View'!$A117,'WPTM - Section F'!$A$8:$A$89,0))&lt;&gt;0,INDEX('WPTM - Section F'!B$8:B$89,MATCH('Print View'!$A117,'WPTM - Section F'!$A$8:$A$89,0)),""),"")</f>
        <v/>
      </c>
      <c r="C117" s="182" t="str">
        <f>IFERROR(IF(INDEX('WPTM - Section F'!C$8:C$89,MATCH('Print View'!$A117,'WPTM - Section F'!$A$8:$A$89,0))&lt;&gt;0,INDEX('WPTM - Section F'!C$8:C$89,MATCH('Print View'!$A117,'WPTM - Section F'!$A$8:$A$89,0)),""),"")</f>
        <v/>
      </c>
      <c r="D117" s="182" t="str">
        <f>IFERROR(IF(INDEX('WPTM - Section F'!D$8:D$89,MATCH('Print View'!$A117,'WPTM - Section F'!$A$8:$A$89,0))&lt;&gt;0,INDEX('WPTM - Section F'!D$8:D$89,MATCH('Print View'!$A117,'WPTM - Section F'!$A$8:$A$89,0)),""),"")</f>
        <v/>
      </c>
      <c r="E117" s="182" t="str">
        <f>IFERROR(IF(INDEX('WPTM - Section F'!E$8:E$89,MATCH('Print View'!$A117,'WPTM - Section F'!$A$8:$A$89,0))&lt;&gt;0,INDEX('WPTM - Section F'!E$8:E$89,MATCH('Print View'!$A117,'WPTM - Section F'!$A$8:$A$89,0)),""),"")</f>
        <v/>
      </c>
      <c r="F117" s="183" t="str">
        <f>IFERROR(IF(INDEX('WPTM - Section F'!W$8:W$89,MATCH('Print View'!$A117,'WPTM - Section F'!$A$8:$A$89,0))&lt;&gt;0,INDEX('WPTM - Section F'!W$8:W$89,MATCH('Print View'!$A117,'WPTM - Section F'!$A$8:$A$89,0)),""),"")</f>
        <v/>
      </c>
      <c r="G117" s="489" t="str">
        <f>IFERROR(IF(INDEX('WPTM - Section F'!D$93:D$494,MATCH('Print View'!$AN$116,'WPTM - Section F'!$M$93:$MK$494,0))&lt;&gt;0,INDEX('WPTM - Section F'!D$93:D$494,MATCH('Print View'!$AN$116,'WPTM - Section F'!$M$93:$M$494,0)),""),"")</f>
        <v/>
      </c>
      <c r="H117" s="490"/>
      <c r="I117" s="491"/>
      <c r="J117" s="479" t="str">
        <f>IFERROR(IF(INDEX('WPTM - Section F'!E$93:E$494,MATCH('Print View'!$AN$116,'WPTM - Section F'!$M$93:$M$494,0))&lt;&gt;0,INDEX('WPTM - Section F'!E$93:E$494,MATCH('Print View'!$AN$116,'WPTM - Section F'!$M$93:$M$494,0)),""),"")</f>
        <v/>
      </c>
      <c r="K117" s="490"/>
      <c r="L117" s="480"/>
      <c r="M117" s="489" t="str">
        <f>IFERROR(IF(INDEX('WPTM - Section F'!D$93:D$494,MATCH('Print View'!$AO$116,'WPTM - Section F'!$M$93:$MK$494,0))&lt;&gt;0,INDEX('WPTM - Section F'!D$93:D$494,MATCH('Print View'!$AO$116,'WPTM - Section F'!$M$93:$M$494,0)),""),"")</f>
        <v/>
      </c>
      <c r="N117" s="490"/>
      <c r="O117" s="491"/>
      <c r="P117" s="479" t="str">
        <f>IFERROR(IF(INDEX('WPTM - Section F'!E$93:E$494,MATCH('Print View'!$AO$116,'WPTM - Section F'!$M$93:$M$494,0))&lt;&gt;0,INDEX('WPTM - Section F'!E$93:E$494,MATCH('Print View'!$AO$116,'WPTM - Section F'!$M$93:$M$494,0)),""),"")</f>
        <v/>
      </c>
      <c r="Q117" s="490"/>
      <c r="R117" s="480"/>
      <c r="S117" s="489" t="str">
        <f>IFERROR(IF(INDEX('WPTM - Section F'!D$93:D$494,MATCH('Print View'!$AP$116,'WPTM - Section F'!$M$93:$MK$494,0))&lt;&gt;0,INDEX('WPTM - Section F'!D$93:D$494,MATCH('Print View'!$AP$116,'WPTM - Section F'!$M$93:$M$494,0)),""),"")</f>
        <v/>
      </c>
      <c r="T117" s="490"/>
      <c r="U117" s="491"/>
      <c r="V117" s="479" t="str">
        <f>IFERROR(IF(INDEX('WPTM - Section F'!E$93:E$494,MATCH('Print View'!$AP$116,'WPTM - Section F'!$M$93:$M$494,0))&lt;&gt;0,INDEX('WPTM - Section F'!E$93:E$494,MATCH('Print View'!$AP$116,'WPTM - Section F'!$M$93:$M$494,0)),""),"")</f>
        <v/>
      </c>
      <c r="W117" s="490"/>
      <c r="X117" s="480"/>
      <c r="Y117" s="489" t="str">
        <f>IFERROR(IF(INDEX('WPTM - Section F'!D$93:D$494,MATCH('Print View'!$AQ$116,'WPTM - Section F'!$M$93:$MK$494,0))&lt;&gt;0,INDEX('WPTM - Section F'!D$93:D$494,MATCH('Print View'!$AQ$116,'WPTM - Section F'!$M$93:$M$494,0)),""),"")</f>
        <v/>
      </c>
      <c r="Z117" s="490"/>
      <c r="AA117" s="491"/>
      <c r="AB117" s="479" t="str">
        <f>IFERROR(IF(INDEX('WPTM - Section F'!E$93:E$494,MATCH('Print View'!$AQ$116,'WPTM - Section F'!$M$93:$M$494,0))&lt;&gt;0,INDEX('WPTM - Section F'!E$93:E$494,MATCH('Print View'!$AQ$116,'WPTM - Section F'!$M$93:$M$494,0)),""),"")</f>
        <v/>
      </c>
      <c r="AC117" s="490"/>
      <c r="AD117" s="480"/>
      <c r="AE117" s="489" t="str">
        <f>IFERROR(IF(INDEX('WPTM - Section F'!D$93:D$494,MATCH('Print View'!$AR$116,'WPTM - Section F'!$M$93:$MK$494,0))&lt;&gt;0,INDEX('WPTM - Section F'!D$93:D$494,MATCH('Print View'!$AR$116,'WPTM - Section F'!$M$93:$M$494,0)),""),"")</f>
        <v/>
      </c>
      <c r="AF117" s="490"/>
      <c r="AG117" s="491"/>
      <c r="AH117" s="479" t="str">
        <f>IFERROR(IF(INDEX('WPTM - Section F'!E$93:E$494,MATCH('Print View'!$AR$116,'WPTM - Section F'!$M$93:$M$494,0))&lt;&gt;0,INDEX('WPTM - Section F'!E$93:E$494,MATCH('Print View'!$AR$116,'WPTM - Section F'!$M$93:$M$494,0)),""),"")</f>
        <v/>
      </c>
      <c r="AI117" s="480"/>
      <c r="AJ117" s="207" t="str">
        <f>IFERROR(IF(INDEX('WPTM - Section F'!X$8:X$89,MATCH('Print View'!$A117,'WPTM - Section F'!$A$8:$A$89,0))&lt;&gt;0,INDEX('WPTM - Section F'!X$8:X$89,MATCH('Print View'!$A117,'WPTM - Section F'!$A$8:$A$89,0)),""),"")</f>
        <v/>
      </c>
      <c r="AM117" s="298"/>
      <c r="AN117" s="276" t="str">
        <f t="shared" ref="AN117:AN180" si="0">CONCATENATE(A117,"-",$H$113)</f>
        <v>2-a1Y36000002VSZYEA4</v>
      </c>
      <c r="AO117" s="276" t="str">
        <f t="shared" ref="AO117:AO180" si="1">CONCATENATE($A117,"-",$N$113)</f>
        <v>2-a1Y36000002VSZZEA4</v>
      </c>
      <c r="AP117" s="276" t="str">
        <f t="shared" ref="AP117:AP180" si="2">CONCATENATE($A117,"-",$T$113)</f>
        <v>2-a1Y36000002VSZaEAO</v>
      </c>
      <c r="AQ117" s="276" t="str">
        <f t="shared" ref="AQ117:AQ180" si="3">CONCATENATE($A117,"-",$Z$113)</f>
        <v>2-a1Y36000002VSZbEAO</v>
      </c>
      <c r="AR117" s="276" t="str">
        <f t="shared" ref="AR117:AR180" si="4">CONCATENATE($A117,"-",$AF$113)</f>
        <v>2-a1Y36000002VSZcEAO</v>
      </c>
    </row>
    <row r="118" spans="1:44" ht="30" x14ac:dyDescent="0.25">
      <c r="A118" s="187">
        <v>3</v>
      </c>
      <c r="B118" s="187" t="str">
        <f>IFERROR(IF(INDEX('WPTM - Section F'!B$8:B$89,MATCH('Print View'!$A118,'WPTM - Section F'!$A$8:$A$89,0))&lt;&gt;0,INDEX('WPTM - Section F'!B$8:B$89,MATCH('Print View'!$A118,'WPTM - Section F'!$A$8:$A$89,0)),""),"")</f>
        <v/>
      </c>
      <c r="C118" s="187" t="str">
        <f>IFERROR(IF(INDEX('WPTM - Section F'!C$8:C$89,MATCH('Print View'!$A118,'WPTM - Section F'!$A$8:$A$89,0))&lt;&gt;0,INDEX('WPTM - Section F'!C$8:C$89,MATCH('Print View'!$A118,'WPTM - Section F'!$A$8:$A$89,0)),""),"")</f>
        <v/>
      </c>
      <c r="D118" s="187" t="str">
        <f>IFERROR(IF(INDEX('WPTM - Section F'!D$8:D$89,MATCH('Print View'!$A118,'WPTM - Section F'!$A$8:$A$89,0))&lt;&gt;0,INDEX('WPTM - Section F'!D$8:D$89,MATCH('Print View'!$A118,'WPTM - Section F'!$A$8:$A$89,0)),""),"")</f>
        <v/>
      </c>
      <c r="E118" s="187" t="str">
        <f>IFERROR(IF(INDEX('WPTM - Section F'!E$8:E$89,MATCH('Print View'!$A118,'WPTM - Section F'!$A$8:$A$89,0))&lt;&gt;0,INDEX('WPTM - Section F'!E$8:E$89,MATCH('Print View'!$A118,'WPTM - Section F'!$A$8:$A$89,0)),""),"")</f>
        <v/>
      </c>
      <c r="F118" s="188" t="str">
        <f>IFERROR(IF(INDEX('WPTM - Section F'!W$8:W$89,MATCH('Print View'!$A118,'WPTM - Section F'!$A$8:$A$89,0))&lt;&gt;0,INDEX('WPTM - Section F'!W$8:W$89,MATCH('Print View'!$A118,'WPTM - Section F'!$A$8:$A$89,0)),""),"")</f>
        <v/>
      </c>
      <c r="G118" s="492" t="str">
        <f>IFERROR(IF(INDEX('WPTM - Section F'!D$93:D$494,MATCH('Print View'!$AN$116,'WPTM - Section F'!$M$93:$MK$494,0))&lt;&gt;0,INDEX('WPTM - Section F'!D$93:D$494,MATCH('Print View'!$AN$116,'WPTM - Section F'!$M$93:$M$494,0)),""),"")</f>
        <v/>
      </c>
      <c r="H118" s="493"/>
      <c r="I118" s="494"/>
      <c r="J118" s="481" t="str">
        <f>IFERROR(IF(INDEX('WPTM - Section F'!E$93:E$494,MATCH('Print View'!$AN$116,'WPTM - Section F'!$M$93:$M$494,0))&lt;&gt;0,INDEX('WPTM - Section F'!E$93:E$494,MATCH('Print View'!$AN$116,'WPTM - Section F'!$M$93:$M$494,0)),""),"")</f>
        <v/>
      </c>
      <c r="K118" s="493"/>
      <c r="L118" s="482"/>
      <c r="M118" s="492" t="str">
        <f>IFERROR(IF(INDEX('WPTM - Section F'!D$93:D$494,MATCH('Print View'!$AO$116,'WPTM - Section F'!$M$93:$MK$494,0))&lt;&gt;0,INDEX('WPTM - Section F'!D$93:D$494,MATCH('Print View'!$AO$116,'WPTM - Section F'!$M$93:$M$494,0)),""),"")</f>
        <v/>
      </c>
      <c r="N118" s="493"/>
      <c r="O118" s="494"/>
      <c r="P118" s="481" t="str">
        <f>IFERROR(IF(INDEX('WPTM - Section F'!E$93:E$494,MATCH('Print View'!$AO$116,'WPTM - Section F'!$M$93:$M$494,0))&lt;&gt;0,INDEX('WPTM - Section F'!E$93:E$494,MATCH('Print View'!$AO$116,'WPTM - Section F'!$M$93:$M$494,0)),""),"")</f>
        <v/>
      </c>
      <c r="Q118" s="493"/>
      <c r="R118" s="482"/>
      <c r="S118" s="492" t="str">
        <f>IFERROR(IF(INDEX('WPTM - Section F'!D$93:D$494,MATCH('Print View'!$AP$116,'WPTM - Section F'!$M$93:$MK$494,0))&lt;&gt;0,INDEX('WPTM - Section F'!D$93:D$494,MATCH('Print View'!$AP$116,'WPTM - Section F'!$M$93:$M$494,0)),""),"")</f>
        <v/>
      </c>
      <c r="T118" s="493"/>
      <c r="U118" s="494"/>
      <c r="V118" s="481" t="str">
        <f>IFERROR(IF(INDEX('WPTM - Section F'!E$93:E$494,MATCH('Print View'!$AP$116,'WPTM - Section F'!$M$93:$M$494,0))&lt;&gt;0,INDEX('WPTM - Section F'!E$93:E$494,MATCH('Print View'!$AP$116,'WPTM - Section F'!$M$93:$M$494,0)),""),"")</f>
        <v/>
      </c>
      <c r="W118" s="493"/>
      <c r="X118" s="482"/>
      <c r="Y118" s="492" t="str">
        <f>IFERROR(IF(INDEX('WPTM - Section F'!D$93:D$494,MATCH('Print View'!$AQ$116,'WPTM - Section F'!$M$93:$MK$494,0))&lt;&gt;0,INDEX('WPTM - Section F'!D$93:D$494,MATCH('Print View'!$AQ$116,'WPTM - Section F'!$M$93:$M$494,0)),""),"")</f>
        <v/>
      </c>
      <c r="Z118" s="493"/>
      <c r="AA118" s="494"/>
      <c r="AB118" s="481" t="str">
        <f>IFERROR(IF(INDEX('WPTM - Section F'!E$93:E$494,MATCH('Print View'!$AQ$116,'WPTM - Section F'!$M$93:$M$494,0))&lt;&gt;0,INDEX('WPTM - Section F'!E$93:E$494,MATCH('Print View'!$AQ$116,'WPTM - Section F'!$M$93:$M$494,0)),""),"")</f>
        <v/>
      </c>
      <c r="AC118" s="493"/>
      <c r="AD118" s="482"/>
      <c r="AE118" s="492" t="str">
        <f>IFERROR(IF(INDEX('WPTM - Section F'!D$93:D$494,MATCH('Print View'!$AR$116,'WPTM - Section F'!$M$93:$MK$494,0))&lt;&gt;0,INDEX('WPTM - Section F'!D$93:D$494,MATCH('Print View'!$AR$116,'WPTM - Section F'!$M$93:$M$494,0)),""),"")</f>
        <v/>
      </c>
      <c r="AF118" s="493"/>
      <c r="AG118" s="494"/>
      <c r="AH118" s="481" t="str">
        <f>IFERROR(IF(INDEX('WPTM - Section F'!E$93:E$494,MATCH('Print View'!$AR$116,'WPTM - Section F'!$M$93:$M$494,0))&lt;&gt;0,INDEX('WPTM - Section F'!E$93:E$494,MATCH('Print View'!$AR$116,'WPTM - Section F'!$M$93:$M$494,0)),""),"")</f>
        <v/>
      </c>
      <c r="AI118" s="482"/>
      <c r="AJ118" s="208" t="str">
        <f>IFERROR(IF(INDEX('WPTM - Section F'!X$8:X$89,MATCH('Print View'!$A118,'WPTM - Section F'!$A$8:$A$89,0))&lt;&gt;0,INDEX('WPTM - Section F'!X$8:X$89,MATCH('Print View'!$A118,'WPTM - Section F'!$A$8:$A$89,0)),""),"")</f>
        <v/>
      </c>
      <c r="AM118" s="298"/>
      <c r="AN118" s="276" t="str">
        <f t="shared" si="0"/>
        <v>3-a1Y36000002VSZYEA4</v>
      </c>
      <c r="AO118" s="276" t="str">
        <f t="shared" si="1"/>
        <v>3-a1Y36000002VSZZEA4</v>
      </c>
      <c r="AP118" s="276" t="str">
        <f t="shared" si="2"/>
        <v>3-a1Y36000002VSZaEAO</v>
      </c>
      <c r="AQ118" s="276" t="str">
        <f t="shared" si="3"/>
        <v>3-a1Y36000002VSZbEAO</v>
      </c>
      <c r="AR118" s="276" t="str">
        <f t="shared" si="4"/>
        <v>3-a1Y36000002VSZcEAO</v>
      </c>
    </row>
    <row r="119" spans="1:44" ht="30" x14ac:dyDescent="0.25">
      <c r="A119" s="182">
        <v>4</v>
      </c>
      <c r="B119" s="182" t="str">
        <f>IFERROR(IF(INDEX('WPTM - Section F'!B$8:B$89,MATCH('Print View'!$A119,'WPTM - Section F'!$A$8:$A$89,0))&lt;&gt;0,INDEX('WPTM - Section F'!B$8:B$89,MATCH('Print View'!$A119,'WPTM - Section F'!$A$8:$A$89,0)),""),"")</f>
        <v/>
      </c>
      <c r="C119" s="182" t="str">
        <f>IFERROR(IF(INDEX('WPTM - Section F'!C$8:C$89,MATCH('Print View'!$A119,'WPTM - Section F'!$A$8:$A$89,0))&lt;&gt;0,INDEX('WPTM - Section F'!C$8:C$89,MATCH('Print View'!$A119,'WPTM - Section F'!$A$8:$A$89,0)),""),"")</f>
        <v/>
      </c>
      <c r="D119" s="182" t="str">
        <f>IFERROR(IF(INDEX('WPTM - Section F'!D$8:D$89,MATCH('Print View'!$A119,'WPTM - Section F'!$A$8:$A$89,0))&lt;&gt;0,INDEX('WPTM - Section F'!D$8:D$89,MATCH('Print View'!$A119,'WPTM - Section F'!$A$8:$A$89,0)),""),"")</f>
        <v/>
      </c>
      <c r="E119" s="182" t="str">
        <f>IFERROR(IF(INDEX('WPTM - Section F'!E$8:E$89,MATCH('Print View'!$A119,'WPTM - Section F'!$A$8:$A$89,0))&lt;&gt;0,INDEX('WPTM - Section F'!E$8:E$89,MATCH('Print View'!$A119,'WPTM - Section F'!$A$8:$A$89,0)),""),"")</f>
        <v/>
      </c>
      <c r="F119" s="183" t="str">
        <f>IFERROR(IF(INDEX('WPTM - Section F'!W$8:W$89,MATCH('Print View'!$A119,'WPTM - Section F'!$A$8:$A$89,0))&lt;&gt;0,INDEX('WPTM - Section F'!W$8:W$89,MATCH('Print View'!$A119,'WPTM - Section F'!$A$8:$A$89,0)),""),"")</f>
        <v/>
      </c>
      <c r="G119" s="489" t="str">
        <f>IFERROR(IF(INDEX('WPTM - Section F'!D$93:D$494,MATCH('Print View'!$AN$116,'WPTM - Section F'!$M$93:$MK$494,0))&lt;&gt;0,INDEX('WPTM - Section F'!D$93:D$494,MATCH('Print View'!$AN$116,'WPTM - Section F'!$M$93:$M$494,0)),""),"")</f>
        <v/>
      </c>
      <c r="H119" s="490"/>
      <c r="I119" s="491"/>
      <c r="J119" s="479" t="str">
        <f>IFERROR(IF(INDEX('WPTM - Section F'!E$93:E$494,MATCH('Print View'!$AN$116,'WPTM - Section F'!$M$93:$M$494,0))&lt;&gt;0,INDEX('WPTM - Section F'!E$93:E$494,MATCH('Print View'!$AN$116,'WPTM - Section F'!$M$93:$M$494,0)),""),"")</f>
        <v/>
      </c>
      <c r="K119" s="490"/>
      <c r="L119" s="480"/>
      <c r="M119" s="489" t="str">
        <f>IFERROR(IF(INDEX('WPTM - Section F'!D$93:D$494,MATCH('Print View'!$AO$116,'WPTM - Section F'!$M$93:$MK$494,0))&lt;&gt;0,INDEX('WPTM - Section F'!D$93:D$494,MATCH('Print View'!$AO$116,'WPTM - Section F'!$M$93:$M$494,0)),""),"")</f>
        <v/>
      </c>
      <c r="N119" s="490"/>
      <c r="O119" s="491"/>
      <c r="P119" s="479" t="str">
        <f>IFERROR(IF(INDEX('WPTM - Section F'!E$93:E$494,MATCH('Print View'!$AO$116,'WPTM - Section F'!$M$93:$M$494,0))&lt;&gt;0,INDEX('WPTM - Section F'!E$93:E$494,MATCH('Print View'!$AO$116,'WPTM - Section F'!$M$93:$M$494,0)),""),"")</f>
        <v/>
      </c>
      <c r="Q119" s="490"/>
      <c r="R119" s="480"/>
      <c r="S119" s="489" t="str">
        <f>IFERROR(IF(INDEX('WPTM - Section F'!D$93:D$494,MATCH('Print View'!$AP$116,'WPTM - Section F'!$M$93:$MK$494,0))&lt;&gt;0,INDEX('WPTM - Section F'!D$93:D$494,MATCH('Print View'!$AP$116,'WPTM - Section F'!$M$93:$M$494,0)),""),"")</f>
        <v/>
      </c>
      <c r="T119" s="490"/>
      <c r="U119" s="491"/>
      <c r="V119" s="479" t="str">
        <f>IFERROR(IF(INDEX('WPTM - Section F'!E$93:E$494,MATCH('Print View'!$AP$116,'WPTM - Section F'!$M$93:$M$494,0))&lt;&gt;0,INDEX('WPTM - Section F'!E$93:E$494,MATCH('Print View'!$AP$116,'WPTM - Section F'!$M$93:$M$494,0)),""),"")</f>
        <v/>
      </c>
      <c r="W119" s="490"/>
      <c r="X119" s="480"/>
      <c r="Y119" s="489" t="str">
        <f>IFERROR(IF(INDEX('WPTM - Section F'!D$93:D$494,MATCH('Print View'!$AQ$116,'WPTM - Section F'!$M$93:$MK$494,0))&lt;&gt;0,INDEX('WPTM - Section F'!D$93:D$494,MATCH('Print View'!$AQ$116,'WPTM - Section F'!$M$93:$M$494,0)),""),"")</f>
        <v/>
      </c>
      <c r="Z119" s="490"/>
      <c r="AA119" s="491"/>
      <c r="AB119" s="479" t="str">
        <f>IFERROR(IF(INDEX('WPTM - Section F'!E$93:E$494,MATCH('Print View'!$AQ$116,'WPTM - Section F'!$M$93:$M$494,0))&lt;&gt;0,INDEX('WPTM - Section F'!E$93:E$494,MATCH('Print View'!$AQ$116,'WPTM - Section F'!$M$93:$M$494,0)),""),"")</f>
        <v/>
      </c>
      <c r="AC119" s="490"/>
      <c r="AD119" s="480"/>
      <c r="AE119" s="489" t="str">
        <f>IFERROR(IF(INDEX('WPTM - Section F'!D$93:D$494,MATCH('Print View'!$AR$116,'WPTM - Section F'!$M$93:$MK$494,0))&lt;&gt;0,INDEX('WPTM - Section F'!D$93:D$494,MATCH('Print View'!$AR$116,'WPTM - Section F'!$M$93:$M$494,0)),""),"")</f>
        <v/>
      </c>
      <c r="AF119" s="490"/>
      <c r="AG119" s="491"/>
      <c r="AH119" s="479" t="str">
        <f>IFERROR(IF(INDEX('WPTM - Section F'!E$93:E$494,MATCH('Print View'!$AR$116,'WPTM - Section F'!$M$93:$M$494,0))&lt;&gt;0,INDEX('WPTM - Section F'!E$93:E$494,MATCH('Print View'!$AR$116,'WPTM - Section F'!$M$93:$M$494,0)),""),"")</f>
        <v/>
      </c>
      <c r="AI119" s="480"/>
      <c r="AJ119" s="207" t="str">
        <f>IFERROR(IF(INDEX('WPTM - Section F'!X$8:X$89,MATCH('Print View'!$A119,'WPTM - Section F'!$A$8:$A$89,0))&lt;&gt;0,INDEX('WPTM - Section F'!X$8:X$89,MATCH('Print View'!$A119,'WPTM - Section F'!$A$8:$A$89,0)),""),"")</f>
        <v/>
      </c>
      <c r="AM119" s="298"/>
      <c r="AN119" s="276" t="str">
        <f t="shared" si="0"/>
        <v>4-a1Y36000002VSZYEA4</v>
      </c>
      <c r="AO119" s="276" t="str">
        <f t="shared" si="1"/>
        <v>4-a1Y36000002VSZZEA4</v>
      </c>
      <c r="AP119" s="276" t="str">
        <f t="shared" si="2"/>
        <v>4-a1Y36000002VSZaEAO</v>
      </c>
      <c r="AQ119" s="276" t="str">
        <f t="shared" si="3"/>
        <v>4-a1Y36000002VSZbEAO</v>
      </c>
      <c r="AR119" s="276" t="str">
        <f t="shared" si="4"/>
        <v>4-a1Y36000002VSZcEAO</v>
      </c>
    </row>
    <row r="120" spans="1:44" ht="30" x14ac:dyDescent="0.25">
      <c r="A120" s="187">
        <v>5</v>
      </c>
      <c r="B120" s="187" t="str">
        <f>IFERROR(IF(INDEX('WPTM - Section F'!B$8:B$89,MATCH('Print View'!$A120,'WPTM - Section F'!$A$8:$A$89,0))&lt;&gt;0,INDEX('WPTM - Section F'!B$8:B$89,MATCH('Print View'!$A120,'WPTM - Section F'!$A$8:$A$89,0)),""),"")</f>
        <v/>
      </c>
      <c r="C120" s="187" t="str">
        <f>IFERROR(IF(INDEX('WPTM - Section F'!C$8:C$89,MATCH('Print View'!$A120,'WPTM - Section F'!$A$8:$A$89,0))&lt;&gt;0,INDEX('WPTM - Section F'!C$8:C$89,MATCH('Print View'!$A120,'WPTM - Section F'!$A$8:$A$89,0)),""),"")</f>
        <v/>
      </c>
      <c r="D120" s="187" t="str">
        <f>IFERROR(IF(INDEX('WPTM - Section F'!D$8:D$89,MATCH('Print View'!$A120,'WPTM - Section F'!$A$8:$A$89,0))&lt;&gt;0,INDEX('WPTM - Section F'!D$8:D$89,MATCH('Print View'!$A120,'WPTM - Section F'!$A$8:$A$89,0)),""),"")</f>
        <v/>
      </c>
      <c r="E120" s="187" t="str">
        <f>IFERROR(IF(INDEX('WPTM - Section F'!E$8:E$89,MATCH('Print View'!$A120,'WPTM - Section F'!$A$8:$A$89,0))&lt;&gt;0,INDEX('WPTM - Section F'!E$8:E$89,MATCH('Print View'!$A120,'WPTM - Section F'!$A$8:$A$89,0)),""),"")</f>
        <v/>
      </c>
      <c r="F120" s="188" t="str">
        <f>IFERROR(IF(INDEX('WPTM - Section F'!W$8:W$89,MATCH('Print View'!$A120,'WPTM - Section F'!$A$8:$A$89,0))&lt;&gt;0,INDEX('WPTM - Section F'!W$8:W$89,MATCH('Print View'!$A120,'WPTM - Section F'!$A$8:$A$89,0)),""),"")</f>
        <v/>
      </c>
      <c r="G120" s="492" t="str">
        <f>IFERROR(IF(INDEX('WPTM - Section F'!D$93:D$494,MATCH('Print View'!$AN$116,'WPTM - Section F'!$M$93:$MK$494,0))&lt;&gt;0,INDEX('WPTM - Section F'!D$93:D$494,MATCH('Print View'!$AN$116,'WPTM - Section F'!$M$93:$M$494,0)),""),"")</f>
        <v/>
      </c>
      <c r="H120" s="493"/>
      <c r="I120" s="494"/>
      <c r="J120" s="481" t="str">
        <f>IFERROR(IF(INDEX('WPTM - Section F'!E$93:E$494,MATCH('Print View'!$AN$116,'WPTM - Section F'!$M$93:$M$494,0))&lt;&gt;0,INDEX('WPTM - Section F'!E$93:E$494,MATCH('Print View'!$AN$116,'WPTM - Section F'!$M$93:$M$494,0)),""),"")</f>
        <v/>
      </c>
      <c r="K120" s="493"/>
      <c r="L120" s="482"/>
      <c r="M120" s="492" t="str">
        <f>IFERROR(IF(INDEX('WPTM - Section F'!D$93:D$494,MATCH('Print View'!$AO$116,'WPTM - Section F'!$M$93:$MK$494,0))&lt;&gt;0,INDEX('WPTM - Section F'!D$93:D$494,MATCH('Print View'!$AO$116,'WPTM - Section F'!$M$93:$M$494,0)),""),"")</f>
        <v/>
      </c>
      <c r="N120" s="493"/>
      <c r="O120" s="494"/>
      <c r="P120" s="481" t="str">
        <f>IFERROR(IF(INDEX('WPTM - Section F'!E$93:E$494,MATCH('Print View'!$AO$116,'WPTM - Section F'!$M$93:$M$494,0))&lt;&gt;0,INDEX('WPTM - Section F'!E$93:E$494,MATCH('Print View'!$AO$116,'WPTM - Section F'!$M$93:$M$494,0)),""),"")</f>
        <v/>
      </c>
      <c r="Q120" s="493"/>
      <c r="R120" s="482"/>
      <c r="S120" s="492" t="str">
        <f>IFERROR(IF(INDEX('WPTM - Section F'!D$93:D$494,MATCH('Print View'!$AP$116,'WPTM - Section F'!$M$93:$MK$494,0))&lt;&gt;0,INDEX('WPTM - Section F'!D$93:D$494,MATCH('Print View'!$AP$116,'WPTM - Section F'!$M$93:$M$494,0)),""),"")</f>
        <v/>
      </c>
      <c r="T120" s="493"/>
      <c r="U120" s="494"/>
      <c r="V120" s="481" t="str">
        <f>IFERROR(IF(INDEX('WPTM - Section F'!E$93:E$494,MATCH('Print View'!$AP$116,'WPTM - Section F'!$M$93:$M$494,0))&lt;&gt;0,INDEX('WPTM - Section F'!E$93:E$494,MATCH('Print View'!$AP$116,'WPTM - Section F'!$M$93:$M$494,0)),""),"")</f>
        <v/>
      </c>
      <c r="W120" s="493"/>
      <c r="X120" s="482"/>
      <c r="Y120" s="492" t="str">
        <f>IFERROR(IF(INDEX('WPTM - Section F'!D$93:D$494,MATCH('Print View'!$AQ$116,'WPTM - Section F'!$M$93:$MK$494,0))&lt;&gt;0,INDEX('WPTM - Section F'!D$93:D$494,MATCH('Print View'!$AQ$116,'WPTM - Section F'!$M$93:$M$494,0)),""),"")</f>
        <v/>
      </c>
      <c r="Z120" s="493"/>
      <c r="AA120" s="494"/>
      <c r="AB120" s="481" t="str">
        <f>IFERROR(IF(INDEX('WPTM - Section F'!E$93:E$494,MATCH('Print View'!$AQ$116,'WPTM - Section F'!$M$93:$M$494,0))&lt;&gt;0,INDEX('WPTM - Section F'!E$93:E$494,MATCH('Print View'!$AQ$116,'WPTM - Section F'!$M$93:$M$494,0)),""),"")</f>
        <v/>
      </c>
      <c r="AC120" s="493"/>
      <c r="AD120" s="482"/>
      <c r="AE120" s="492" t="str">
        <f>IFERROR(IF(INDEX('WPTM - Section F'!D$93:D$494,MATCH('Print View'!$AR$116,'WPTM - Section F'!$M$93:$MK$494,0))&lt;&gt;0,INDEX('WPTM - Section F'!D$93:D$494,MATCH('Print View'!$AR$116,'WPTM - Section F'!$M$93:$M$494,0)),""),"")</f>
        <v/>
      </c>
      <c r="AF120" s="493"/>
      <c r="AG120" s="494"/>
      <c r="AH120" s="481" t="str">
        <f>IFERROR(IF(INDEX('WPTM - Section F'!E$93:E$494,MATCH('Print View'!$AR$116,'WPTM - Section F'!$M$93:$M$494,0))&lt;&gt;0,INDEX('WPTM - Section F'!E$93:E$494,MATCH('Print View'!$AR$116,'WPTM - Section F'!$M$93:$M$494,0)),""),"")</f>
        <v/>
      </c>
      <c r="AI120" s="482"/>
      <c r="AJ120" s="208" t="str">
        <f>IFERROR(IF(INDEX('WPTM - Section F'!X$8:X$89,MATCH('Print View'!$A120,'WPTM - Section F'!$A$8:$A$89,0))&lt;&gt;0,INDEX('WPTM - Section F'!X$8:X$89,MATCH('Print View'!$A120,'WPTM - Section F'!$A$8:$A$89,0)),""),"")</f>
        <v/>
      </c>
      <c r="AM120" s="298"/>
      <c r="AN120" s="276" t="str">
        <f t="shared" si="0"/>
        <v>5-a1Y36000002VSZYEA4</v>
      </c>
      <c r="AO120" s="276" t="str">
        <f t="shared" si="1"/>
        <v>5-a1Y36000002VSZZEA4</v>
      </c>
      <c r="AP120" s="276" t="str">
        <f t="shared" si="2"/>
        <v>5-a1Y36000002VSZaEAO</v>
      </c>
      <c r="AQ120" s="276" t="str">
        <f t="shared" si="3"/>
        <v>5-a1Y36000002VSZbEAO</v>
      </c>
      <c r="AR120" s="276" t="str">
        <f t="shared" si="4"/>
        <v>5-a1Y36000002VSZcEAO</v>
      </c>
    </row>
    <row r="121" spans="1:44" ht="30" x14ac:dyDescent="0.25">
      <c r="A121" s="182">
        <v>6</v>
      </c>
      <c r="B121" s="182" t="str">
        <f>IFERROR(IF(INDEX('WPTM - Section F'!B$8:B$89,MATCH('Print View'!$A121,'WPTM - Section F'!$A$8:$A$89,0))&lt;&gt;0,INDEX('WPTM - Section F'!B$8:B$89,MATCH('Print View'!$A121,'WPTM - Section F'!$A$8:$A$89,0)),""),"")</f>
        <v/>
      </c>
      <c r="C121" s="182" t="str">
        <f>IFERROR(IF(INDEX('WPTM - Section F'!C$8:C$89,MATCH('Print View'!$A121,'WPTM - Section F'!$A$8:$A$89,0))&lt;&gt;0,INDEX('WPTM - Section F'!C$8:C$89,MATCH('Print View'!$A121,'WPTM - Section F'!$A$8:$A$89,0)),""),"")</f>
        <v/>
      </c>
      <c r="D121" s="182" t="str">
        <f>IFERROR(IF(INDEX('WPTM - Section F'!D$8:D$89,MATCH('Print View'!$A121,'WPTM - Section F'!$A$8:$A$89,0))&lt;&gt;0,INDEX('WPTM - Section F'!D$8:D$89,MATCH('Print View'!$A121,'WPTM - Section F'!$A$8:$A$89,0)),""),"")</f>
        <v/>
      </c>
      <c r="E121" s="182" t="str">
        <f>IFERROR(IF(INDEX('WPTM - Section F'!E$8:E$89,MATCH('Print View'!$A121,'WPTM - Section F'!$A$8:$A$89,0))&lt;&gt;0,INDEX('WPTM - Section F'!E$8:E$89,MATCH('Print View'!$A121,'WPTM - Section F'!$A$8:$A$89,0)),""),"")</f>
        <v/>
      </c>
      <c r="F121" s="183" t="str">
        <f>IFERROR(IF(INDEX('WPTM - Section F'!W$8:W$89,MATCH('Print View'!$A121,'WPTM - Section F'!$A$8:$A$89,0))&lt;&gt;0,INDEX('WPTM - Section F'!W$8:W$89,MATCH('Print View'!$A121,'WPTM - Section F'!$A$8:$A$89,0)),""),"")</f>
        <v/>
      </c>
      <c r="G121" s="489" t="str">
        <f>IFERROR(IF(INDEX('WPTM - Section F'!D$93:D$494,MATCH('Print View'!$AN$116,'WPTM - Section F'!$M$93:$MK$494,0))&lt;&gt;0,INDEX('WPTM - Section F'!D$93:D$494,MATCH('Print View'!$AN$116,'WPTM - Section F'!$M$93:$M$494,0)),""),"")</f>
        <v/>
      </c>
      <c r="H121" s="490"/>
      <c r="I121" s="491"/>
      <c r="J121" s="479" t="str">
        <f>IFERROR(IF(INDEX('WPTM - Section F'!E$93:E$494,MATCH('Print View'!$AN$116,'WPTM - Section F'!$M$93:$M$494,0))&lt;&gt;0,INDEX('WPTM - Section F'!E$93:E$494,MATCH('Print View'!$AN$116,'WPTM - Section F'!$M$93:$M$494,0)),""),"")</f>
        <v/>
      </c>
      <c r="K121" s="490"/>
      <c r="L121" s="480"/>
      <c r="M121" s="489" t="str">
        <f>IFERROR(IF(INDEX('WPTM - Section F'!D$93:D$494,MATCH('Print View'!$AO$116,'WPTM - Section F'!$M$93:$MK$494,0))&lt;&gt;0,INDEX('WPTM - Section F'!D$93:D$494,MATCH('Print View'!$AO$116,'WPTM - Section F'!$M$93:$M$494,0)),""),"")</f>
        <v/>
      </c>
      <c r="N121" s="490"/>
      <c r="O121" s="491"/>
      <c r="P121" s="479" t="str">
        <f>IFERROR(IF(INDEX('WPTM - Section F'!E$93:E$494,MATCH('Print View'!$AO$116,'WPTM - Section F'!$M$93:$M$494,0))&lt;&gt;0,INDEX('WPTM - Section F'!E$93:E$494,MATCH('Print View'!$AO$116,'WPTM - Section F'!$M$93:$M$494,0)),""),"")</f>
        <v/>
      </c>
      <c r="Q121" s="490"/>
      <c r="R121" s="480"/>
      <c r="S121" s="489" t="str">
        <f>IFERROR(IF(INDEX('WPTM - Section F'!D$93:D$494,MATCH('Print View'!$AP$116,'WPTM - Section F'!$M$93:$MK$494,0))&lt;&gt;0,INDEX('WPTM - Section F'!D$93:D$494,MATCH('Print View'!$AP$116,'WPTM - Section F'!$M$93:$M$494,0)),""),"")</f>
        <v/>
      </c>
      <c r="T121" s="490"/>
      <c r="U121" s="491"/>
      <c r="V121" s="479" t="str">
        <f>IFERROR(IF(INDEX('WPTM - Section F'!E$93:E$494,MATCH('Print View'!$AP$116,'WPTM - Section F'!$M$93:$M$494,0))&lt;&gt;0,INDEX('WPTM - Section F'!E$93:E$494,MATCH('Print View'!$AP$116,'WPTM - Section F'!$M$93:$M$494,0)),""),"")</f>
        <v/>
      </c>
      <c r="W121" s="490"/>
      <c r="X121" s="480"/>
      <c r="Y121" s="489" t="str">
        <f>IFERROR(IF(INDEX('WPTM - Section F'!D$93:D$494,MATCH('Print View'!$AQ$116,'WPTM - Section F'!$M$93:$MK$494,0))&lt;&gt;0,INDEX('WPTM - Section F'!D$93:D$494,MATCH('Print View'!$AQ$116,'WPTM - Section F'!$M$93:$M$494,0)),""),"")</f>
        <v/>
      </c>
      <c r="Z121" s="490"/>
      <c r="AA121" s="491"/>
      <c r="AB121" s="479" t="str">
        <f>IFERROR(IF(INDEX('WPTM - Section F'!E$93:E$494,MATCH('Print View'!$AQ$116,'WPTM - Section F'!$M$93:$M$494,0))&lt;&gt;0,INDEX('WPTM - Section F'!E$93:E$494,MATCH('Print View'!$AQ$116,'WPTM - Section F'!$M$93:$M$494,0)),""),"")</f>
        <v/>
      </c>
      <c r="AC121" s="490"/>
      <c r="AD121" s="480"/>
      <c r="AE121" s="489" t="str">
        <f>IFERROR(IF(INDEX('WPTM - Section F'!D$93:D$494,MATCH('Print View'!$AR$116,'WPTM - Section F'!$M$93:$MK$494,0))&lt;&gt;0,INDEX('WPTM - Section F'!D$93:D$494,MATCH('Print View'!$AR$116,'WPTM - Section F'!$M$93:$M$494,0)),""),"")</f>
        <v/>
      </c>
      <c r="AF121" s="490"/>
      <c r="AG121" s="491"/>
      <c r="AH121" s="479" t="str">
        <f>IFERROR(IF(INDEX('WPTM - Section F'!E$93:E$494,MATCH('Print View'!$AR$116,'WPTM - Section F'!$M$93:$M$494,0))&lt;&gt;0,INDEX('WPTM - Section F'!E$93:E$494,MATCH('Print View'!$AR$116,'WPTM - Section F'!$M$93:$M$494,0)),""),"")</f>
        <v/>
      </c>
      <c r="AI121" s="480"/>
      <c r="AJ121" s="207" t="str">
        <f>IFERROR(IF(INDEX('WPTM - Section F'!X$8:X$89,MATCH('Print View'!$A121,'WPTM - Section F'!$A$8:$A$89,0))&lt;&gt;0,INDEX('WPTM - Section F'!X$8:X$89,MATCH('Print View'!$A121,'WPTM - Section F'!$A$8:$A$89,0)),""),"")</f>
        <v/>
      </c>
      <c r="AM121" s="298"/>
      <c r="AN121" s="276" t="str">
        <f t="shared" si="0"/>
        <v>6-a1Y36000002VSZYEA4</v>
      </c>
      <c r="AO121" s="276" t="str">
        <f t="shared" si="1"/>
        <v>6-a1Y36000002VSZZEA4</v>
      </c>
      <c r="AP121" s="276" t="str">
        <f t="shared" si="2"/>
        <v>6-a1Y36000002VSZaEAO</v>
      </c>
      <c r="AQ121" s="276" t="str">
        <f t="shared" si="3"/>
        <v>6-a1Y36000002VSZbEAO</v>
      </c>
      <c r="AR121" s="276" t="str">
        <f t="shared" si="4"/>
        <v>6-a1Y36000002VSZcEAO</v>
      </c>
    </row>
    <row r="122" spans="1:44" ht="30" x14ac:dyDescent="0.25">
      <c r="A122" s="187">
        <v>7</v>
      </c>
      <c r="B122" s="187" t="str">
        <f>IFERROR(IF(INDEX('WPTM - Section F'!B$8:B$89,MATCH('Print View'!$A122,'WPTM - Section F'!$A$8:$A$89,0))&lt;&gt;0,INDEX('WPTM - Section F'!B$8:B$89,MATCH('Print View'!$A122,'WPTM - Section F'!$A$8:$A$89,0)),""),"")</f>
        <v/>
      </c>
      <c r="C122" s="187" t="str">
        <f>IFERROR(IF(INDEX('WPTM - Section F'!C$8:C$89,MATCH('Print View'!$A122,'WPTM - Section F'!$A$8:$A$89,0))&lt;&gt;0,INDEX('WPTM - Section F'!C$8:C$89,MATCH('Print View'!$A122,'WPTM - Section F'!$A$8:$A$89,0)),""),"")</f>
        <v/>
      </c>
      <c r="D122" s="187" t="str">
        <f>IFERROR(IF(INDEX('WPTM - Section F'!D$8:D$89,MATCH('Print View'!$A122,'WPTM - Section F'!$A$8:$A$89,0))&lt;&gt;0,INDEX('WPTM - Section F'!D$8:D$89,MATCH('Print View'!$A122,'WPTM - Section F'!$A$8:$A$89,0)),""),"")</f>
        <v/>
      </c>
      <c r="E122" s="187" t="str">
        <f>IFERROR(IF(INDEX('WPTM - Section F'!E$8:E$89,MATCH('Print View'!$A122,'WPTM - Section F'!$A$8:$A$89,0))&lt;&gt;0,INDEX('WPTM - Section F'!E$8:E$89,MATCH('Print View'!$A122,'WPTM - Section F'!$A$8:$A$89,0)),""),"")</f>
        <v/>
      </c>
      <c r="F122" s="188" t="str">
        <f>IFERROR(IF(INDEX('WPTM - Section F'!W$8:W$89,MATCH('Print View'!$A122,'WPTM - Section F'!$A$8:$A$89,0))&lt;&gt;0,INDEX('WPTM - Section F'!W$8:W$89,MATCH('Print View'!$A122,'WPTM - Section F'!$A$8:$A$89,0)),""),"")</f>
        <v/>
      </c>
      <c r="G122" s="492" t="str">
        <f>IFERROR(IF(INDEX('WPTM - Section F'!D$93:D$494,MATCH('Print View'!$AN$116,'WPTM - Section F'!$M$93:$MK$494,0))&lt;&gt;0,INDEX('WPTM - Section F'!D$93:D$494,MATCH('Print View'!$AN$116,'WPTM - Section F'!$M$93:$M$494,0)),""),"")</f>
        <v/>
      </c>
      <c r="H122" s="493"/>
      <c r="I122" s="494"/>
      <c r="J122" s="481" t="str">
        <f>IFERROR(IF(INDEX('WPTM - Section F'!E$93:E$494,MATCH('Print View'!$AN$116,'WPTM - Section F'!$M$93:$M$494,0))&lt;&gt;0,INDEX('WPTM - Section F'!E$93:E$494,MATCH('Print View'!$AN$116,'WPTM - Section F'!$M$93:$M$494,0)),""),"")</f>
        <v/>
      </c>
      <c r="K122" s="493"/>
      <c r="L122" s="482"/>
      <c r="M122" s="492" t="str">
        <f>IFERROR(IF(INDEX('WPTM - Section F'!D$93:D$494,MATCH('Print View'!$AO$116,'WPTM - Section F'!$M$93:$MK$494,0))&lt;&gt;0,INDEX('WPTM - Section F'!D$93:D$494,MATCH('Print View'!$AO$116,'WPTM - Section F'!$M$93:$M$494,0)),""),"")</f>
        <v/>
      </c>
      <c r="N122" s="493"/>
      <c r="O122" s="494"/>
      <c r="P122" s="481" t="str">
        <f>IFERROR(IF(INDEX('WPTM - Section F'!E$93:E$494,MATCH('Print View'!$AO$116,'WPTM - Section F'!$M$93:$M$494,0))&lt;&gt;0,INDEX('WPTM - Section F'!E$93:E$494,MATCH('Print View'!$AO$116,'WPTM - Section F'!$M$93:$M$494,0)),""),"")</f>
        <v/>
      </c>
      <c r="Q122" s="493"/>
      <c r="R122" s="482"/>
      <c r="S122" s="492" t="str">
        <f>IFERROR(IF(INDEX('WPTM - Section F'!D$93:D$494,MATCH('Print View'!$AP$116,'WPTM - Section F'!$M$93:$MK$494,0))&lt;&gt;0,INDEX('WPTM - Section F'!D$93:D$494,MATCH('Print View'!$AP$116,'WPTM - Section F'!$M$93:$M$494,0)),""),"")</f>
        <v/>
      </c>
      <c r="T122" s="493"/>
      <c r="U122" s="494"/>
      <c r="V122" s="481" t="str">
        <f>IFERROR(IF(INDEX('WPTM - Section F'!E$93:E$494,MATCH('Print View'!$AP$116,'WPTM - Section F'!$M$93:$M$494,0))&lt;&gt;0,INDEX('WPTM - Section F'!E$93:E$494,MATCH('Print View'!$AP$116,'WPTM - Section F'!$M$93:$M$494,0)),""),"")</f>
        <v/>
      </c>
      <c r="W122" s="493"/>
      <c r="X122" s="482"/>
      <c r="Y122" s="492" t="str">
        <f>IFERROR(IF(INDEX('WPTM - Section F'!D$93:D$494,MATCH('Print View'!$AQ$116,'WPTM - Section F'!$M$93:$MK$494,0))&lt;&gt;0,INDEX('WPTM - Section F'!D$93:D$494,MATCH('Print View'!$AQ$116,'WPTM - Section F'!$M$93:$M$494,0)),""),"")</f>
        <v/>
      </c>
      <c r="Z122" s="493"/>
      <c r="AA122" s="494"/>
      <c r="AB122" s="481" t="str">
        <f>IFERROR(IF(INDEX('WPTM - Section F'!E$93:E$494,MATCH('Print View'!$AQ$116,'WPTM - Section F'!$M$93:$M$494,0))&lt;&gt;0,INDEX('WPTM - Section F'!E$93:E$494,MATCH('Print View'!$AQ$116,'WPTM - Section F'!$M$93:$M$494,0)),""),"")</f>
        <v/>
      </c>
      <c r="AC122" s="493"/>
      <c r="AD122" s="482"/>
      <c r="AE122" s="492" t="str">
        <f>IFERROR(IF(INDEX('WPTM - Section F'!D$93:D$494,MATCH('Print View'!$AR$116,'WPTM - Section F'!$M$93:$MK$494,0))&lt;&gt;0,INDEX('WPTM - Section F'!D$93:D$494,MATCH('Print View'!$AR$116,'WPTM - Section F'!$M$93:$M$494,0)),""),"")</f>
        <v/>
      </c>
      <c r="AF122" s="493"/>
      <c r="AG122" s="494"/>
      <c r="AH122" s="481" t="str">
        <f>IFERROR(IF(INDEX('WPTM - Section F'!E$93:E$494,MATCH('Print View'!$AR$116,'WPTM - Section F'!$M$93:$M$494,0))&lt;&gt;0,INDEX('WPTM - Section F'!E$93:E$494,MATCH('Print View'!$AR$116,'WPTM - Section F'!$M$93:$M$494,0)),""),"")</f>
        <v/>
      </c>
      <c r="AI122" s="482"/>
      <c r="AJ122" s="208" t="str">
        <f>IFERROR(IF(INDEX('WPTM - Section F'!X$8:X$89,MATCH('Print View'!$A122,'WPTM - Section F'!$A$8:$A$89,0))&lt;&gt;0,INDEX('WPTM - Section F'!X$8:X$89,MATCH('Print View'!$A122,'WPTM - Section F'!$A$8:$A$89,0)),""),"")</f>
        <v/>
      </c>
      <c r="AM122" s="298"/>
      <c r="AN122" s="276" t="str">
        <f t="shared" si="0"/>
        <v>7-a1Y36000002VSZYEA4</v>
      </c>
      <c r="AO122" s="276" t="str">
        <f t="shared" si="1"/>
        <v>7-a1Y36000002VSZZEA4</v>
      </c>
      <c r="AP122" s="276" t="str">
        <f t="shared" si="2"/>
        <v>7-a1Y36000002VSZaEAO</v>
      </c>
      <c r="AQ122" s="276" t="str">
        <f t="shared" si="3"/>
        <v>7-a1Y36000002VSZbEAO</v>
      </c>
      <c r="AR122" s="276" t="str">
        <f t="shared" si="4"/>
        <v>7-a1Y36000002VSZcEAO</v>
      </c>
    </row>
    <row r="123" spans="1:44" ht="30" x14ac:dyDescent="0.25">
      <c r="A123" s="182">
        <v>8</v>
      </c>
      <c r="B123" s="182" t="str">
        <f>IFERROR(IF(INDEX('WPTM - Section F'!B$8:B$89,MATCH('Print View'!$A123,'WPTM - Section F'!$A$8:$A$89,0))&lt;&gt;0,INDEX('WPTM - Section F'!B$8:B$89,MATCH('Print View'!$A123,'WPTM - Section F'!$A$8:$A$89,0)),""),"")</f>
        <v/>
      </c>
      <c r="C123" s="182" t="str">
        <f>IFERROR(IF(INDEX('WPTM - Section F'!C$8:C$89,MATCH('Print View'!$A123,'WPTM - Section F'!$A$8:$A$89,0))&lt;&gt;0,INDEX('WPTM - Section F'!C$8:C$89,MATCH('Print View'!$A123,'WPTM - Section F'!$A$8:$A$89,0)),""),"")</f>
        <v/>
      </c>
      <c r="D123" s="182" t="str">
        <f>IFERROR(IF(INDEX('WPTM - Section F'!D$8:D$89,MATCH('Print View'!$A123,'WPTM - Section F'!$A$8:$A$89,0))&lt;&gt;0,INDEX('WPTM - Section F'!D$8:D$89,MATCH('Print View'!$A123,'WPTM - Section F'!$A$8:$A$89,0)),""),"")</f>
        <v/>
      </c>
      <c r="E123" s="182" t="str">
        <f>IFERROR(IF(INDEX('WPTM - Section F'!E$8:E$89,MATCH('Print View'!$A123,'WPTM - Section F'!$A$8:$A$89,0))&lt;&gt;0,INDEX('WPTM - Section F'!E$8:E$89,MATCH('Print View'!$A123,'WPTM - Section F'!$A$8:$A$89,0)),""),"")</f>
        <v/>
      </c>
      <c r="F123" s="183" t="str">
        <f>IFERROR(IF(INDEX('WPTM - Section F'!W$8:W$89,MATCH('Print View'!$A123,'WPTM - Section F'!$A$8:$A$89,0))&lt;&gt;0,INDEX('WPTM - Section F'!W$8:W$89,MATCH('Print View'!$A123,'WPTM - Section F'!$A$8:$A$89,0)),""),"")</f>
        <v/>
      </c>
      <c r="G123" s="489" t="str">
        <f>IFERROR(IF(INDEX('WPTM - Section F'!D$93:D$494,MATCH('Print View'!$AN$116,'WPTM - Section F'!$M$93:$MK$494,0))&lt;&gt;0,INDEX('WPTM - Section F'!D$93:D$494,MATCH('Print View'!$AN$116,'WPTM - Section F'!$M$93:$M$494,0)),""),"")</f>
        <v/>
      </c>
      <c r="H123" s="490"/>
      <c r="I123" s="491"/>
      <c r="J123" s="479" t="str">
        <f>IFERROR(IF(INDEX('WPTM - Section F'!E$93:E$494,MATCH('Print View'!$AN$116,'WPTM - Section F'!$M$93:$M$494,0))&lt;&gt;0,INDEX('WPTM - Section F'!E$93:E$494,MATCH('Print View'!$AN$116,'WPTM - Section F'!$M$93:$M$494,0)),""),"")</f>
        <v/>
      </c>
      <c r="K123" s="490"/>
      <c r="L123" s="480"/>
      <c r="M123" s="489" t="str">
        <f>IFERROR(IF(INDEX('WPTM - Section F'!D$93:D$494,MATCH('Print View'!$AO$116,'WPTM - Section F'!$M$93:$MK$494,0))&lt;&gt;0,INDEX('WPTM - Section F'!D$93:D$494,MATCH('Print View'!$AO$116,'WPTM - Section F'!$M$93:$M$494,0)),""),"")</f>
        <v/>
      </c>
      <c r="N123" s="490"/>
      <c r="O123" s="491"/>
      <c r="P123" s="479" t="str">
        <f>IFERROR(IF(INDEX('WPTM - Section F'!E$93:E$494,MATCH('Print View'!$AO$116,'WPTM - Section F'!$M$93:$M$494,0))&lt;&gt;0,INDEX('WPTM - Section F'!E$93:E$494,MATCH('Print View'!$AO$116,'WPTM - Section F'!$M$93:$M$494,0)),""),"")</f>
        <v/>
      </c>
      <c r="Q123" s="490"/>
      <c r="R123" s="480"/>
      <c r="S123" s="489" t="str">
        <f>IFERROR(IF(INDEX('WPTM - Section F'!D$93:D$494,MATCH('Print View'!$AP$116,'WPTM - Section F'!$M$93:$MK$494,0))&lt;&gt;0,INDEX('WPTM - Section F'!D$93:D$494,MATCH('Print View'!$AP$116,'WPTM - Section F'!$M$93:$M$494,0)),""),"")</f>
        <v/>
      </c>
      <c r="T123" s="490"/>
      <c r="U123" s="491"/>
      <c r="V123" s="479" t="str">
        <f>IFERROR(IF(INDEX('WPTM - Section F'!E$93:E$494,MATCH('Print View'!$AP$116,'WPTM - Section F'!$M$93:$M$494,0))&lt;&gt;0,INDEX('WPTM - Section F'!E$93:E$494,MATCH('Print View'!$AP$116,'WPTM - Section F'!$M$93:$M$494,0)),""),"")</f>
        <v/>
      </c>
      <c r="W123" s="490"/>
      <c r="X123" s="480"/>
      <c r="Y123" s="489" t="str">
        <f>IFERROR(IF(INDEX('WPTM - Section F'!D$93:D$494,MATCH('Print View'!$AQ$116,'WPTM - Section F'!$M$93:$MK$494,0))&lt;&gt;0,INDEX('WPTM - Section F'!D$93:D$494,MATCH('Print View'!$AQ$116,'WPTM - Section F'!$M$93:$M$494,0)),""),"")</f>
        <v/>
      </c>
      <c r="Z123" s="490"/>
      <c r="AA123" s="491"/>
      <c r="AB123" s="479" t="str">
        <f>IFERROR(IF(INDEX('WPTM - Section F'!E$93:E$494,MATCH('Print View'!$AQ$116,'WPTM - Section F'!$M$93:$M$494,0))&lt;&gt;0,INDEX('WPTM - Section F'!E$93:E$494,MATCH('Print View'!$AQ$116,'WPTM - Section F'!$M$93:$M$494,0)),""),"")</f>
        <v/>
      </c>
      <c r="AC123" s="490"/>
      <c r="AD123" s="480"/>
      <c r="AE123" s="489" t="str">
        <f>IFERROR(IF(INDEX('WPTM - Section F'!D$93:D$494,MATCH('Print View'!$AR$116,'WPTM - Section F'!$M$93:$MK$494,0))&lt;&gt;0,INDEX('WPTM - Section F'!D$93:D$494,MATCH('Print View'!$AR$116,'WPTM - Section F'!$M$93:$M$494,0)),""),"")</f>
        <v/>
      </c>
      <c r="AF123" s="490"/>
      <c r="AG123" s="491"/>
      <c r="AH123" s="479" t="str">
        <f>IFERROR(IF(INDEX('WPTM - Section F'!E$93:E$494,MATCH('Print View'!$AR$116,'WPTM - Section F'!$M$93:$M$494,0))&lt;&gt;0,INDEX('WPTM - Section F'!E$93:E$494,MATCH('Print View'!$AR$116,'WPTM - Section F'!$M$93:$M$494,0)),""),"")</f>
        <v/>
      </c>
      <c r="AI123" s="480"/>
      <c r="AJ123" s="207" t="str">
        <f>IFERROR(IF(INDEX('WPTM - Section F'!X$8:X$89,MATCH('Print View'!$A123,'WPTM - Section F'!$A$8:$A$89,0))&lt;&gt;0,INDEX('WPTM - Section F'!X$8:X$89,MATCH('Print View'!$A123,'WPTM - Section F'!$A$8:$A$89,0)),""),"")</f>
        <v/>
      </c>
      <c r="AM123" s="298"/>
      <c r="AN123" s="276" t="str">
        <f t="shared" si="0"/>
        <v>8-a1Y36000002VSZYEA4</v>
      </c>
      <c r="AO123" s="276" t="str">
        <f t="shared" si="1"/>
        <v>8-a1Y36000002VSZZEA4</v>
      </c>
      <c r="AP123" s="276" t="str">
        <f t="shared" si="2"/>
        <v>8-a1Y36000002VSZaEAO</v>
      </c>
      <c r="AQ123" s="276" t="str">
        <f t="shared" si="3"/>
        <v>8-a1Y36000002VSZbEAO</v>
      </c>
      <c r="AR123" s="276" t="str">
        <f t="shared" si="4"/>
        <v>8-a1Y36000002VSZcEAO</v>
      </c>
    </row>
    <row r="124" spans="1:44" ht="30" x14ac:dyDescent="0.25">
      <c r="A124" s="187">
        <v>9</v>
      </c>
      <c r="B124" s="187" t="str">
        <f>IFERROR(IF(INDEX('WPTM - Section F'!B$8:B$89,MATCH('Print View'!$A124,'WPTM - Section F'!$A$8:$A$89,0))&lt;&gt;0,INDEX('WPTM - Section F'!B$8:B$89,MATCH('Print View'!$A124,'WPTM - Section F'!$A$8:$A$89,0)),""),"")</f>
        <v/>
      </c>
      <c r="C124" s="187" t="str">
        <f>IFERROR(IF(INDEX('WPTM - Section F'!C$8:C$89,MATCH('Print View'!$A124,'WPTM - Section F'!$A$8:$A$89,0))&lt;&gt;0,INDEX('WPTM - Section F'!C$8:C$89,MATCH('Print View'!$A124,'WPTM - Section F'!$A$8:$A$89,0)),""),"")</f>
        <v/>
      </c>
      <c r="D124" s="187" t="str">
        <f>IFERROR(IF(INDEX('WPTM - Section F'!D$8:D$89,MATCH('Print View'!$A124,'WPTM - Section F'!$A$8:$A$89,0))&lt;&gt;0,INDEX('WPTM - Section F'!D$8:D$89,MATCH('Print View'!$A124,'WPTM - Section F'!$A$8:$A$89,0)),""),"")</f>
        <v/>
      </c>
      <c r="E124" s="187" t="str">
        <f>IFERROR(IF(INDEX('WPTM - Section F'!E$8:E$89,MATCH('Print View'!$A124,'WPTM - Section F'!$A$8:$A$89,0))&lt;&gt;0,INDEX('WPTM - Section F'!E$8:E$89,MATCH('Print View'!$A124,'WPTM - Section F'!$A$8:$A$89,0)),""),"")</f>
        <v/>
      </c>
      <c r="F124" s="188" t="str">
        <f>IFERROR(IF(INDEX('WPTM - Section F'!W$8:W$89,MATCH('Print View'!$A124,'WPTM - Section F'!$A$8:$A$89,0))&lt;&gt;0,INDEX('WPTM - Section F'!W$8:W$89,MATCH('Print View'!$A124,'WPTM - Section F'!$A$8:$A$89,0)),""),"")</f>
        <v/>
      </c>
      <c r="G124" s="492" t="str">
        <f>IFERROR(IF(INDEX('WPTM - Section F'!D$93:D$494,MATCH('Print View'!$AN$116,'WPTM - Section F'!$M$93:$MK$494,0))&lt;&gt;0,INDEX('WPTM - Section F'!D$93:D$494,MATCH('Print View'!$AN$116,'WPTM - Section F'!$M$93:$M$494,0)),""),"")</f>
        <v/>
      </c>
      <c r="H124" s="493"/>
      <c r="I124" s="494"/>
      <c r="J124" s="481" t="str">
        <f>IFERROR(IF(INDEX('WPTM - Section F'!E$93:E$494,MATCH('Print View'!$AN$116,'WPTM - Section F'!$M$93:$M$494,0))&lt;&gt;0,INDEX('WPTM - Section F'!E$93:E$494,MATCH('Print View'!$AN$116,'WPTM - Section F'!$M$93:$M$494,0)),""),"")</f>
        <v/>
      </c>
      <c r="K124" s="493"/>
      <c r="L124" s="482"/>
      <c r="M124" s="492" t="str">
        <f>IFERROR(IF(INDEX('WPTM - Section F'!D$93:D$494,MATCH('Print View'!$AO$116,'WPTM - Section F'!$M$93:$MK$494,0))&lt;&gt;0,INDEX('WPTM - Section F'!D$93:D$494,MATCH('Print View'!$AO$116,'WPTM - Section F'!$M$93:$M$494,0)),""),"")</f>
        <v/>
      </c>
      <c r="N124" s="493"/>
      <c r="O124" s="494"/>
      <c r="P124" s="481" t="str">
        <f>IFERROR(IF(INDEX('WPTM - Section F'!E$93:E$494,MATCH('Print View'!$AO$116,'WPTM - Section F'!$M$93:$M$494,0))&lt;&gt;0,INDEX('WPTM - Section F'!E$93:E$494,MATCH('Print View'!$AO$116,'WPTM - Section F'!$M$93:$M$494,0)),""),"")</f>
        <v/>
      </c>
      <c r="Q124" s="493"/>
      <c r="R124" s="482"/>
      <c r="S124" s="492" t="str">
        <f>IFERROR(IF(INDEX('WPTM - Section F'!D$93:D$494,MATCH('Print View'!$AP$116,'WPTM - Section F'!$M$93:$MK$494,0))&lt;&gt;0,INDEX('WPTM - Section F'!D$93:D$494,MATCH('Print View'!$AP$116,'WPTM - Section F'!$M$93:$M$494,0)),""),"")</f>
        <v/>
      </c>
      <c r="T124" s="493"/>
      <c r="U124" s="494"/>
      <c r="V124" s="481" t="str">
        <f>IFERROR(IF(INDEX('WPTM - Section F'!E$93:E$494,MATCH('Print View'!$AP$116,'WPTM - Section F'!$M$93:$M$494,0))&lt;&gt;0,INDEX('WPTM - Section F'!E$93:E$494,MATCH('Print View'!$AP$116,'WPTM - Section F'!$M$93:$M$494,0)),""),"")</f>
        <v/>
      </c>
      <c r="W124" s="493"/>
      <c r="X124" s="482"/>
      <c r="Y124" s="492" t="str">
        <f>IFERROR(IF(INDEX('WPTM - Section F'!D$93:D$494,MATCH('Print View'!$AQ$116,'WPTM - Section F'!$M$93:$MK$494,0))&lt;&gt;0,INDEX('WPTM - Section F'!D$93:D$494,MATCH('Print View'!$AQ$116,'WPTM - Section F'!$M$93:$M$494,0)),""),"")</f>
        <v/>
      </c>
      <c r="Z124" s="493"/>
      <c r="AA124" s="494"/>
      <c r="AB124" s="481" t="str">
        <f>IFERROR(IF(INDEX('WPTM - Section F'!E$93:E$494,MATCH('Print View'!$AQ$116,'WPTM - Section F'!$M$93:$M$494,0))&lt;&gt;0,INDEX('WPTM - Section F'!E$93:E$494,MATCH('Print View'!$AQ$116,'WPTM - Section F'!$M$93:$M$494,0)),""),"")</f>
        <v/>
      </c>
      <c r="AC124" s="493"/>
      <c r="AD124" s="482"/>
      <c r="AE124" s="492" t="str">
        <f>IFERROR(IF(INDEX('WPTM - Section F'!D$93:D$494,MATCH('Print View'!$AR$116,'WPTM - Section F'!$M$93:$MK$494,0))&lt;&gt;0,INDEX('WPTM - Section F'!D$93:D$494,MATCH('Print View'!$AR$116,'WPTM - Section F'!$M$93:$M$494,0)),""),"")</f>
        <v/>
      </c>
      <c r="AF124" s="493"/>
      <c r="AG124" s="494"/>
      <c r="AH124" s="481" t="str">
        <f>IFERROR(IF(INDEX('WPTM - Section F'!E$93:E$494,MATCH('Print View'!$AR$116,'WPTM - Section F'!$M$93:$M$494,0))&lt;&gt;0,INDEX('WPTM - Section F'!E$93:E$494,MATCH('Print View'!$AR$116,'WPTM - Section F'!$M$93:$M$494,0)),""),"")</f>
        <v/>
      </c>
      <c r="AI124" s="482"/>
      <c r="AJ124" s="208" t="str">
        <f>IFERROR(IF(INDEX('WPTM - Section F'!X$8:X$89,MATCH('Print View'!$A124,'WPTM - Section F'!$A$8:$A$89,0))&lt;&gt;0,INDEX('WPTM - Section F'!X$8:X$89,MATCH('Print View'!$A124,'WPTM - Section F'!$A$8:$A$89,0)),""),"")</f>
        <v/>
      </c>
      <c r="AM124" s="298"/>
      <c r="AN124" s="276" t="str">
        <f t="shared" si="0"/>
        <v>9-a1Y36000002VSZYEA4</v>
      </c>
      <c r="AO124" s="276" t="str">
        <f t="shared" si="1"/>
        <v>9-a1Y36000002VSZZEA4</v>
      </c>
      <c r="AP124" s="276" t="str">
        <f t="shared" si="2"/>
        <v>9-a1Y36000002VSZaEAO</v>
      </c>
      <c r="AQ124" s="276" t="str">
        <f t="shared" si="3"/>
        <v>9-a1Y36000002VSZbEAO</v>
      </c>
      <c r="AR124" s="276" t="str">
        <f t="shared" si="4"/>
        <v>9-a1Y36000002VSZcEAO</v>
      </c>
    </row>
    <row r="125" spans="1:44" ht="30" x14ac:dyDescent="0.25">
      <c r="A125" s="182">
        <v>10</v>
      </c>
      <c r="B125" s="182" t="str">
        <f>IFERROR(IF(INDEX('WPTM - Section F'!B$8:B$89,MATCH('Print View'!$A125,'WPTM - Section F'!$A$8:$A$89,0))&lt;&gt;0,INDEX('WPTM - Section F'!B$8:B$89,MATCH('Print View'!$A125,'WPTM - Section F'!$A$8:$A$89,0)),""),"")</f>
        <v/>
      </c>
      <c r="C125" s="182" t="str">
        <f>IFERROR(IF(INDEX('WPTM - Section F'!C$8:C$89,MATCH('Print View'!$A125,'WPTM - Section F'!$A$8:$A$89,0))&lt;&gt;0,INDEX('WPTM - Section F'!C$8:C$89,MATCH('Print View'!$A125,'WPTM - Section F'!$A$8:$A$89,0)),""),"")</f>
        <v/>
      </c>
      <c r="D125" s="182" t="str">
        <f>IFERROR(IF(INDEX('WPTM - Section F'!D$8:D$89,MATCH('Print View'!$A125,'WPTM - Section F'!$A$8:$A$89,0))&lt;&gt;0,INDEX('WPTM - Section F'!D$8:D$89,MATCH('Print View'!$A125,'WPTM - Section F'!$A$8:$A$89,0)),""),"")</f>
        <v/>
      </c>
      <c r="E125" s="182" t="str">
        <f>IFERROR(IF(INDEX('WPTM - Section F'!E$8:E$89,MATCH('Print View'!$A125,'WPTM - Section F'!$A$8:$A$89,0))&lt;&gt;0,INDEX('WPTM - Section F'!E$8:E$89,MATCH('Print View'!$A125,'WPTM - Section F'!$A$8:$A$89,0)),""),"")</f>
        <v/>
      </c>
      <c r="F125" s="183" t="str">
        <f>IFERROR(IF(INDEX('WPTM - Section F'!W$8:W$89,MATCH('Print View'!$A125,'WPTM - Section F'!$A$8:$A$89,0))&lt;&gt;0,INDEX('WPTM - Section F'!W$8:W$89,MATCH('Print View'!$A125,'WPTM - Section F'!$A$8:$A$89,0)),""),"")</f>
        <v/>
      </c>
      <c r="G125" s="489" t="str">
        <f>IFERROR(IF(INDEX('WPTM - Section F'!D$93:D$494,MATCH('Print View'!$AN$116,'WPTM - Section F'!$M$93:$MK$494,0))&lt;&gt;0,INDEX('WPTM - Section F'!D$93:D$494,MATCH('Print View'!$AN$116,'WPTM - Section F'!$M$93:$M$494,0)),""),"")</f>
        <v/>
      </c>
      <c r="H125" s="490"/>
      <c r="I125" s="491"/>
      <c r="J125" s="479" t="str">
        <f>IFERROR(IF(INDEX('WPTM - Section F'!E$93:E$494,MATCH('Print View'!$AN$116,'WPTM - Section F'!$M$93:$M$494,0))&lt;&gt;0,INDEX('WPTM - Section F'!E$93:E$494,MATCH('Print View'!$AN$116,'WPTM - Section F'!$M$93:$M$494,0)),""),"")</f>
        <v/>
      </c>
      <c r="K125" s="490"/>
      <c r="L125" s="480"/>
      <c r="M125" s="489" t="str">
        <f>IFERROR(IF(INDEX('WPTM - Section F'!D$93:D$494,MATCH('Print View'!$AO$116,'WPTM - Section F'!$M$93:$MK$494,0))&lt;&gt;0,INDEX('WPTM - Section F'!D$93:D$494,MATCH('Print View'!$AO$116,'WPTM - Section F'!$M$93:$M$494,0)),""),"")</f>
        <v/>
      </c>
      <c r="N125" s="490"/>
      <c r="O125" s="491"/>
      <c r="P125" s="479" t="str">
        <f>IFERROR(IF(INDEX('WPTM - Section F'!E$93:E$494,MATCH('Print View'!$AO$116,'WPTM - Section F'!$M$93:$M$494,0))&lt;&gt;0,INDEX('WPTM - Section F'!E$93:E$494,MATCH('Print View'!$AO$116,'WPTM - Section F'!$M$93:$M$494,0)),""),"")</f>
        <v/>
      </c>
      <c r="Q125" s="490"/>
      <c r="R125" s="480"/>
      <c r="S125" s="489" t="str">
        <f>IFERROR(IF(INDEX('WPTM - Section F'!D$93:D$494,MATCH('Print View'!$AP$116,'WPTM - Section F'!$M$93:$MK$494,0))&lt;&gt;0,INDEX('WPTM - Section F'!D$93:D$494,MATCH('Print View'!$AP$116,'WPTM - Section F'!$M$93:$M$494,0)),""),"")</f>
        <v/>
      </c>
      <c r="T125" s="490"/>
      <c r="U125" s="491"/>
      <c r="V125" s="479" t="str">
        <f>IFERROR(IF(INDEX('WPTM - Section F'!E$93:E$494,MATCH('Print View'!$AP$116,'WPTM - Section F'!$M$93:$M$494,0))&lt;&gt;0,INDEX('WPTM - Section F'!E$93:E$494,MATCH('Print View'!$AP$116,'WPTM - Section F'!$M$93:$M$494,0)),""),"")</f>
        <v/>
      </c>
      <c r="W125" s="490"/>
      <c r="X125" s="480"/>
      <c r="Y125" s="489" t="str">
        <f>IFERROR(IF(INDEX('WPTM - Section F'!D$93:D$494,MATCH('Print View'!$AQ$116,'WPTM - Section F'!$M$93:$MK$494,0))&lt;&gt;0,INDEX('WPTM - Section F'!D$93:D$494,MATCH('Print View'!$AQ$116,'WPTM - Section F'!$M$93:$M$494,0)),""),"")</f>
        <v/>
      </c>
      <c r="Z125" s="490"/>
      <c r="AA125" s="491"/>
      <c r="AB125" s="479" t="str">
        <f>IFERROR(IF(INDEX('WPTM - Section F'!E$93:E$494,MATCH('Print View'!$AQ$116,'WPTM - Section F'!$M$93:$M$494,0))&lt;&gt;0,INDEX('WPTM - Section F'!E$93:E$494,MATCH('Print View'!$AQ$116,'WPTM - Section F'!$M$93:$M$494,0)),""),"")</f>
        <v/>
      </c>
      <c r="AC125" s="490"/>
      <c r="AD125" s="480"/>
      <c r="AE125" s="489" t="str">
        <f>IFERROR(IF(INDEX('WPTM - Section F'!D$93:D$494,MATCH('Print View'!$AR$116,'WPTM - Section F'!$M$93:$MK$494,0))&lt;&gt;0,INDEX('WPTM - Section F'!D$93:D$494,MATCH('Print View'!$AR$116,'WPTM - Section F'!$M$93:$M$494,0)),""),"")</f>
        <v/>
      </c>
      <c r="AF125" s="490"/>
      <c r="AG125" s="491"/>
      <c r="AH125" s="479" t="str">
        <f>IFERROR(IF(INDEX('WPTM - Section F'!E$93:E$494,MATCH('Print View'!$AR$116,'WPTM - Section F'!$M$93:$M$494,0))&lt;&gt;0,INDEX('WPTM - Section F'!E$93:E$494,MATCH('Print View'!$AR$116,'WPTM - Section F'!$M$93:$M$494,0)),""),"")</f>
        <v/>
      </c>
      <c r="AI125" s="480"/>
      <c r="AJ125" s="207" t="str">
        <f>IFERROR(IF(INDEX('WPTM - Section F'!X$8:X$89,MATCH('Print View'!$A125,'WPTM - Section F'!$A$8:$A$89,0))&lt;&gt;0,INDEX('WPTM - Section F'!X$8:X$89,MATCH('Print View'!$A125,'WPTM - Section F'!$A$8:$A$89,0)),""),"")</f>
        <v/>
      </c>
      <c r="AM125" s="298"/>
      <c r="AN125" s="276" t="str">
        <f t="shared" si="0"/>
        <v>10-a1Y36000002VSZYEA4</v>
      </c>
      <c r="AO125" s="276" t="str">
        <f t="shared" si="1"/>
        <v>10-a1Y36000002VSZZEA4</v>
      </c>
      <c r="AP125" s="276" t="str">
        <f t="shared" si="2"/>
        <v>10-a1Y36000002VSZaEAO</v>
      </c>
      <c r="AQ125" s="276" t="str">
        <f t="shared" si="3"/>
        <v>10-a1Y36000002VSZbEAO</v>
      </c>
      <c r="AR125" s="276" t="str">
        <f t="shared" si="4"/>
        <v>10-a1Y36000002VSZcEAO</v>
      </c>
    </row>
    <row r="126" spans="1:44" ht="30" x14ac:dyDescent="0.25">
      <c r="A126" s="187">
        <v>11</v>
      </c>
      <c r="B126" s="187" t="str">
        <f>IFERROR(IF(INDEX('WPTM - Section F'!B$8:B$89,MATCH('Print View'!$A126,'WPTM - Section F'!$A$8:$A$89,0))&lt;&gt;0,INDEX('WPTM - Section F'!B$8:B$89,MATCH('Print View'!$A126,'WPTM - Section F'!$A$8:$A$89,0)),""),"")</f>
        <v/>
      </c>
      <c r="C126" s="187" t="str">
        <f>IFERROR(IF(INDEX('WPTM - Section F'!C$8:C$89,MATCH('Print View'!$A126,'WPTM - Section F'!$A$8:$A$89,0))&lt;&gt;0,INDEX('WPTM - Section F'!C$8:C$89,MATCH('Print View'!$A126,'WPTM - Section F'!$A$8:$A$89,0)),""),"")</f>
        <v/>
      </c>
      <c r="D126" s="187" t="str">
        <f>IFERROR(IF(INDEX('WPTM - Section F'!D$8:D$89,MATCH('Print View'!$A126,'WPTM - Section F'!$A$8:$A$89,0))&lt;&gt;0,INDEX('WPTM - Section F'!D$8:D$89,MATCH('Print View'!$A126,'WPTM - Section F'!$A$8:$A$89,0)),""),"")</f>
        <v/>
      </c>
      <c r="E126" s="187" t="str">
        <f>IFERROR(IF(INDEX('WPTM - Section F'!E$8:E$89,MATCH('Print View'!$A126,'WPTM - Section F'!$A$8:$A$89,0))&lt;&gt;0,INDEX('WPTM - Section F'!E$8:E$89,MATCH('Print View'!$A126,'WPTM - Section F'!$A$8:$A$89,0)),""),"")</f>
        <v/>
      </c>
      <c r="F126" s="188" t="str">
        <f>IFERROR(IF(INDEX('WPTM - Section F'!W$8:W$89,MATCH('Print View'!$A126,'WPTM - Section F'!$A$8:$A$89,0))&lt;&gt;0,INDEX('WPTM - Section F'!W$8:W$89,MATCH('Print View'!$A126,'WPTM - Section F'!$A$8:$A$89,0)),""),"")</f>
        <v/>
      </c>
      <c r="G126" s="492" t="str">
        <f>IFERROR(IF(INDEX('WPTM - Section F'!D$93:D$494,MATCH('Print View'!$AN$116,'WPTM - Section F'!$M$93:$MK$494,0))&lt;&gt;0,INDEX('WPTM - Section F'!D$93:D$494,MATCH('Print View'!$AN$116,'WPTM - Section F'!$M$93:$M$494,0)),""),"")</f>
        <v/>
      </c>
      <c r="H126" s="493"/>
      <c r="I126" s="494"/>
      <c r="J126" s="481" t="str">
        <f>IFERROR(IF(INDEX('WPTM - Section F'!E$93:E$494,MATCH('Print View'!$AN$116,'WPTM - Section F'!$M$93:$M$494,0))&lt;&gt;0,INDEX('WPTM - Section F'!E$93:E$494,MATCH('Print View'!$AN$116,'WPTM - Section F'!$M$93:$M$494,0)),""),"")</f>
        <v/>
      </c>
      <c r="K126" s="493"/>
      <c r="L126" s="482"/>
      <c r="M126" s="492" t="str">
        <f>IFERROR(IF(INDEX('WPTM - Section F'!D$93:D$494,MATCH('Print View'!$AO$116,'WPTM - Section F'!$M$93:$MK$494,0))&lt;&gt;0,INDEX('WPTM - Section F'!D$93:D$494,MATCH('Print View'!$AO$116,'WPTM - Section F'!$M$93:$M$494,0)),""),"")</f>
        <v/>
      </c>
      <c r="N126" s="493"/>
      <c r="O126" s="494"/>
      <c r="P126" s="481" t="str">
        <f>IFERROR(IF(INDEX('WPTM - Section F'!E$93:E$494,MATCH('Print View'!$AO$116,'WPTM - Section F'!$M$93:$M$494,0))&lt;&gt;0,INDEX('WPTM - Section F'!E$93:E$494,MATCH('Print View'!$AO$116,'WPTM - Section F'!$M$93:$M$494,0)),""),"")</f>
        <v/>
      </c>
      <c r="Q126" s="493"/>
      <c r="R126" s="482"/>
      <c r="S126" s="492" t="str">
        <f>IFERROR(IF(INDEX('WPTM - Section F'!D$93:D$494,MATCH('Print View'!$AP$116,'WPTM - Section F'!$M$93:$MK$494,0))&lt;&gt;0,INDEX('WPTM - Section F'!D$93:D$494,MATCH('Print View'!$AP$116,'WPTM - Section F'!$M$93:$M$494,0)),""),"")</f>
        <v/>
      </c>
      <c r="T126" s="493"/>
      <c r="U126" s="494"/>
      <c r="V126" s="481" t="str">
        <f>IFERROR(IF(INDEX('WPTM - Section F'!E$93:E$494,MATCH('Print View'!$AP$116,'WPTM - Section F'!$M$93:$M$494,0))&lt;&gt;0,INDEX('WPTM - Section F'!E$93:E$494,MATCH('Print View'!$AP$116,'WPTM - Section F'!$M$93:$M$494,0)),""),"")</f>
        <v/>
      </c>
      <c r="W126" s="493"/>
      <c r="X126" s="482"/>
      <c r="Y126" s="492" t="str">
        <f>IFERROR(IF(INDEX('WPTM - Section F'!D$93:D$494,MATCH('Print View'!$AQ$116,'WPTM - Section F'!$M$93:$MK$494,0))&lt;&gt;0,INDEX('WPTM - Section F'!D$93:D$494,MATCH('Print View'!$AQ$116,'WPTM - Section F'!$M$93:$M$494,0)),""),"")</f>
        <v/>
      </c>
      <c r="Z126" s="493"/>
      <c r="AA126" s="494"/>
      <c r="AB126" s="481" t="str">
        <f>IFERROR(IF(INDEX('WPTM - Section F'!E$93:E$494,MATCH('Print View'!$AQ$116,'WPTM - Section F'!$M$93:$M$494,0))&lt;&gt;0,INDEX('WPTM - Section F'!E$93:E$494,MATCH('Print View'!$AQ$116,'WPTM - Section F'!$M$93:$M$494,0)),""),"")</f>
        <v/>
      </c>
      <c r="AC126" s="493"/>
      <c r="AD126" s="482"/>
      <c r="AE126" s="492" t="str">
        <f>IFERROR(IF(INDEX('WPTM - Section F'!D$93:D$494,MATCH('Print View'!$AR$116,'WPTM - Section F'!$M$93:$MK$494,0))&lt;&gt;0,INDEX('WPTM - Section F'!D$93:D$494,MATCH('Print View'!$AR$116,'WPTM - Section F'!$M$93:$M$494,0)),""),"")</f>
        <v/>
      </c>
      <c r="AF126" s="493"/>
      <c r="AG126" s="494"/>
      <c r="AH126" s="481" t="str">
        <f>IFERROR(IF(INDEX('WPTM - Section F'!E$93:E$494,MATCH('Print View'!$AR$116,'WPTM - Section F'!$M$93:$M$494,0))&lt;&gt;0,INDEX('WPTM - Section F'!E$93:E$494,MATCH('Print View'!$AR$116,'WPTM - Section F'!$M$93:$M$494,0)),""),"")</f>
        <v/>
      </c>
      <c r="AI126" s="482"/>
      <c r="AJ126" s="208" t="str">
        <f>IFERROR(IF(INDEX('WPTM - Section F'!X$8:X$89,MATCH('Print View'!$A126,'WPTM - Section F'!$A$8:$A$89,0))&lt;&gt;0,INDEX('WPTM - Section F'!X$8:X$89,MATCH('Print View'!$A126,'WPTM - Section F'!$A$8:$A$89,0)),""),"")</f>
        <v/>
      </c>
      <c r="AM126" s="298"/>
      <c r="AN126" s="276" t="str">
        <f t="shared" si="0"/>
        <v>11-a1Y36000002VSZYEA4</v>
      </c>
      <c r="AO126" s="276" t="str">
        <f t="shared" si="1"/>
        <v>11-a1Y36000002VSZZEA4</v>
      </c>
      <c r="AP126" s="276" t="str">
        <f t="shared" si="2"/>
        <v>11-a1Y36000002VSZaEAO</v>
      </c>
      <c r="AQ126" s="276" t="str">
        <f t="shared" si="3"/>
        <v>11-a1Y36000002VSZbEAO</v>
      </c>
      <c r="AR126" s="276" t="str">
        <f t="shared" si="4"/>
        <v>11-a1Y36000002VSZcEAO</v>
      </c>
    </row>
    <row r="127" spans="1:44" ht="30" x14ac:dyDescent="0.25">
      <c r="A127" s="182">
        <v>12</v>
      </c>
      <c r="B127" s="182" t="str">
        <f>IFERROR(IF(INDEX('WPTM - Section F'!B$8:B$89,MATCH('Print View'!$A127,'WPTM - Section F'!$A$8:$A$89,0))&lt;&gt;0,INDEX('WPTM - Section F'!B$8:B$89,MATCH('Print View'!$A127,'WPTM - Section F'!$A$8:$A$89,0)),""),"")</f>
        <v/>
      </c>
      <c r="C127" s="182" t="str">
        <f>IFERROR(IF(INDEX('WPTM - Section F'!C$8:C$89,MATCH('Print View'!$A127,'WPTM - Section F'!$A$8:$A$89,0))&lt;&gt;0,INDEX('WPTM - Section F'!C$8:C$89,MATCH('Print View'!$A127,'WPTM - Section F'!$A$8:$A$89,0)),""),"")</f>
        <v/>
      </c>
      <c r="D127" s="182" t="str">
        <f>IFERROR(IF(INDEX('WPTM - Section F'!D$8:D$89,MATCH('Print View'!$A127,'WPTM - Section F'!$A$8:$A$89,0))&lt;&gt;0,INDEX('WPTM - Section F'!D$8:D$89,MATCH('Print View'!$A127,'WPTM - Section F'!$A$8:$A$89,0)),""),"")</f>
        <v/>
      </c>
      <c r="E127" s="182" t="str">
        <f>IFERROR(IF(INDEX('WPTM - Section F'!E$8:E$89,MATCH('Print View'!$A127,'WPTM - Section F'!$A$8:$A$89,0))&lt;&gt;0,INDEX('WPTM - Section F'!E$8:E$89,MATCH('Print View'!$A127,'WPTM - Section F'!$A$8:$A$89,0)),""),"")</f>
        <v/>
      </c>
      <c r="F127" s="183" t="str">
        <f>IFERROR(IF(INDEX('WPTM - Section F'!W$8:W$89,MATCH('Print View'!$A127,'WPTM - Section F'!$A$8:$A$89,0))&lt;&gt;0,INDEX('WPTM - Section F'!W$8:W$89,MATCH('Print View'!$A127,'WPTM - Section F'!$A$8:$A$89,0)),""),"")</f>
        <v/>
      </c>
      <c r="G127" s="489" t="str">
        <f>IFERROR(IF(INDEX('WPTM - Section F'!D$93:D$494,MATCH('Print View'!$AN$116,'WPTM - Section F'!$M$93:$MK$494,0))&lt;&gt;0,INDEX('WPTM - Section F'!D$93:D$494,MATCH('Print View'!$AN$116,'WPTM - Section F'!$M$93:$M$494,0)),""),"")</f>
        <v/>
      </c>
      <c r="H127" s="490"/>
      <c r="I127" s="491"/>
      <c r="J127" s="479" t="str">
        <f>IFERROR(IF(INDEX('WPTM - Section F'!E$93:E$494,MATCH('Print View'!$AN$116,'WPTM - Section F'!$M$93:$M$494,0))&lt;&gt;0,INDEX('WPTM - Section F'!E$93:E$494,MATCH('Print View'!$AN$116,'WPTM - Section F'!$M$93:$M$494,0)),""),"")</f>
        <v/>
      </c>
      <c r="K127" s="490"/>
      <c r="L127" s="480"/>
      <c r="M127" s="489" t="str">
        <f>IFERROR(IF(INDEX('WPTM - Section F'!D$93:D$494,MATCH('Print View'!$AO$116,'WPTM - Section F'!$M$93:$MK$494,0))&lt;&gt;0,INDEX('WPTM - Section F'!D$93:D$494,MATCH('Print View'!$AO$116,'WPTM - Section F'!$M$93:$M$494,0)),""),"")</f>
        <v/>
      </c>
      <c r="N127" s="490"/>
      <c r="O127" s="491"/>
      <c r="P127" s="479" t="str">
        <f>IFERROR(IF(INDEX('WPTM - Section F'!E$93:E$494,MATCH('Print View'!$AO$116,'WPTM - Section F'!$M$93:$M$494,0))&lt;&gt;0,INDEX('WPTM - Section F'!E$93:E$494,MATCH('Print View'!$AO$116,'WPTM - Section F'!$M$93:$M$494,0)),""),"")</f>
        <v/>
      </c>
      <c r="Q127" s="490"/>
      <c r="R127" s="480"/>
      <c r="S127" s="489" t="str">
        <f>IFERROR(IF(INDEX('WPTM - Section F'!D$93:D$494,MATCH('Print View'!$AP$116,'WPTM - Section F'!$M$93:$MK$494,0))&lt;&gt;0,INDEX('WPTM - Section F'!D$93:D$494,MATCH('Print View'!$AP$116,'WPTM - Section F'!$M$93:$M$494,0)),""),"")</f>
        <v/>
      </c>
      <c r="T127" s="490"/>
      <c r="U127" s="491"/>
      <c r="V127" s="479" t="str">
        <f>IFERROR(IF(INDEX('WPTM - Section F'!E$93:E$494,MATCH('Print View'!$AP$116,'WPTM - Section F'!$M$93:$M$494,0))&lt;&gt;0,INDEX('WPTM - Section F'!E$93:E$494,MATCH('Print View'!$AP$116,'WPTM - Section F'!$M$93:$M$494,0)),""),"")</f>
        <v/>
      </c>
      <c r="W127" s="490"/>
      <c r="X127" s="480"/>
      <c r="Y127" s="489" t="str">
        <f>IFERROR(IF(INDEX('WPTM - Section F'!D$93:D$494,MATCH('Print View'!$AQ$116,'WPTM - Section F'!$M$93:$MK$494,0))&lt;&gt;0,INDEX('WPTM - Section F'!D$93:D$494,MATCH('Print View'!$AQ$116,'WPTM - Section F'!$M$93:$M$494,0)),""),"")</f>
        <v/>
      </c>
      <c r="Z127" s="490"/>
      <c r="AA127" s="491"/>
      <c r="AB127" s="479" t="str">
        <f>IFERROR(IF(INDEX('WPTM - Section F'!E$93:E$494,MATCH('Print View'!$AQ$116,'WPTM - Section F'!$M$93:$M$494,0))&lt;&gt;0,INDEX('WPTM - Section F'!E$93:E$494,MATCH('Print View'!$AQ$116,'WPTM - Section F'!$M$93:$M$494,0)),""),"")</f>
        <v/>
      </c>
      <c r="AC127" s="490"/>
      <c r="AD127" s="480"/>
      <c r="AE127" s="489" t="str">
        <f>IFERROR(IF(INDEX('WPTM - Section F'!D$93:D$494,MATCH('Print View'!$AR$116,'WPTM - Section F'!$M$93:$MK$494,0))&lt;&gt;0,INDEX('WPTM - Section F'!D$93:D$494,MATCH('Print View'!$AR$116,'WPTM - Section F'!$M$93:$M$494,0)),""),"")</f>
        <v/>
      </c>
      <c r="AF127" s="490"/>
      <c r="AG127" s="491"/>
      <c r="AH127" s="479" t="str">
        <f>IFERROR(IF(INDEX('WPTM - Section F'!E$93:E$494,MATCH('Print View'!$AR$116,'WPTM - Section F'!$M$93:$M$494,0))&lt;&gt;0,INDEX('WPTM - Section F'!E$93:E$494,MATCH('Print View'!$AR$116,'WPTM - Section F'!$M$93:$M$494,0)),""),"")</f>
        <v/>
      </c>
      <c r="AI127" s="480"/>
      <c r="AJ127" s="207" t="str">
        <f>IFERROR(IF(INDEX('WPTM - Section F'!X$8:X$89,MATCH('Print View'!$A127,'WPTM - Section F'!$A$8:$A$89,0))&lt;&gt;0,INDEX('WPTM - Section F'!X$8:X$89,MATCH('Print View'!$A127,'WPTM - Section F'!$A$8:$A$89,0)),""),"")</f>
        <v/>
      </c>
      <c r="AM127" s="298"/>
      <c r="AN127" s="276" t="str">
        <f t="shared" si="0"/>
        <v>12-a1Y36000002VSZYEA4</v>
      </c>
      <c r="AO127" s="276" t="str">
        <f t="shared" si="1"/>
        <v>12-a1Y36000002VSZZEA4</v>
      </c>
      <c r="AP127" s="276" t="str">
        <f t="shared" si="2"/>
        <v>12-a1Y36000002VSZaEAO</v>
      </c>
      <c r="AQ127" s="276" t="str">
        <f t="shared" si="3"/>
        <v>12-a1Y36000002VSZbEAO</v>
      </c>
      <c r="AR127" s="276" t="str">
        <f t="shared" si="4"/>
        <v>12-a1Y36000002VSZcEAO</v>
      </c>
    </row>
    <row r="128" spans="1:44" ht="30" x14ac:dyDescent="0.25">
      <c r="A128" s="187">
        <v>13</v>
      </c>
      <c r="B128" s="187" t="str">
        <f>IFERROR(IF(INDEX('WPTM - Section F'!B$8:B$89,MATCH('Print View'!$A128,'WPTM - Section F'!$A$8:$A$89,0))&lt;&gt;0,INDEX('WPTM - Section F'!B$8:B$89,MATCH('Print View'!$A128,'WPTM - Section F'!$A$8:$A$89,0)),""),"")</f>
        <v/>
      </c>
      <c r="C128" s="187" t="str">
        <f>IFERROR(IF(INDEX('WPTM - Section F'!C$8:C$89,MATCH('Print View'!$A128,'WPTM - Section F'!$A$8:$A$89,0))&lt;&gt;0,INDEX('WPTM - Section F'!C$8:C$89,MATCH('Print View'!$A128,'WPTM - Section F'!$A$8:$A$89,0)),""),"")</f>
        <v/>
      </c>
      <c r="D128" s="187" t="str">
        <f>IFERROR(IF(INDEX('WPTM - Section F'!D$8:D$89,MATCH('Print View'!$A128,'WPTM - Section F'!$A$8:$A$89,0))&lt;&gt;0,INDEX('WPTM - Section F'!D$8:D$89,MATCH('Print View'!$A128,'WPTM - Section F'!$A$8:$A$89,0)),""),"")</f>
        <v/>
      </c>
      <c r="E128" s="187" t="str">
        <f>IFERROR(IF(INDEX('WPTM - Section F'!E$8:E$89,MATCH('Print View'!$A128,'WPTM - Section F'!$A$8:$A$89,0))&lt;&gt;0,INDEX('WPTM - Section F'!E$8:E$89,MATCH('Print View'!$A128,'WPTM - Section F'!$A$8:$A$89,0)),""),"")</f>
        <v/>
      </c>
      <c r="F128" s="188" t="str">
        <f>IFERROR(IF(INDEX('WPTM - Section F'!W$8:W$89,MATCH('Print View'!$A128,'WPTM - Section F'!$A$8:$A$89,0))&lt;&gt;0,INDEX('WPTM - Section F'!W$8:W$89,MATCH('Print View'!$A128,'WPTM - Section F'!$A$8:$A$89,0)),""),"")</f>
        <v/>
      </c>
      <c r="G128" s="492" t="str">
        <f>IFERROR(IF(INDEX('WPTM - Section F'!D$93:D$494,MATCH('Print View'!$AN$116,'WPTM - Section F'!$M$93:$MK$494,0))&lt;&gt;0,INDEX('WPTM - Section F'!D$93:D$494,MATCH('Print View'!$AN$116,'WPTM - Section F'!$M$93:$M$494,0)),""),"")</f>
        <v/>
      </c>
      <c r="H128" s="493"/>
      <c r="I128" s="494"/>
      <c r="J128" s="481" t="str">
        <f>IFERROR(IF(INDEX('WPTM - Section F'!E$93:E$494,MATCH('Print View'!$AN$116,'WPTM - Section F'!$M$93:$M$494,0))&lt;&gt;0,INDEX('WPTM - Section F'!E$93:E$494,MATCH('Print View'!$AN$116,'WPTM - Section F'!$M$93:$M$494,0)),""),"")</f>
        <v/>
      </c>
      <c r="K128" s="493"/>
      <c r="L128" s="482"/>
      <c r="M128" s="492" t="str">
        <f>IFERROR(IF(INDEX('WPTM - Section F'!D$93:D$494,MATCH('Print View'!$AO$116,'WPTM - Section F'!$M$93:$MK$494,0))&lt;&gt;0,INDEX('WPTM - Section F'!D$93:D$494,MATCH('Print View'!$AO$116,'WPTM - Section F'!$M$93:$M$494,0)),""),"")</f>
        <v/>
      </c>
      <c r="N128" s="493"/>
      <c r="O128" s="494"/>
      <c r="P128" s="481" t="str">
        <f>IFERROR(IF(INDEX('WPTM - Section F'!E$93:E$494,MATCH('Print View'!$AO$116,'WPTM - Section F'!$M$93:$M$494,0))&lt;&gt;0,INDEX('WPTM - Section F'!E$93:E$494,MATCH('Print View'!$AO$116,'WPTM - Section F'!$M$93:$M$494,0)),""),"")</f>
        <v/>
      </c>
      <c r="Q128" s="493"/>
      <c r="R128" s="482"/>
      <c r="S128" s="492" t="str">
        <f>IFERROR(IF(INDEX('WPTM - Section F'!D$93:D$494,MATCH('Print View'!$AP$116,'WPTM - Section F'!$M$93:$MK$494,0))&lt;&gt;0,INDEX('WPTM - Section F'!D$93:D$494,MATCH('Print View'!$AP$116,'WPTM - Section F'!$M$93:$M$494,0)),""),"")</f>
        <v/>
      </c>
      <c r="T128" s="493"/>
      <c r="U128" s="494"/>
      <c r="V128" s="481" t="str">
        <f>IFERROR(IF(INDEX('WPTM - Section F'!E$93:E$494,MATCH('Print View'!$AP$116,'WPTM - Section F'!$M$93:$M$494,0))&lt;&gt;0,INDEX('WPTM - Section F'!E$93:E$494,MATCH('Print View'!$AP$116,'WPTM - Section F'!$M$93:$M$494,0)),""),"")</f>
        <v/>
      </c>
      <c r="W128" s="493"/>
      <c r="X128" s="482"/>
      <c r="Y128" s="492" t="str">
        <f>IFERROR(IF(INDEX('WPTM - Section F'!D$93:D$494,MATCH('Print View'!$AQ$116,'WPTM - Section F'!$M$93:$MK$494,0))&lt;&gt;0,INDEX('WPTM - Section F'!D$93:D$494,MATCH('Print View'!$AQ$116,'WPTM - Section F'!$M$93:$M$494,0)),""),"")</f>
        <v/>
      </c>
      <c r="Z128" s="493"/>
      <c r="AA128" s="494"/>
      <c r="AB128" s="481" t="str">
        <f>IFERROR(IF(INDEX('WPTM - Section F'!E$93:E$494,MATCH('Print View'!$AQ$116,'WPTM - Section F'!$M$93:$M$494,0))&lt;&gt;0,INDEX('WPTM - Section F'!E$93:E$494,MATCH('Print View'!$AQ$116,'WPTM - Section F'!$M$93:$M$494,0)),""),"")</f>
        <v/>
      </c>
      <c r="AC128" s="493"/>
      <c r="AD128" s="482"/>
      <c r="AE128" s="492" t="str">
        <f>IFERROR(IF(INDEX('WPTM - Section F'!D$93:D$494,MATCH('Print View'!$AR$116,'WPTM - Section F'!$M$93:$MK$494,0))&lt;&gt;0,INDEX('WPTM - Section F'!D$93:D$494,MATCH('Print View'!$AR$116,'WPTM - Section F'!$M$93:$M$494,0)),""),"")</f>
        <v/>
      </c>
      <c r="AF128" s="493"/>
      <c r="AG128" s="494"/>
      <c r="AH128" s="481" t="str">
        <f>IFERROR(IF(INDEX('WPTM - Section F'!E$93:E$494,MATCH('Print View'!$AR$116,'WPTM - Section F'!$M$93:$M$494,0))&lt;&gt;0,INDEX('WPTM - Section F'!E$93:E$494,MATCH('Print View'!$AR$116,'WPTM - Section F'!$M$93:$M$494,0)),""),"")</f>
        <v/>
      </c>
      <c r="AI128" s="482"/>
      <c r="AJ128" s="208" t="str">
        <f>IFERROR(IF(INDEX('WPTM - Section F'!X$8:X$89,MATCH('Print View'!$A128,'WPTM - Section F'!$A$8:$A$89,0))&lt;&gt;0,INDEX('WPTM - Section F'!X$8:X$89,MATCH('Print View'!$A128,'WPTM - Section F'!$A$8:$A$89,0)),""),"")</f>
        <v/>
      </c>
      <c r="AM128" s="298"/>
      <c r="AN128" s="276" t="str">
        <f t="shared" si="0"/>
        <v>13-a1Y36000002VSZYEA4</v>
      </c>
      <c r="AO128" s="276" t="str">
        <f t="shared" si="1"/>
        <v>13-a1Y36000002VSZZEA4</v>
      </c>
      <c r="AP128" s="276" t="str">
        <f t="shared" si="2"/>
        <v>13-a1Y36000002VSZaEAO</v>
      </c>
      <c r="AQ128" s="276" t="str">
        <f t="shared" si="3"/>
        <v>13-a1Y36000002VSZbEAO</v>
      </c>
      <c r="AR128" s="276" t="str">
        <f t="shared" si="4"/>
        <v>13-a1Y36000002VSZcEAO</v>
      </c>
    </row>
    <row r="129" spans="1:44" ht="30" x14ac:dyDescent="0.25">
      <c r="A129" s="182">
        <v>14</v>
      </c>
      <c r="B129" s="182" t="str">
        <f>IFERROR(IF(INDEX('WPTM - Section F'!B$8:B$89,MATCH('Print View'!$A129,'WPTM - Section F'!$A$8:$A$89,0))&lt;&gt;0,INDEX('WPTM - Section F'!B$8:B$89,MATCH('Print View'!$A129,'WPTM - Section F'!$A$8:$A$89,0)),""),"")</f>
        <v/>
      </c>
      <c r="C129" s="182" t="str">
        <f>IFERROR(IF(INDEX('WPTM - Section F'!C$8:C$89,MATCH('Print View'!$A129,'WPTM - Section F'!$A$8:$A$89,0))&lt;&gt;0,INDEX('WPTM - Section F'!C$8:C$89,MATCH('Print View'!$A129,'WPTM - Section F'!$A$8:$A$89,0)),""),"")</f>
        <v/>
      </c>
      <c r="D129" s="182" t="str">
        <f>IFERROR(IF(INDEX('WPTM - Section F'!D$8:D$89,MATCH('Print View'!$A129,'WPTM - Section F'!$A$8:$A$89,0))&lt;&gt;0,INDEX('WPTM - Section F'!D$8:D$89,MATCH('Print View'!$A129,'WPTM - Section F'!$A$8:$A$89,0)),""),"")</f>
        <v/>
      </c>
      <c r="E129" s="182" t="str">
        <f>IFERROR(IF(INDEX('WPTM - Section F'!E$8:E$89,MATCH('Print View'!$A129,'WPTM - Section F'!$A$8:$A$89,0))&lt;&gt;0,INDEX('WPTM - Section F'!E$8:E$89,MATCH('Print View'!$A129,'WPTM - Section F'!$A$8:$A$89,0)),""),"")</f>
        <v/>
      </c>
      <c r="F129" s="183" t="str">
        <f>IFERROR(IF(INDEX('WPTM - Section F'!W$8:W$89,MATCH('Print View'!$A129,'WPTM - Section F'!$A$8:$A$89,0))&lt;&gt;0,INDEX('WPTM - Section F'!W$8:W$89,MATCH('Print View'!$A129,'WPTM - Section F'!$A$8:$A$89,0)),""),"")</f>
        <v/>
      </c>
      <c r="G129" s="489" t="str">
        <f>IFERROR(IF(INDEX('WPTM - Section F'!D$93:D$494,MATCH('Print View'!$AN$116,'WPTM - Section F'!$M$93:$MK$494,0))&lt;&gt;0,INDEX('WPTM - Section F'!D$93:D$494,MATCH('Print View'!$AN$116,'WPTM - Section F'!$M$93:$M$494,0)),""),"")</f>
        <v/>
      </c>
      <c r="H129" s="490"/>
      <c r="I129" s="491"/>
      <c r="J129" s="479" t="str">
        <f>IFERROR(IF(INDEX('WPTM - Section F'!E$93:E$494,MATCH('Print View'!$AN$116,'WPTM - Section F'!$M$93:$M$494,0))&lt;&gt;0,INDEX('WPTM - Section F'!E$93:E$494,MATCH('Print View'!$AN$116,'WPTM - Section F'!$M$93:$M$494,0)),""),"")</f>
        <v/>
      </c>
      <c r="K129" s="490"/>
      <c r="L129" s="480"/>
      <c r="M129" s="489" t="str">
        <f>IFERROR(IF(INDEX('WPTM - Section F'!D$93:D$494,MATCH('Print View'!$AO$116,'WPTM - Section F'!$M$93:$MK$494,0))&lt;&gt;0,INDEX('WPTM - Section F'!D$93:D$494,MATCH('Print View'!$AO$116,'WPTM - Section F'!$M$93:$M$494,0)),""),"")</f>
        <v/>
      </c>
      <c r="N129" s="490"/>
      <c r="O129" s="491"/>
      <c r="P129" s="479" t="str">
        <f>IFERROR(IF(INDEX('WPTM - Section F'!E$93:E$494,MATCH('Print View'!$AO$116,'WPTM - Section F'!$M$93:$M$494,0))&lt;&gt;0,INDEX('WPTM - Section F'!E$93:E$494,MATCH('Print View'!$AO$116,'WPTM - Section F'!$M$93:$M$494,0)),""),"")</f>
        <v/>
      </c>
      <c r="Q129" s="490"/>
      <c r="R129" s="480"/>
      <c r="S129" s="489" t="str">
        <f>IFERROR(IF(INDEX('WPTM - Section F'!D$93:D$494,MATCH('Print View'!$AP$116,'WPTM - Section F'!$M$93:$MK$494,0))&lt;&gt;0,INDEX('WPTM - Section F'!D$93:D$494,MATCH('Print View'!$AP$116,'WPTM - Section F'!$M$93:$M$494,0)),""),"")</f>
        <v/>
      </c>
      <c r="T129" s="490"/>
      <c r="U129" s="491"/>
      <c r="V129" s="479" t="str">
        <f>IFERROR(IF(INDEX('WPTM - Section F'!E$93:E$494,MATCH('Print View'!$AP$116,'WPTM - Section F'!$M$93:$M$494,0))&lt;&gt;0,INDEX('WPTM - Section F'!E$93:E$494,MATCH('Print View'!$AP$116,'WPTM - Section F'!$M$93:$M$494,0)),""),"")</f>
        <v/>
      </c>
      <c r="W129" s="490"/>
      <c r="X129" s="480"/>
      <c r="Y129" s="489" t="str">
        <f>IFERROR(IF(INDEX('WPTM - Section F'!D$93:D$494,MATCH('Print View'!$AQ$116,'WPTM - Section F'!$M$93:$MK$494,0))&lt;&gt;0,INDEX('WPTM - Section F'!D$93:D$494,MATCH('Print View'!$AQ$116,'WPTM - Section F'!$M$93:$M$494,0)),""),"")</f>
        <v/>
      </c>
      <c r="Z129" s="490"/>
      <c r="AA129" s="491"/>
      <c r="AB129" s="479" t="str">
        <f>IFERROR(IF(INDEX('WPTM - Section F'!E$93:E$494,MATCH('Print View'!$AQ$116,'WPTM - Section F'!$M$93:$M$494,0))&lt;&gt;0,INDEX('WPTM - Section F'!E$93:E$494,MATCH('Print View'!$AQ$116,'WPTM - Section F'!$M$93:$M$494,0)),""),"")</f>
        <v/>
      </c>
      <c r="AC129" s="490"/>
      <c r="AD129" s="480"/>
      <c r="AE129" s="489" t="str">
        <f>IFERROR(IF(INDEX('WPTM - Section F'!D$93:D$494,MATCH('Print View'!$AR$116,'WPTM - Section F'!$M$93:$MK$494,0))&lt;&gt;0,INDEX('WPTM - Section F'!D$93:D$494,MATCH('Print View'!$AR$116,'WPTM - Section F'!$M$93:$M$494,0)),""),"")</f>
        <v/>
      </c>
      <c r="AF129" s="490"/>
      <c r="AG129" s="491"/>
      <c r="AH129" s="479" t="str">
        <f>IFERROR(IF(INDEX('WPTM - Section F'!E$93:E$494,MATCH('Print View'!$AR$116,'WPTM - Section F'!$M$93:$M$494,0))&lt;&gt;0,INDEX('WPTM - Section F'!E$93:E$494,MATCH('Print View'!$AR$116,'WPTM - Section F'!$M$93:$M$494,0)),""),"")</f>
        <v/>
      </c>
      <c r="AI129" s="480"/>
      <c r="AJ129" s="207" t="str">
        <f>IFERROR(IF(INDEX('WPTM - Section F'!X$8:X$89,MATCH('Print View'!$A129,'WPTM - Section F'!$A$8:$A$89,0))&lt;&gt;0,INDEX('WPTM - Section F'!X$8:X$89,MATCH('Print View'!$A129,'WPTM - Section F'!$A$8:$A$89,0)),""),"")</f>
        <v/>
      </c>
      <c r="AM129" s="298"/>
      <c r="AN129" s="276" t="str">
        <f t="shared" si="0"/>
        <v>14-a1Y36000002VSZYEA4</v>
      </c>
      <c r="AO129" s="276" t="str">
        <f t="shared" si="1"/>
        <v>14-a1Y36000002VSZZEA4</v>
      </c>
      <c r="AP129" s="276" t="str">
        <f t="shared" si="2"/>
        <v>14-a1Y36000002VSZaEAO</v>
      </c>
      <c r="AQ129" s="276" t="str">
        <f t="shared" si="3"/>
        <v>14-a1Y36000002VSZbEAO</v>
      </c>
      <c r="AR129" s="276" t="str">
        <f t="shared" si="4"/>
        <v>14-a1Y36000002VSZcEAO</v>
      </c>
    </row>
    <row r="130" spans="1:44" ht="30" x14ac:dyDescent="0.25">
      <c r="A130" s="187">
        <v>15</v>
      </c>
      <c r="B130" s="187" t="str">
        <f>IFERROR(IF(INDEX('WPTM - Section F'!B$8:B$89,MATCH('Print View'!$A130,'WPTM - Section F'!$A$8:$A$89,0))&lt;&gt;0,INDEX('WPTM - Section F'!B$8:B$89,MATCH('Print View'!$A130,'WPTM - Section F'!$A$8:$A$89,0)),""),"")</f>
        <v/>
      </c>
      <c r="C130" s="187" t="str">
        <f>IFERROR(IF(INDEX('WPTM - Section F'!C$8:C$89,MATCH('Print View'!$A130,'WPTM - Section F'!$A$8:$A$89,0))&lt;&gt;0,INDEX('WPTM - Section F'!C$8:C$89,MATCH('Print View'!$A130,'WPTM - Section F'!$A$8:$A$89,0)),""),"")</f>
        <v/>
      </c>
      <c r="D130" s="187" t="str">
        <f>IFERROR(IF(INDEX('WPTM - Section F'!D$8:D$89,MATCH('Print View'!$A130,'WPTM - Section F'!$A$8:$A$89,0))&lt;&gt;0,INDEX('WPTM - Section F'!D$8:D$89,MATCH('Print View'!$A130,'WPTM - Section F'!$A$8:$A$89,0)),""),"")</f>
        <v/>
      </c>
      <c r="E130" s="187" t="str">
        <f>IFERROR(IF(INDEX('WPTM - Section F'!E$8:E$89,MATCH('Print View'!$A130,'WPTM - Section F'!$A$8:$A$89,0))&lt;&gt;0,INDEX('WPTM - Section F'!E$8:E$89,MATCH('Print View'!$A130,'WPTM - Section F'!$A$8:$A$89,0)),""),"")</f>
        <v/>
      </c>
      <c r="F130" s="188" t="str">
        <f>IFERROR(IF(INDEX('WPTM - Section F'!W$8:W$89,MATCH('Print View'!$A130,'WPTM - Section F'!$A$8:$A$89,0))&lt;&gt;0,INDEX('WPTM - Section F'!W$8:W$89,MATCH('Print View'!$A130,'WPTM - Section F'!$A$8:$A$89,0)),""),"")</f>
        <v/>
      </c>
      <c r="G130" s="492" t="str">
        <f>IFERROR(IF(INDEX('WPTM - Section F'!D$93:D$494,MATCH('Print View'!$AN$116,'WPTM - Section F'!$M$93:$MK$494,0))&lt;&gt;0,INDEX('WPTM - Section F'!D$93:D$494,MATCH('Print View'!$AN$116,'WPTM - Section F'!$M$93:$M$494,0)),""),"")</f>
        <v/>
      </c>
      <c r="H130" s="493"/>
      <c r="I130" s="494"/>
      <c r="J130" s="481" t="str">
        <f>IFERROR(IF(INDEX('WPTM - Section F'!E$93:E$494,MATCH('Print View'!$AN$116,'WPTM - Section F'!$M$93:$M$494,0))&lt;&gt;0,INDEX('WPTM - Section F'!E$93:E$494,MATCH('Print View'!$AN$116,'WPTM - Section F'!$M$93:$M$494,0)),""),"")</f>
        <v/>
      </c>
      <c r="K130" s="493"/>
      <c r="L130" s="482"/>
      <c r="M130" s="492" t="str">
        <f>IFERROR(IF(INDEX('WPTM - Section F'!D$93:D$494,MATCH('Print View'!$AO$116,'WPTM - Section F'!$M$93:$MK$494,0))&lt;&gt;0,INDEX('WPTM - Section F'!D$93:D$494,MATCH('Print View'!$AO$116,'WPTM - Section F'!$M$93:$M$494,0)),""),"")</f>
        <v/>
      </c>
      <c r="N130" s="493"/>
      <c r="O130" s="494"/>
      <c r="P130" s="481" t="str">
        <f>IFERROR(IF(INDEX('WPTM - Section F'!E$93:E$494,MATCH('Print View'!$AO$116,'WPTM - Section F'!$M$93:$M$494,0))&lt;&gt;0,INDEX('WPTM - Section F'!E$93:E$494,MATCH('Print View'!$AO$116,'WPTM - Section F'!$M$93:$M$494,0)),""),"")</f>
        <v/>
      </c>
      <c r="Q130" s="493"/>
      <c r="R130" s="482"/>
      <c r="S130" s="492" t="str">
        <f>IFERROR(IF(INDEX('WPTM - Section F'!D$93:D$494,MATCH('Print View'!$AP$116,'WPTM - Section F'!$M$93:$MK$494,0))&lt;&gt;0,INDEX('WPTM - Section F'!D$93:D$494,MATCH('Print View'!$AP$116,'WPTM - Section F'!$M$93:$M$494,0)),""),"")</f>
        <v/>
      </c>
      <c r="T130" s="493"/>
      <c r="U130" s="494"/>
      <c r="V130" s="481" t="str">
        <f>IFERROR(IF(INDEX('WPTM - Section F'!E$93:E$494,MATCH('Print View'!$AP$116,'WPTM - Section F'!$M$93:$M$494,0))&lt;&gt;0,INDEX('WPTM - Section F'!E$93:E$494,MATCH('Print View'!$AP$116,'WPTM - Section F'!$M$93:$M$494,0)),""),"")</f>
        <v/>
      </c>
      <c r="W130" s="493"/>
      <c r="X130" s="482"/>
      <c r="Y130" s="492" t="str">
        <f>IFERROR(IF(INDEX('WPTM - Section F'!D$93:D$494,MATCH('Print View'!$AQ$116,'WPTM - Section F'!$M$93:$MK$494,0))&lt;&gt;0,INDEX('WPTM - Section F'!D$93:D$494,MATCH('Print View'!$AQ$116,'WPTM - Section F'!$M$93:$M$494,0)),""),"")</f>
        <v/>
      </c>
      <c r="Z130" s="493"/>
      <c r="AA130" s="494"/>
      <c r="AB130" s="481" t="str">
        <f>IFERROR(IF(INDEX('WPTM - Section F'!E$93:E$494,MATCH('Print View'!$AQ$116,'WPTM - Section F'!$M$93:$M$494,0))&lt;&gt;0,INDEX('WPTM - Section F'!E$93:E$494,MATCH('Print View'!$AQ$116,'WPTM - Section F'!$M$93:$M$494,0)),""),"")</f>
        <v/>
      </c>
      <c r="AC130" s="493"/>
      <c r="AD130" s="482"/>
      <c r="AE130" s="492" t="str">
        <f>IFERROR(IF(INDEX('WPTM - Section F'!D$93:D$494,MATCH('Print View'!$AR$116,'WPTM - Section F'!$M$93:$MK$494,0))&lt;&gt;0,INDEX('WPTM - Section F'!D$93:D$494,MATCH('Print View'!$AR$116,'WPTM - Section F'!$M$93:$M$494,0)),""),"")</f>
        <v/>
      </c>
      <c r="AF130" s="493"/>
      <c r="AG130" s="494"/>
      <c r="AH130" s="481" t="str">
        <f>IFERROR(IF(INDEX('WPTM - Section F'!E$93:E$494,MATCH('Print View'!$AR$116,'WPTM - Section F'!$M$93:$M$494,0))&lt;&gt;0,INDEX('WPTM - Section F'!E$93:E$494,MATCH('Print View'!$AR$116,'WPTM - Section F'!$M$93:$M$494,0)),""),"")</f>
        <v/>
      </c>
      <c r="AI130" s="482"/>
      <c r="AJ130" s="208" t="str">
        <f>IFERROR(IF(INDEX('WPTM - Section F'!X$8:X$89,MATCH('Print View'!$A130,'WPTM - Section F'!$A$8:$A$89,0))&lt;&gt;0,INDEX('WPTM - Section F'!X$8:X$89,MATCH('Print View'!$A130,'WPTM - Section F'!$A$8:$A$89,0)),""),"")</f>
        <v/>
      </c>
      <c r="AM130" s="298"/>
      <c r="AN130" s="276" t="str">
        <f t="shared" si="0"/>
        <v>15-a1Y36000002VSZYEA4</v>
      </c>
      <c r="AO130" s="276" t="str">
        <f t="shared" si="1"/>
        <v>15-a1Y36000002VSZZEA4</v>
      </c>
      <c r="AP130" s="276" t="str">
        <f t="shared" si="2"/>
        <v>15-a1Y36000002VSZaEAO</v>
      </c>
      <c r="AQ130" s="276" t="str">
        <f t="shared" si="3"/>
        <v>15-a1Y36000002VSZbEAO</v>
      </c>
      <c r="AR130" s="276" t="str">
        <f t="shared" si="4"/>
        <v>15-a1Y36000002VSZcEAO</v>
      </c>
    </row>
    <row r="131" spans="1:44" ht="30" x14ac:dyDescent="0.25">
      <c r="A131" s="182">
        <v>16</v>
      </c>
      <c r="B131" s="182" t="str">
        <f>IFERROR(IF(INDEX('WPTM - Section F'!B$8:B$89,MATCH('Print View'!$A131,'WPTM - Section F'!$A$8:$A$89,0))&lt;&gt;0,INDEX('WPTM - Section F'!B$8:B$89,MATCH('Print View'!$A131,'WPTM - Section F'!$A$8:$A$89,0)),""),"")</f>
        <v/>
      </c>
      <c r="C131" s="182" t="str">
        <f>IFERROR(IF(INDEX('WPTM - Section F'!C$8:C$89,MATCH('Print View'!$A131,'WPTM - Section F'!$A$8:$A$89,0))&lt;&gt;0,INDEX('WPTM - Section F'!C$8:C$89,MATCH('Print View'!$A131,'WPTM - Section F'!$A$8:$A$89,0)),""),"")</f>
        <v/>
      </c>
      <c r="D131" s="182" t="str">
        <f>IFERROR(IF(INDEX('WPTM - Section F'!D$8:D$89,MATCH('Print View'!$A131,'WPTM - Section F'!$A$8:$A$89,0))&lt;&gt;0,INDEX('WPTM - Section F'!D$8:D$89,MATCH('Print View'!$A131,'WPTM - Section F'!$A$8:$A$89,0)),""),"")</f>
        <v/>
      </c>
      <c r="E131" s="182" t="str">
        <f>IFERROR(IF(INDEX('WPTM - Section F'!E$8:E$89,MATCH('Print View'!$A131,'WPTM - Section F'!$A$8:$A$89,0))&lt;&gt;0,INDEX('WPTM - Section F'!E$8:E$89,MATCH('Print View'!$A131,'WPTM - Section F'!$A$8:$A$89,0)),""),"")</f>
        <v/>
      </c>
      <c r="F131" s="183" t="str">
        <f>IFERROR(IF(INDEX('WPTM - Section F'!W$8:W$89,MATCH('Print View'!$A131,'WPTM - Section F'!$A$8:$A$89,0))&lt;&gt;0,INDEX('WPTM - Section F'!W$8:W$89,MATCH('Print View'!$A131,'WPTM - Section F'!$A$8:$A$89,0)),""),"")</f>
        <v/>
      </c>
      <c r="G131" s="489" t="str">
        <f>IFERROR(IF(INDEX('WPTM - Section F'!D$93:D$494,MATCH('Print View'!$AN$116,'WPTM - Section F'!$M$93:$MK$494,0))&lt;&gt;0,INDEX('WPTM - Section F'!D$93:D$494,MATCH('Print View'!$AN$116,'WPTM - Section F'!$M$93:$M$494,0)),""),"")</f>
        <v/>
      </c>
      <c r="H131" s="490"/>
      <c r="I131" s="491"/>
      <c r="J131" s="479" t="str">
        <f>IFERROR(IF(INDEX('WPTM - Section F'!E$93:E$494,MATCH('Print View'!$AN$116,'WPTM - Section F'!$M$93:$M$494,0))&lt;&gt;0,INDEX('WPTM - Section F'!E$93:E$494,MATCH('Print View'!$AN$116,'WPTM - Section F'!$M$93:$M$494,0)),""),"")</f>
        <v/>
      </c>
      <c r="K131" s="490"/>
      <c r="L131" s="480"/>
      <c r="M131" s="489" t="str">
        <f>IFERROR(IF(INDEX('WPTM - Section F'!D$93:D$494,MATCH('Print View'!$AO$116,'WPTM - Section F'!$M$93:$MK$494,0))&lt;&gt;0,INDEX('WPTM - Section F'!D$93:D$494,MATCH('Print View'!$AO$116,'WPTM - Section F'!$M$93:$M$494,0)),""),"")</f>
        <v/>
      </c>
      <c r="N131" s="490"/>
      <c r="O131" s="491"/>
      <c r="P131" s="479" t="str">
        <f>IFERROR(IF(INDEX('WPTM - Section F'!E$93:E$494,MATCH('Print View'!$AO$116,'WPTM - Section F'!$M$93:$M$494,0))&lt;&gt;0,INDEX('WPTM - Section F'!E$93:E$494,MATCH('Print View'!$AO$116,'WPTM - Section F'!$M$93:$M$494,0)),""),"")</f>
        <v/>
      </c>
      <c r="Q131" s="490"/>
      <c r="R131" s="480"/>
      <c r="S131" s="489" t="str">
        <f>IFERROR(IF(INDEX('WPTM - Section F'!D$93:D$494,MATCH('Print View'!$AP$116,'WPTM - Section F'!$M$93:$MK$494,0))&lt;&gt;0,INDEX('WPTM - Section F'!D$93:D$494,MATCH('Print View'!$AP$116,'WPTM - Section F'!$M$93:$M$494,0)),""),"")</f>
        <v/>
      </c>
      <c r="T131" s="490"/>
      <c r="U131" s="491"/>
      <c r="V131" s="479" t="str">
        <f>IFERROR(IF(INDEX('WPTM - Section F'!E$93:E$494,MATCH('Print View'!$AP$116,'WPTM - Section F'!$M$93:$M$494,0))&lt;&gt;0,INDEX('WPTM - Section F'!E$93:E$494,MATCH('Print View'!$AP$116,'WPTM - Section F'!$M$93:$M$494,0)),""),"")</f>
        <v/>
      </c>
      <c r="W131" s="490"/>
      <c r="X131" s="480"/>
      <c r="Y131" s="489" t="str">
        <f>IFERROR(IF(INDEX('WPTM - Section F'!D$93:D$494,MATCH('Print View'!$AQ$116,'WPTM - Section F'!$M$93:$MK$494,0))&lt;&gt;0,INDEX('WPTM - Section F'!D$93:D$494,MATCH('Print View'!$AQ$116,'WPTM - Section F'!$M$93:$M$494,0)),""),"")</f>
        <v/>
      </c>
      <c r="Z131" s="490"/>
      <c r="AA131" s="491"/>
      <c r="AB131" s="479" t="str">
        <f>IFERROR(IF(INDEX('WPTM - Section F'!E$93:E$494,MATCH('Print View'!$AQ$116,'WPTM - Section F'!$M$93:$M$494,0))&lt;&gt;0,INDEX('WPTM - Section F'!E$93:E$494,MATCH('Print View'!$AQ$116,'WPTM - Section F'!$M$93:$M$494,0)),""),"")</f>
        <v/>
      </c>
      <c r="AC131" s="490"/>
      <c r="AD131" s="480"/>
      <c r="AE131" s="489" t="str">
        <f>IFERROR(IF(INDEX('WPTM - Section F'!D$93:D$494,MATCH('Print View'!$AR$116,'WPTM - Section F'!$M$93:$MK$494,0))&lt;&gt;0,INDEX('WPTM - Section F'!D$93:D$494,MATCH('Print View'!$AR$116,'WPTM - Section F'!$M$93:$M$494,0)),""),"")</f>
        <v/>
      </c>
      <c r="AF131" s="490"/>
      <c r="AG131" s="491"/>
      <c r="AH131" s="479" t="str">
        <f>IFERROR(IF(INDEX('WPTM - Section F'!E$93:E$494,MATCH('Print View'!$AR$116,'WPTM - Section F'!$M$93:$M$494,0))&lt;&gt;0,INDEX('WPTM - Section F'!E$93:E$494,MATCH('Print View'!$AR$116,'WPTM - Section F'!$M$93:$M$494,0)),""),"")</f>
        <v/>
      </c>
      <c r="AI131" s="480"/>
      <c r="AJ131" s="207" t="str">
        <f>IFERROR(IF(INDEX('WPTM - Section F'!X$8:X$89,MATCH('Print View'!$A131,'WPTM - Section F'!$A$8:$A$89,0))&lt;&gt;0,INDEX('WPTM - Section F'!X$8:X$89,MATCH('Print View'!$A131,'WPTM - Section F'!$A$8:$A$89,0)),""),"")</f>
        <v/>
      </c>
      <c r="AM131" s="298"/>
      <c r="AN131" s="276" t="str">
        <f t="shared" si="0"/>
        <v>16-a1Y36000002VSZYEA4</v>
      </c>
      <c r="AO131" s="276" t="str">
        <f t="shared" si="1"/>
        <v>16-a1Y36000002VSZZEA4</v>
      </c>
      <c r="AP131" s="276" t="str">
        <f t="shared" si="2"/>
        <v>16-a1Y36000002VSZaEAO</v>
      </c>
      <c r="AQ131" s="276" t="str">
        <f t="shared" si="3"/>
        <v>16-a1Y36000002VSZbEAO</v>
      </c>
      <c r="AR131" s="276" t="str">
        <f t="shared" si="4"/>
        <v>16-a1Y36000002VSZcEAO</v>
      </c>
    </row>
    <row r="132" spans="1:44" ht="30" x14ac:dyDescent="0.25">
      <c r="A132" s="187">
        <v>17</v>
      </c>
      <c r="B132" s="187" t="str">
        <f>IFERROR(IF(INDEX('WPTM - Section F'!B$8:B$89,MATCH('Print View'!$A132,'WPTM - Section F'!$A$8:$A$89,0))&lt;&gt;0,INDEX('WPTM - Section F'!B$8:B$89,MATCH('Print View'!$A132,'WPTM - Section F'!$A$8:$A$89,0)),""),"")</f>
        <v/>
      </c>
      <c r="C132" s="187" t="str">
        <f>IFERROR(IF(INDEX('WPTM - Section F'!C$8:C$89,MATCH('Print View'!$A132,'WPTM - Section F'!$A$8:$A$89,0))&lt;&gt;0,INDEX('WPTM - Section F'!C$8:C$89,MATCH('Print View'!$A132,'WPTM - Section F'!$A$8:$A$89,0)),""),"")</f>
        <v/>
      </c>
      <c r="D132" s="187" t="str">
        <f>IFERROR(IF(INDEX('WPTM - Section F'!D$8:D$89,MATCH('Print View'!$A132,'WPTM - Section F'!$A$8:$A$89,0))&lt;&gt;0,INDEX('WPTM - Section F'!D$8:D$89,MATCH('Print View'!$A132,'WPTM - Section F'!$A$8:$A$89,0)),""),"")</f>
        <v/>
      </c>
      <c r="E132" s="187" t="str">
        <f>IFERROR(IF(INDEX('WPTM - Section F'!E$8:E$89,MATCH('Print View'!$A132,'WPTM - Section F'!$A$8:$A$89,0))&lt;&gt;0,INDEX('WPTM - Section F'!E$8:E$89,MATCH('Print View'!$A132,'WPTM - Section F'!$A$8:$A$89,0)),""),"")</f>
        <v/>
      </c>
      <c r="F132" s="188" t="str">
        <f>IFERROR(IF(INDEX('WPTM - Section F'!W$8:W$89,MATCH('Print View'!$A132,'WPTM - Section F'!$A$8:$A$89,0))&lt;&gt;0,INDEX('WPTM - Section F'!W$8:W$89,MATCH('Print View'!$A132,'WPTM - Section F'!$A$8:$A$89,0)),""),"")</f>
        <v/>
      </c>
      <c r="G132" s="492" t="str">
        <f>IFERROR(IF(INDEX('WPTM - Section F'!D$93:D$494,MATCH('Print View'!$AN$116,'WPTM - Section F'!$M$93:$MK$494,0))&lt;&gt;0,INDEX('WPTM - Section F'!D$93:D$494,MATCH('Print View'!$AN$116,'WPTM - Section F'!$M$93:$M$494,0)),""),"")</f>
        <v/>
      </c>
      <c r="H132" s="493"/>
      <c r="I132" s="494"/>
      <c r="J132" s="481" t="str">
        <f>IFERROR(IF(INDEX('WPTM - Section F'!E$93:E$494,MATCH('Print View'!$AN$116,'WPTM - Section F'!$M$93:$M$494,0))&lt;&gt;0,INDEX('WPTM - Section F'!E$93:E$494,MATCH('Print View'!$AN$116,'WPTM - Section F'!$M$93:$M$494,0)),""),"")</f>
        <v/>
      </c>
      <c r="K132" s="493"/>
      <c r="L132" s="482"/>
      <c r="M132" s="492" t="str">
        <f>IFERROR(IF(INDEX('WPTM - Section F'!D$93:D$494,MATCH('Print View'!$AO$116,'WPTM - Section F'!$M$93:$MK$494,0))&lt;&gt;0,INDEX('WPTM - Section F'!D$93:D$494,MATCH('Print View'!$AO$116,'WPTM - Section F'!$M$93:$M$494,0)),""),"")</f>
        <v/>
      </c>
      <c r="N132" s="493"/>
      <c r="O132" s="494"/>
      <c r="P132" s="481" t="str">
        <f>IFERROR(IF(INDEX('WPTM - Section F'!E$93:E$494,MATCH('Print View'!$AO$116,'WPTM - Section F'!$M$93:$M$494,0))&lt;&gt;0,INDEX('WPTM - Section F'!E$93:E$494,MATCH('Print View'!$AO$116,'WPTM - Section F'!$M$93:$M$494,0)),""),"")</f>
        <v/>
      </c>
      <c r="Q132" s="493"/>
      <c r="R132" s="482"/>
      <c r="S132" s="492" t="str">
        <f>IFERROR(IF(INDEX('WPTM - Section F'!D$93:D$494,MATCH('Print View'!$AP$116,'WPTM - Section F'!$M$93:$MK$494,0))&lt;&gt;0,INDEX('WPTM - Section F'!D$93:D$494,MATCH('Print View'!$AP$116,'WPTM - Section F'!$M$93:$M$494,0)),""),"")</f>
        <v/>
      </c>
      <c r="T132" s="493"/>
      <c r="U132" s="494"/>
      <c r="V132" s="481" t="str">
        <f>IFERROR(IF(INDEX('WPTM - Section F'!E$93:E$494,MATCH('Print View'!$AP$116,'WPTM - Section F'!$M$93:$M$494,0))&lt;&gt;0,INDEX('WPTM - Section F'!E$93:E$494,MATCH('Print View'!$AP$116,'WPTM - Section F'!$M$93:$M$494,0)),""),"")</f>
        <v/>
      </c>
      <c r="W132" s="493"/>
      <c r="X132" s="482"/>
      <c r="Y132" s="492" t="str">
        <f>IFERROR(IF(INDEX('WPTM - Section F'!D$93:D$494,MATCH('Print View'!$AQ$116,'WPTM - Section F'!$M$93:$MK$494,0))&lt;&gt;0,INDEX('WPTM - Section F'!D$93:D$494,MATCH('Print View'!$AQ$116,'WPTM - Section F'!$M$93:$M$494,0)),""),"")</f>
        <v/>
      </c>
      <c r="Z132" s="493"/>
      <c r="AA132" s="494"/>
      <c r="AB132" s="481" t="str">
        <f>IFERROR(IF(INDEX('WPTM - Section F'!E$93:E$494,MATCH('Print View'!$AQ$116,'WPTM - Section F'!$M$93:$M$494,0))&lt;&gt;0,INDEX('WPTM - Section F'!E$93:E$494,MATCH('Print View'!$AQ$116,'WPTM - Section F'!$M$93:$M$494,0)),""),"")</f>
        <v/>
      </c>
      <c r="AC132" s="493"/>
      <c r="AD132" s="482"/>
      <c r="AE132" s="492" t="str">
        <f>IFERROR(IF(INDEX('WPTM - Section F'!D$93:D$494,MATCH('Print View'!$AR$116,'WPTM - Section F'!$M$93:$MK$494,0))&lt;&gt;0,INDEX('WPTM - Section F'!D$93:D$494,MATCH('Print View'!$AR$116,'WPTM - Section F'!$M$93:$M$494,0)),""),"")</f>
        <v/>
      </c>
      <c r="AF132" s="493"/>
      <c r="AG132" s="494"/>
      <c r="AH132" s="481" t="str">
        <f>IFERROR(IF(INDEX('WPTM - Section F'!E$93:E$494,MATCH('Print View'!$AR$116,'WPTM - Section F'!$M$93:$M$494,0))&lt;&gt;0,INDEX('WPTM - Section F'!E$93:E$494,MATCH('Print View'!$AR$116,'WPTM - Section F'!$M$93:$M$494,0)),""),"")</f>
        <v/>
      </c>
      <c r="AI132" s="482"/>
      <c r="AJ132" s="208" t="str">
        <f>IFERROR(IF(INDEX('WPTM - Section F'!X$8:X$89,MATCH('Print View'!$A132,'WPTM - Section F'!$A$8:$A$89,0))&lt;&gt;0,INDEX('WPTM - Section F'!X$8:X$89,MATCH('Print View'!$A132,'WPTM - Section F'!$A$8:$A$89,0)),""),"")</f>
        <v/>
      </c>
      <c r="AM132" s="298"/>
      <c r="AN132" s="276" t="str">
        <f t="shared" si="0"/>
        <v>17-a1Y36000002VSZYEA4</v>
      </c>
      <c r="AO132" s="276" t="str">
        <f t="shared" si="1"/>
        <v>17-a1Y36000002VSZZEA4</v>
      </c>
      <c r="AP132" s="276" t="str">
        <f t="shared" si="2"/>
        <v>17-a1Y36000002VSZaEAO</v>
      </c>
      <c r="AQ132" s="276" t="str">
        <f t="shared" si="3"/>
        <v>17-a1Y36000002VSZbEAO</v>
      </c>
      <c r="AR132" s="276" t="str">
        <f t="shared" si="4"/>
        <v>17-a1Y36000002VSZcEAO</v>
      </c>
    </row>
    <row r="133" spans="1:44" ht="30" x14ac:dyDescent="0.25">
      <c r="A133" s="182">
        <v>18</v>
      </c>
      <c r="B133" s="182" t="str">
        <f>IFERROR(IF(INDEX('WPTM - Section F'!B$8:B$89,MATCH('Print View'!$A133,'WPTM - Section F'!$A$8:$A$89,0))&lt;&gt;0,INDEX('WPTM - Section F'!B$8:B$89,MATCH('Print View'!$A133,'WPTM - Section F'!$A$8:$A$89,0)),""),"")</f>
        <v/>
      </c>
      <c r="C133" s="182" t="str">
        <f>IFERROR(IF(INDEX('WPTM - Section F'!C$8:C$89,MATCH('Print View'!$A133,'WPTM - Section F'!$A$8:$A$89,0))&lt;&gt;0,INDEX('WPTM - Section F'!C$8:C$89,MATCH('Print View'!$A133,'WPTM - Section F'!$A$8:$A$89,0)),""),"")</f>
        <v/>
      </c>
      <c r="D133" s="182" t="str">
        <f>IFERROR(IF(INDEX('WPTM - Section F'!D$8:D$89,MATCH('Print View'!$A133,'WPTM - Section F'!$A$8:$A$89,0))&lt;&gt;0,INDEX('WPTM - Section F'!D$8:D$89,MATCH('Print View'!$A133,'WPTM - Section F'!$A$8:$A$89,0)),""),"")</f>
        <v/>
      </c>
      <c r="E133" s="182" t="str">
        <f>IFERROR(IF(INDEX('WPTM - Section F'!E$8:E$89,MATCH('Print View'!$A133,'WPTM - Section F'!$A$8:$A$89,0))&lt;&gt;0,INDEX('WPTM - Section F'!E$8:E$89,MATCH('Print View'!$A133,'WPTM - Section F'!$A$8:$A$89,0)),""),"")</f>
        <v/>
      </c>
      <c r="F133" s="183" t="str">
        <f>IFERROR(IF(INDEX('WPTM - Section F'!W$8:W$89,MATCH('Print View'!$A133,'WPTM - Section F'!$A$8:$A$89,0))&lt;&gt;0,INDEX('WPTM - Section F'!W$8:W$89,MATCH('Print View'!$A133,'WPTM - Section F'!$A$8:$A$89,0)),""),"")</f>
        <v/>
      </c>
      <c r="G133" s="489" t="str">
        <f>IFERROR(IF(INDEX('WPTM - Section F'!D$93:D$494,MATCH('Print View'!$AN$116,'WPTM - Section F'!$M$93:$MK$494,0))&lt;&gt;0,INDEX('WPTM - Section F'!D$93:D$494,MATCH('Print View'!$AN$116,'WPTM - Section F'!$M$93:$M$494,0)),""),"")</f>
        <v/>
      </c>
      <c r="H133" s="490"/>
      <c r="I133" s="491"/>
      <c r="J133" s="479" t="str">
        <f>IFERROR(IF(INDEX('WPTM - Section F'!E$93:E$494,MATCH('Print View'!$AN$116,'WPTM - Section F'!$M$93:$M$494,0))&lt;&gt;0,INDEX('WPTM - Section F'!E$93:E$494,MATCH('Print View'!$AN$116,'WPTM - Section F'!$M$93:$M$494,0)),""),"")</f>
        <v/>
      </c>
      <c r="K133" s="490"/>
      <c r="L133" s="480"/>
      <c r="M133" s="489" t="str">
        <f>IFERROR(IF(INDEX('WPTM - Section F'!D$93:D$494,MATCH('Print View'!$AO$116,'WPTM - Section F'!$M$93:$MK$494,0))&lt;&gt;0,INDEX('WPTM - Section F'!D$93:D$494,MATCH('Print View'!$AO$116,'WPTM - Section F'!$M$93:$M$494,0)),""),"")</f>
        <v/>
      </c>
      <c r="N133" s="490"/>
      <c r="O133" s="491"/>
      <c r="P133" s="479" t="str">
        <f>IFERROR(IF(INDEX('WPTM - Section F'!E$93:E$494,MATCH('Print View'!$AO$116,'WPTM - Section F'!$M$93:$M$494,0))&lt;&gt;0,INDEX('WPTM - Section F'!E$93:E$494,MATCH('Print View'!$AO$116,'WPTM - Section F'!$M$93:$M$494,0)),""),"")</f>
        <v/>
      </c>
      <c r="Q133" s="490"/>
      <c r="R133" s="480"/>
      <c r="S133" s="489" t="str">
        <f>IFERROR(IF(INDEX('WPTM - Section F'!D$93:D$494,MATCH('Print View'!$AP$116,'WPTM - Section F'!$M$93:$MK$494,0))&lt;&gt;0,INDEX('WPTM - Section F'!D$93:D$494,MATCH('Print View'!$AP$116,'WPTM - Section F'!$M$93:$M$494,0)),""),"")</f>
        <v/>
      </c>
      <c r="T133" s="490"/>
      <c r="U133" s="491"/>
      <c r="V133" s="479" t="str">
        <f>IFERROR(IF(INDEX('WPTM - Section F'!E$93:E$494,MATCH('Print View'!$AP$116,'WPTM - Section F'!$M$93:$M$494,0))&lt;&gt;0,INDEX('WPTM - Section F'!E$93:E$494,MATCH('Print View'!$AP$116,'WPTM - Section F'!$M$93:$M$494,0)),""),"")</f>
        <v/>
      </c>
      <c r="W133" s="490"/>
      <c r="X133" s="480"/>
      <c r="Y133" s="489" t="str">
        <f>IFERROR(IF(INDEX('WPTM - Section F'!D$93:D$494,MATCH('Print View'!$AQ$116,'WPTM - Section F'!$M$93:$MK$494,0))&lt;&gt;0,INDEX('WPTM - Section F'!D$93:D$494,MATCH('Print View'!$AQ$116,'WPTM - Section F'!$M$93:$M$494,0)),""),"")</f>
        <v/>
      </c>
      <c r="Z133" s="490"/>
      <c r="AA133" s="491"/>
      <c r="AB133" s="479" t="str">
        <f>IFERROR(IF(INDEX('WPTM - Section F'!E$93:E$494,MATCH('Print View'!$AQ$116,'WPTM - Section F'!$M$93:$M$494,0))&lt;&gt;0,INDEX('WPTM - Section F'!E$93:E$494,MATCH('Print View'!$AQ$116,'WPTM - Section F'!$M$93:$M$494,0)),""),"")</f>
        <v/>
      </c>
      <c r="AC133" s="490"/>
      <c r="AD133" s="480"/>
      <c r="AE133" s="489" t="str">
        <f>IFERROR(IF(INDEX('WPTM - Section F'!D$93:D$494,MATCH('Print View'!$AR$116,'WPTM - Section F'!$M$93:$MK$494,0))&lt;&gt;0,INDEX('WPTM - Section F'!D$93:D$494,MATCH('Print View'!$AR$116,'WPTM - Section F'!$M$93:$M$494,0)),""),"")</f>
        <v/>
      </c>
      <c r="AF133" s="490"/>
      <c r="AG133" s="491"/>
      <c r="AH133" s="479" t="str">
        <f>IFERROR(IF(INDEX('WPTM - Section F'!E$93:E$494,MATCH('Print View'!$AR$116,'WPTM - Section F'!$M$93:$M$494,0))&lt;&gt;0,INDEX('WPTM - Section F'!E$93:E$494,MATCH('Print View'!$AR$116,'WPTM - Section F'!$M$93:$M$494,0)),""),"")</f>
        <v/>
      </c>
      <c r="AI133" s="480"/>
      <c r="AJ133" s="207" t="str">
        <f>IFERROR(IF(INDEX('WPTM - Section F'!X$8:X$89,MATCH('Print View'!$A133,'WPTM - Section F'!$A$8:$A$89,0))&lt;&gt;0,INDEX('WPTM - Section F'!X$8:X$89,MATCH('Print View'!$A133,'WPTM - Section F'!$A$8:$A$89,0)),""),"")</f>
        <v/>
      </c>
      <c r="AM133" s="298"/>
      <c r="AN133" s="276" t="str">
        <f t="shared" si="0"/>
        <v>18-a1Y36000002VSZYEA4</v>
      </c>
      <c r="AO133" s="276" t="str">
        <f t="shared" si="1"/>
        <v>18-a1Y36000002VSZZEA4</v>
      </c>
      <c r="AP133" s="276" t="str">
        <f t="shared" si="2"/>
        <v>18-a1Y36000002VSZaEAO</v>
      </c>
      <c r="AQ133" s="276" t="str">
        <f t="shared" si="3"/>
        <v>18-a1Y36000002VSZbEAO</v>
      </c>
      <c r="AR133" s="276" t="str">
        <f t="shared" si="4"/>
        <v>18-a1Y36000002VSZcEAO</v>
      </c>
    </row>
    <row r="134" spans="1:44" ht="30" x14ac:dyDescent="0.25">
      <c r="A134" s="187">
        <v>19</v>
      </c>
      <c r="B134" s="187" t="str">
        <f>IFERROR(IF(INDEX('WPTM - Section F'!B$8:B$89,MATCH('Print View'!$A134,'WPTM - Section F'!$A$8:$A$89,0))&lt;&gt;0,INDEX('WPTM - Section F'!B$8:B$89,MATCH('Print View'!$A134,'WPTM - Section F'!$A$8:$A$89,0)),""),"")</f>
        <v/>
      </c>
      <c r="C134" s="187" t="str">
        <f>IFERROR(IF(INDEX('WPTM - Section F'!C$8:C$89,MATCH('Print View'!$A134,'WPTM - Section F'!$A$8:$A$89,0))&lt;&gt;0,INDEX('WPTM - Section F'!C$8:C$89,MATCH('Print View'!$A134,'WPTM - Section F'!$A$8:$A$89,0)),""),"")</f>
        <v/>
      </c>
      <c r="D134" s="187" t="str">
        <f>IFERROR(IF(INDEX('WPTM - Section F'!D$8:D$89,MATCH('Print View'!$A134,'WPTM - Section F'!$A$8:$A$89,0))&lt;&gt;0,INDEX('WPTM - Section F'!D$8:D$89,MATCH('Print View'!$A134,'WPTM - Section F'!$A$8:$A$89,0)),""),"")</f>
        <v/>
      </c>
      <c r="E134" s="187" t="str">
        <f>IFERROR(IF(INDEX('WPTM - Section F'!E$8:E$89,MATCH('Print View'!$A134,'WPTM - Section F'!$A$8:$A$89,0))&lt;&gt;0,INDEX('WPTM - Section F'!E$8:E$89,MATCH('Print View'!$A134,'WPTM - Section F'!$A$8:$A$89,0)),""),"")</f>
        <v/>
      </c>
      <c r="F134" s="188" t="str">
        <f>IFERROR(IF(INDEX('WPTM - Section F'!W$8:W$89,MATCH('Print View'!$A134,'WPTM - Section F'!$A$8:$A$89,0))&lt;&gt;0,INDEX('WPTM - Section F'!W$8:W$89,MATCH('Print View'!$A134,'WPTM - Section F'!$A$8:$A$89,0)),""),"")</f>
        <v/>
      </c>
      <c r="G134" s="492" t="str">
        <f>IFERROR(IF(INDEX('WPTM - Section F'!D$93:D$494,MATCH('Print View'!$AN$116,'WPTM - Section F'!$M$93:$MK$494,0))&lt;&gt;0,INDEX('WPTM - Section F'!D$93:D$494,MATCH('Print View'!$AN$116,'WPTM - Section F'!$M$93:$M$494,0)),""),"")</f>
        <v/>
      </c>
      <c r="H134" s="493"/>
      <c r="I134" s="494"/>
      <c r="J134" s="481" t="str">
        <f>IFERROR(IF(INDEX('WPTM - Section F'!E$93:E$494,MATCH('Print View'!$AN$116,'WPTM - Section F'!$M$93:$M$494,0))&lt;&gt;0,INDEX('WPTM - Section F'!E$93:E$494,MATCH('Print View'!$AN$116,'WPTM - Section F'!$M$93:$M$494,0)),""),"")</f>
        <v/>
      </c>
      <c r="K134" s="493"/>
      <c r="L134" s="482"/>
      <c r="M134" s="492" t="str">
        <f>IFERROR(IF(INDEX('WPTM - Section F'!D$93:D$494,MATCH('Print View'!$AO$116,'WPTM - Section F'!$M$93:$MK$494,0))&lt;&gt;0,INDEX('WPTM - Section F'!D$93:D$494,MATCH('Print View'!$AO$116,'WPTM - Section F'!$M$93:$M$494,0)),""),"")</f>
        <v/>
      </c>
      <c r="N134" s="493"/>
      <c r="O134" s="494"/>
      <c r="P134" s="481" t="str">
        <f>IFERROR(IF(INDEX('WPTM - Section F'!E$93:E$494,MATCH('Print View'!$AO$116,'WPTM - Section F'!$M$93:$M$494,0))&lt;&gt;0,INDEX('WPTM - Section F'!E$93:E$494,MATCH('Print View'!$AO$116,'WPTM - Section F'!$M$93:$M$494,0)),""),"")</f>
        <v/>
      </c>
      <c r="Q134" s="493"/>
      <c r="R134" s="482"/>
      <c r="S134" s="492" t="str">
        <f>IFERROR(IF(INDEX('WPTM - Section F'!D$93:D$494,MATCH('Print View'!$AP$116,'WPTM - Section F'!$M$93:$MK$494,0))&lt;&gt;0,INDEX('WPTM - Section F'!D$93:D$494,MATCH('Print View'!$AP$116,'WPTM - Section F'!$M$93:$M$494,0)),""),"")</f>
        <v/>
      </c>
      <c r="T134" s="493"/>
      <c r="U134" s="494"/>
      <c r="V134" s="481" t="str">
        <f>IFERROR(IF(INDEX('WPTM - Section F'!E$93:E$494,MATCH('Print View'!$AP$116,'WPTM - Section F'!$M$93:$M$494,0))&lt;&gt;0,INDEX('WPTM - Section F'!E$93:E$494,MATCH('Print View'!$AP$116,'WPTM - Section F'!$M$93:$M$494,0)),""),"")</f>
        <v/>
      </c>
      <c r="W134" s="493"/>
      <c r="X134" s="482"/>
      <c r="Y134" s="492" t="str">
        <f>IFERROR(IF(INDEX('WPTM - Section F'!D$93:D$494,MATCH('Print View'!$AQ$116,'WPTM - Section F'!$M$93:$MK$494,0))&lt;&gt;0,INDEX('WPTM - Section F'!D$93:D$494,MATCH('Print View'!$AQ$116,'WPTM - Section F'!$M$93:$M$494,0)),""),"")</f>
        <v/>
      </c>
      <c r="Z134" s="493"/>
      <c r="AA134" s="494"/>
      <c r="AB134" s="481" t="str">
        <f>IFERROR(IF(INDEX('WPTM - Section F'!E$93:E$494,MATCH('Print View'!$AQ$116,'WPTM - Section F'!$M$93:$M$494,0))&lt;&gt;0,INDEX('WPTM - Section F'!E$93:E$494,MATCH('Print View'!$AQ$116,'WPTM - Section F'!$M$93:$M$494,0)),""),"")</f>
        <v/>
      </c>
      <c r="AC134" s="493"/>
      <c r="AD134" s="482"/>
      <c r="AE134" s="492" t="str">
        <f>IFERROR(IF(INDEX('WPTM - Section F'!D$93:D$494,MATCH('Print View'!$AR$116,'WPTM - Section F'!$M$93:$MK$494,0))&lt;&gt;0,INDEX('WPTM - Section F'!D$93:D$494,MATCH('Print View'!$AR$116,'WPTM - Section F'!$M$93:$M$494,0)),""),"")</f>
        <v/>
      </c>
      <c r="AF134" s="493"/>
      <c r="AG134" s="494"/>
      <c r="AH134" s="481" t="str">
        <f>IFERROR(IF(INDEX('WPTM - Section F'!E$93:E$494,MATCH('Print View'!$AR$116,'WPTM - Section F'!$M$93:$M$494,0))&lt;&gt;0,INDEX('WPTM - Section F'!E$93:E$494,MATCH('Print View'!$AR$116,'WPTM - Section F'!$M$93:$M$494,0)),""),"")</f>
        <v/>
      </c>
      <c r="AI134" s="482"/>
      <c r="AJ134" s="208" t="str">
        <f>IFERROR(IF(INDEX('WPTM - Section F'!X$8:X$89,MATCH('Print View'!$A134,'WPTM - Section F'!$A$8:$A$89,0))&lt;&gt;0,INDEX('WPTM - Section F'!X$8:X$89,MATCH('Print View'!$A134,'WPTM - Section F'!$A$8:$A$89,0)),""),"")</f>
        <v/>
      </c>
      <c r="AM134" s="298"/>
      <c r="AN134" s="276" t="str">
        <f t="shared" si="0"/>
        <v>19-a1Y36000002VSZYEA4</v>
      </c>
      <c r="AO134" s="276" t="str">
        <f t="shared" si="1"/>
        <v>19-a1Y36000002VSZZEA4</v>
      </c>
      <c r="AP134" s="276" t="str">
        <f t="shared" si="2"/>
        <v>19-a1Y36000002VSZaEAO</v>
      </c>
      <c r="AQ134" s="276" t="str">
        <f t="shared" si="3"/>
        <v>19-a1Y36000002VSZbEAO</v>
      </c>
      <c r="AR134" s="276" t="str">
        <f t="shared" si="4"/>
        <v>19-a1Y36000002VSZcEAO</v>
      </c>
    </row>
    <row r="135" spans="1:44" ht="30" x14ac:dyDescent="0.25">
      <c r="A135" s="182">
        <v>20</v>
      </c>
      <c r="B135" s="182" t="str">
        <f>IFERROR(IF(INDEX('WPTM - Section F'!B$8:B$89,MATCH('Print View'!$A135,'WPTM - Section F'!$A$8:$A$89,0))&lt;&gt;0,INDEX('WPTM - Section F'!B$8:B$89,MATCH('Print View'!$A135,'WPTM - Section F'!$A$8:$A$89,0)),""),"")</f>
        <v/>
      </c>
      <c r="C135" s="182" t="str">
        <f>IFERROR(IF(INDEX('WPTM - Section F'!C$8:C$89,MATCH('Print View'!$A135,'WPTM - Section F'!$A$8:$A$89,0))&lt;&gt;0,INDEX('WPTM - Section F'!C$8:C$89,MATCH('Print View'!$A135,'WPTM - Section F'!$A$8:$A$89,0)),""),"")</f>
        <v/>
      </c>
      <c r="D135" s="182" t="str">
        <f>IFERROR(IF(INDEX('WPTM - Section F'!D$8:D$89,MATCH('Print View'!$A135,'WPTM - Section F'!$A$8:$A$89,0))&lt;&gt;0,INDEX('WPTM - Section F'!D$8:D$89,MATCH('Print View'!$A135,'WPTM - Section F'!$A$8:$A$89,0)),""),"")</f>
        <v/>
      </c>
      <c r="E135" s="182" t="str">
        <f>IFERROR(IF(INDEX('WPTM - Section F'!E$8:E$89,MATCH('Print View'!$A135,'WPTM - Section F'!$A$8:$A$89,0))&lt;&gt;0,INDEX('WPTM - Section F'!E$8:E$89,MATCH('Print View'!$A135,'WPTM - Section F'!$A$8:$A$89,0)),""),"")</f>
        <v/>
      </c>
      <c r="F135" s="183" t="str">
        <f>IFERROR(IF(INDEX('WPTM - Section F'!W$8:W$89,MATCH('Print View'!$A135,'WPTM - Section F'!$A$8:$A$89,0))&lt;&gt;0,INDEX('WPTM - Section F'!W$8:W$89,MATCH('Print View'!$A135,'WPTM - Section F'!$A$8:$A$89,0)),""),"")</f>
        <v/>
      </c>
      <c r="G135" s="489" t="str">
        <f>IFERROR(IF(INDEX('WPTM - Section F'!D$93:D$494,MATCH('Print View'!$AN$116,'WPTM - Section F'!$M$93:$MK$494,0))&lt;&gt;0,INDEX('WPTM - Section F'!D$93:D$494,MATCH('Print View'!$AN$116,'WPTM - Section F'!$M$93:$M$494,0)),""),"")</f>
        <v/>
      </c>
      <c r="H135" s="490"/>
      <c r="I135" s="491"/>
      <c r="J135" s="479" t="str">
        <f>IFERROR(IF(INDEX('WPTM - Section F'!E$93:E$494,MATCH('Print View'!$AN$116,'WPTM - Section F'!$M$93:$M$494,0))&lt;&gt;0,INDEX('WPTM - Section F'!E$93:E$494,MATCH('Print View'!$AN$116,'WPTM - Section F'!$M$93:$M$494,0)),""),"")</f>
        <v/>
      </c>
      <c r="K135" s="490"/>
      <c r="L135" s="480"/>
      <c r="M135" s="489" t="str">
        <f>IFERROR(IF(INDEX('WPTM - Section F'!D$93:D$494,MATCH('Print View'!$AO$116,'WPTM - Section F'!$M$93:$MK$494,0))&lt;&gt;0,INDEX('WPTM - Section F'!D$93:D$494,MATCH('Print View'!$AO$116,'WPTM - Section F'!$M$93:$M$494,0)),""),"")</f>
        <v/>
      </c>
      <c r="N135" s="490"/>
      <c r="O135" s="491"/>
      <c r="P135" s="479" t="str">
        <f>IFERROR(IF(INDEX('WPTM - Section F'!E$93:E$494,MATCH('Print View'!$AO$116,'WPTM - Section F'!$M$93:$M$494,0))&lt;&gt;0,INDEX('WPTM - Section F'!E$93:E$494,MATCH('Print View'!$AO$116,'WPTM - Section F'!$M$93:$M$494,0)),""),"")</f>
        <v/>
      </c>
      <c r="Q135" s="490"/>
      <c r="R135" s="480"/>
      <c r="S135" s="489" t="str">
        <f>IFERROR(IF(INDEX('WPTM - Section F'!D$93:D$494,MATCH('Print View'!$AP$116,'WPTM - Section F'!$M$93:$MK$494,0))&lt;&gt;0,INDEX('WPTM - Section F'!D$93:D$494,MATCH('Print View'!$AP$116,'WPTM - Section F'!$M$93:$M$494,0)),""),"")</f>
        <v/>
      </c>
      <c r="T135" s="490"/>
      <c r="U135" s="491"/>
      <c r="V135" s="479" t="str">
        <f>IFERROR(IF(INDEX('WPTM - Section F'!E$93:E$494,MATCH('Print View'!$AP$116,'WPTM - Section F'!$M$93:$M$494,0))&lt;&gt;0,INDEX('WPTM - Section F'!E$93:E$494,MATCH('Print View'!$AP$116,'WPTM - Section F'!$M$93:$M$494,0)),""),"")</f>
        <v/>
      </c>
      <c r="W135" s="490"/>
      <c r="X135" s="480"/>
      <c r="Y135" s="489" t="str">
        <f>IFERROR(IF(INDEX('WPTM - Section F'!D$93:D$494,MATCH('Print View'!$AQ$116,'WPTM - Section F'!$M$93:$MK$494,0))&lt;&gt;0,INDEX('WPTM - Section F'!D$93:D$494,MATCH('Print View'!$AQ$116,'WPTM - Section F'!$M$93:$M$494,0)),""),"")</f>
        <v/>
      </c>
      <c r="Z135" s="490"/>
      <c r="AA135" s="491"/>
      <c r="AB135" s="479" t="str">
        <f>IFERROR(IF(INDEX('WPTM - Section F'!E$93:E$494,MATCH('Print View'!$AQ$116,'WPTM - Section F'!$M$93:$M$494,0))&lt;&gt;0,INDEX('WPTM - Section F'!E$93:E$494,MATCH('Print View'!$AQ$116,'WPTM - Section F'!$M$93:$M$494,0)),""),"")</f>
        <v/>
      </c>
      <c r="AC135" s="490"/>
      <c r="AD135" s="480"/>
      <c r="AE135" s="489" t="str">
        <f>IFERROR(IF(INDEX('WPTM - Section F'!D$93:D$494,MATCH('Print View'!$AR$116,'WPTM - Section F'!$M$93:$MK$494,0))&lt;&gt;0,INDEX('WPTM - Section F'!D$93:D$494,MATCH('Print View'!$AR$116,'WPTM - Section F'!$M$93:$M$494,0)),""),"")</f>
        <v/>
      </c>
      <c r="AF135" s="490"/>
      <c r="AG135" s="491"/>
      <c r="AH135" s="479" t="str">
        <f>IFERROR(IF(INDEX('WPTM - Section F'!E$93:E$494,MATCH('Print View'!$AR$116,'WPTM - Section F'!$M$93:$M$494,0))&lt;&gt;0,INDEX('WPTM - Section F'!E$93:E$494,MATCH('Print View'!$AR$116,'WPTM - Section F'!$M$93:$M$494,0)),""),"")</f>
        <v/>
      </c>
      <c r="AI135" s="480"/>
      <c r="AJ135" s="207" t="str">
        <f>IFERROR(IF(INDEX('WPTM - Section F'!X$8:X$89,MATCH('Print View'!$A135,'WPTM - Section F'!$A$8:$A$89,0))&lt;&gt;0,INDEX('WPTM - Section F'!X$8:X$89,MATCH('Print View'!$A135,'WPTM - Section F'!$A$8:$A$89,0)),""),"")</f>
        <v/>
      </c>
      <c r="AM135" s="298"/>
      <c r="AN135" s="276" t="str">
        <f t="shared" si="0"/>
        <v>20-a1Y36000002VSZYEA4</v>
      </c>
      <c r="AO135" s="276" t="str">
        <f t="shared" si="1"/>
        <v>20-a1Y36000002VSZZEA4</v>
      </c>
      <c r="AP135" s="276" t="str">
        <f t="shared" si="2"/>
        <v>20-a1Y36000002VSZaEAO</v>
      </c>
      <c r="AQ135" s="276" t="str">
        <f t="shared" si="3"/>
        <v>20-a1Y36000002VSZbEAO</v>
      </c>
      <c r="AR135" s="276" t="str">
        <f t="shared" si="4"/>
        <v>20-a1Y36000002VSZcEAO</v>
      </c>
    </row>
    <row r="136" spans="1:44" ht="30" x14ac:dyDescent="0.25">
      <c r="A136" s="187">
        <v>21</v>
      </c>
      <c r="B136" s="187" t="str">
        <f>IFERROR(IF(INDEX('WPTM - Section F'!B$8:B$89,MATCH('Print View'!$A136,'WPTM - Section F'!$A$8:$A$89,0))&lt;&gt;0,INDEX('WPTM - Section F'!B$8:B$89,MATCH('Print View'!$A136,'WPTM - Section F'!$A$8:$A$89,0)),""),"")</f>
        <v/>
      </c>
      <c r="C136" s="187" t="str">
        <f>IFERROR(IF(INDEX('WPTM - Section F'!C$8:C$89,MATCH('Print View'!$A136,'WPTM - Section F'!$A$8:$A$89,0))&lt;&gt;0,INDEX('WPTM - Section F'!C$8:C$89,MATCH('Print View'!$A136,'WPTM - Section F'!$A$8:$A$89,0)),""),"")</f>
        <v/>
      </c>
      <c r="D136" s="187" t="str">
        <f>IFERROR(IF(INDEX('WPTM - Section F'!D$8:D$89,MATCH('Print View'!$A136,'WPTM - Section F'!$A$8:$A$89,0))&lt;&gt;0,INDEX('WPTM - Section F'!D$8:D$89,MATCH('Print View'!$A136,'WPTM - Section F'!$A$8:$A$89,0)),""),"")</f>
        <v/>
      </c>
      <c r="E136" s="187" t="str">
        <f>IFERROR(IF(INDEX('WPTM - Section F'!E$8:E$89,MATCH('Print View'!$A136,'WPTM - Section F'!$A$8:$A$89,0))&lt;&gt;0,INDEX('WPTM - Section F'!E$8:E$89,MATCH('Print View'!$A136,'WPTM - Section F'!$A$8:$A$89,0)),""),"")</f>
        <v/>
      </c>
      <c r="F136" s="188" t="str">
        <f>IFERROR(IF(INDEX('WPTM - Section F'!W$8:W$89,MATCH('Print View'!$A136,'WPTM - Section F'!$A$8:$A$89,0))&lt;&gt;0,INDEX('WPTM - Section F'!W$8:W$89,MATCH('Print View'!$A136,'WPTM - Section F'!$A$8:$A$89,0)),""),"")</f>
        <v/>
      </c>
      <c r="G136" s="492" t="str">
        <f>IFERROR(IF(INDEX('WPTM - Section F'!D$93:D$494,MATCH('Print View'!$AN$116,'WPTM - Section F'!$M$93:$MK$494,0))&lt;&gt;0,INDEX('WPTM - Section F'!D$93:D$494,MATCH('Print View'!$AN$116,'WPTM - Section F'!$M$93:$M$494,0)),""),"")</f>
        <v/>
      </c>
      <c r="H136" s="493"/>
      <c r="I136" s="494"/>
      <c r="J136" s="481" t="str">
        <f>IFERROR(IF(INDEX('WPTM - Section F'!E$93:E$494,MATCH('Print View'!$AN$116,'WPTM - Section F'!$M$93:$M$494,0))&lt;&gt;0,INDEX('WPTM - Section F'!E$93:E$494,MATCH('Print View'!$AN$116,'WPTM - Section F'!$M$93:$M$494,0)),""),"")</f>
        <v/>
      </c>
      <c r="K136" s="493"/>
      <c r="L136" s="482"/>
      <c r="M136" s="492" t="str">
        <f>IFERROR(IF(INDEX('WPTM - Section F'!D$93:D$494,MATCH('Print View'!$AO$116,'WPTM - Section F'!$M$93:$MK$494,0))&lt;&gt;0,INDEX('WPTM - Section F'!D$93:D$494,MATCH('Print View'!$AO$116,'WPTM - Section F'!$M$93:$M$494,0)),""),"")</f>
        <v/>
      </c>
      <c r="N136" s="493"/>
      <c r="O136" s="494"/>
      <c r="P136" s="481" t="str">
        <f>IFERROR(IF(INDEX('WPTM - Section F'!E$93:E$494,MATCH('Print View'!$AO$116,'WPTM - Section F'!$M$93:$M$494,0))&lt;&gt;0,INDEX('WPTM - Section F'!E$93:E$494,MATCH('Print View'!$AO$116,'WPTM - Section F'!$M$93:$M$494,0)),""),"")</f>
        <v/>
      </c>
      <c r="Q136" s="493"/>
      <c r="R136" s="482"/>
      <c r="S136" s="492" t="str">
        <f>IFERROR(IF(INDEX('WPTM - Section F'!D$93:D$494,MATCH('Print View'!$AP$116,'WPTM - Section F'!$M$93:$MK$494,0))&lt;&gt;0,INDEX('WPTM - Section F'!D$93:D$494,MATCH('Print View'!$AP$116,'WPTM - Section F'!$M$93:$M$494,0)),""),"")</f>
        <v/>
      </c>
      <c r="T136" s="493"/>
      <c r="U136" s="494"/>
      <c r="V136" s="481" t="str">
        <f>IFERROR(IF(INDEX('WPTM - Section F'!E$93:E$494,MATCH('Print View'!$AP$116,'WPTM - Section F'!$M$93:$M$494,0))&lt;&gt;0,INDEX('WPTM - Section F'!E$93:E$494,MATCH('Print View'!$AP$116,'WPTM - Section F'!$M$93:$M$494,0)),""),"")</f>
        <v/>
      </c>
      <c r="W136" s="493"/>
      <c r="X136" s="482"/>
      <c r="Y136" s="492" t="str">
        <f>IFERROR(IF(INDEX('WPTM - Section F'!D$93:D$494,MATCH('Print View'!$AQ$116,'WPTM - Section F'!$M$93:$MK$494,0))&lt;&gt;0,INDEX('WPTM - Section F'!D$93:D$494,MATCH('Print View'!$AQ$116,'WPTM - Section F'!$M$93:$M$494,0)),""),"")</f>
        <v/>
      </c>
      <c r="Z136" s="493"/>
      <c r="AA136" s="494"/>
      <c r="AB136" s="481" t="str">
        <f>IFERROR(IF(INDEX('WPTM - Section F'!E$93:E$494,MATCH('Print View'!$AQ$116,'WPTM - Section F'!$M$93:$M$494,0))&lt;&gt;0,INDEX('WPTM - Section F'!E$93:E$494,MATCH('Print View'!$AQ$116,'WPTM - Section F'!$M$93:$M$494,0)),""),"")</f>
        <v/>
      </c>
      <c r="AC136" s="493"/>
      <c r="AD136" s="482"/>
      <c r="AE136" s="492" t="str">
        <f>IFERROR(IF(INDEX('WPTM - Section F'!D$93:D$494,MATCH('Print View'!$AR$116,'WPTM - Section F'!$M$93:$MK$494,0))&lt;&gt;0,INDEX('WPTM - Section F'!D$93:D$494,MATCH('Print View'!$AR$116,'WPTM - Section F'!$M$93:$M$494,0)),""),"")</f>
        <v/>
      </c>
      <c r="AF136" s="493"/>
      <c r="AG136" s="494"/>
      <c r="AH136" s="481" t="str">
        <f>IFERROR(IF(INDEX('WPTM - Section F'!E$93:E$494,MATCH('Print View'!$AR$116,'WPTM - Section F'!$M$93:$M$494,0))&lt;&gt;0,INDEX('WPTM - Section F'!E$93:E$494,MATCH('Print View'!$AR$116,'WPTM - Section F'!$M$93:$M$494,0)),""),"")</f>
        <v/>
      </c>
      <c r="AI136" s="482"/>
      <c r="AJ136" s="208" t="str">
        <f>IFERROR(IF(INDEX('WPTM - Section F'!X$8:X$89,MATCH('Print View'!$A136,'WPTM - Section F'!$A$8:$A$89,0))&lt;&gt;0,INDEX('WPTM - Section F'!X$8:X$89,MATCH('Print View'!$A136,'WPTM - Section F'!$A$8:$A$89,0)),""),"")</f>
        <v/>
      </c>
      <c r="AM136" s="298"/>
      <c r="AN136" s="276" t="str">
        <f t="shared" si="0"/>
        <v>21-a1Y36000002VSZYEA4</v>
      </c>
      <c r="AO136" s="276" t="str">
        <f t="shared" si="1"/>
        <v>21-a1Y36000002VSZZEA4</v>
      </c>
      <c r="AP136" s="276" t="str">
        <f t="shared" si="2"/>
        <v>21-a1Y36000002VSZaEAO</v>
      </c>
      <c r="AQ136" s="276" t="str">
        <f t="shared" si="3"/>
        <v>21-a1Y36000002VSZbEAO</v>
      </c>
      <c r="AR136" s="276" t="str">
        <f t="shared" si="4"/>
        <v>21-a1Y36000002VSZcEAO</v>
      </c>
    </row>
    <row r="137" spans="1:44" ht="30" x14ac:dyDescent="0.25">
      <c r="A137" s="182">
        <v>22</v>
      </c>
      <c r="B137" s="182" t="str">
        <f>IFERROR(IF(INDEX('WPTM - Section F'!B$8:B$89,MATCH('Print View'!$A137,'WPTM - Section F'!$A$8:$A$89,0))&lt;&gt;0,INDEX('WPTM - Section F'!B$8:B$89,MATCH('Print View'!$A137,'WPTM - Section F'!$A$8:$A$89,0)),""),"")</f>
        <v/>
      </c>
      <c r="C137" s="182" t="str">
        <f>IFERROR(IF(INDEX('WPTM - Section F'!C$8:C$89,MATCH('Print View'!$A137,'WPTM - Section F'!$A$8:$A$89,0))&lt;&gt;0,INDEX('WPTM - Section F'!C$8:C$89,MATCH('Print View'!$A137,'WPTM - Section F'!$A$8:$A$89,0)),""),"")</f>
        <v/>
      </c>
      <c r="D137" s="182" t="str">
        <f>IFERROR(IF(INDEX('WPTM - Section F'!D$8:D$89,MATCH('Print View'!$A137,'WPTM - Section F'!$A$8:$A$89,0))&lt;&gt;0,INDEX('WPTM - Section F'!D$8:D$89,MATCH('Print View'!$A137,'WPTM - Section F'!$A$8:$A$89,0)),""),"")</f>
        <v/>
      </c>
      <c r="E137" s="182" t="str">
        <f>IFERROR(IF(INDEX('WPTM - Section F'!E$8:E$89,MATCH('Print View'!$A137,'WPTM - Section F'!$A$8:$A$89,0))&lt;&gt;0,INDEX('WPTM - Section F'!E$8:E$89,MATCH('Print View'!$A137,'WPTM - Section F'!$A$8:$A$89,0)),""),"")</f>
        <v/>
      </c>
      <c r="F137" s="183" t="str">
        <f>IFERROR(IF(INDEX('WPTM - Section F'!W$8:W$89,MATCH('Print View'!$A137,'WPTM - Section F'!$A$8:$A$89,0))&lt;&gt;0,INDEX('WPTM - Section F'!W$8:W$89,MATCH('Print View'!$A137,'WPTM - Section F'!$A$8:$A$89,0)),""),"")</f>
        <v/>
      </c>
      <c r="G137" s="489" t="str">
        <f>IFERROR(IF(INDEX('WPTM - Section F'!D$93:D$494,MATCH('Print View'!$AN$116,'WPTM - Section F'!$M$93:$MK$494,0))&lt;&gt;0,INDEX('WPTM - Section F'!D$93:D$494,MATCH('Print View'!$AN$116,'WPTM - Section F'!$M$93:$M$494,0)),""),"")</f>
        <v/>
      </c>
      <c r="H137" s="490"/>
      <c r="I137" s="491"/>
      <c r="J137" s="479" t="str">
        <f>IFERROR(IF(INDEX('WPTM - Section F'!E$93:E$494,MATCH('Print View'!$AN$116,'WPTM - Section F'!$M$93:$M$494,0))&lt;&gt;0,INDEX('WPTM - Section F'!E$93:E$494,MATCH('Print View'!$AN$116,'WPTM - Section F'!$M$93:$M$494,0)),""),"")</f>
        <v/>
      </c>
      <c r="K137" s="490"/>
      <c r="L137" s="480"/>
      <c r="M137" s="489" t="str">
        <f>IFERROR(IF(INDEX('WPTM - Section F'!D$93:D$494,MATCH('Print View'!$AO$116,'WPTM - Section F'!$M$93:$MK$494,0))&lt;&gt;0,INDEX('WPTM - Section F'!D$93:D$494,MATCH('Print View'!$AO$116,'WPTM - Section F'!$M$93:$M$494,0)),""),"")</f>
        <v/>
      </c>
      <c r="N137" s="490"/>
      <c r="O137" s="491"/>
      <c r="P137" s="479" t="str">
        <f>IFERROR(IF(INDEX('WPTM - Section F'!E$93:E$494,MATCH('Print View'!$AO$116,'WPTM - Section F'!$M$93:$M$494,0))&lt;&gt;0,INDEX('WPTM - Section F'!E$93:E$494,MATCH('Print View'!$AO$116,'WPTM - Section F'!$M$93:$M$494,0)),""),"")</f>
        <v/>
      </c>
      <c r="Q137" s="490"/>
      <c r="R137" s="480"/>
      <c r="S137" s="489" t="str">
        <f>IFERROR(IF(INDEX('WPTM - Section F'!D$93:D$494,MATCH('Print View'!$AP$116,'WPTM - Section F'!$M$93:$MK$494,0))&lt;&gt;0,INDEX('WPTM - Section F'!D$93:D$494,MATCH('Print View'!$AP$116,'WPTM - Section F'!$M$93:$M$494,0)),""),"")</f>
        <v/>
      </c>
      <c r="T137" s="490"/>
      <c r="U137" s="491"/>
      <c r="V137" s="479" t="str">
        <f>IFERROR(IF(INDEX('WPTM - Section F'!E$93:E$494,MATCH('Print View'!$AP$116,'WPTM - Section F'!$M$93:$M$494,0))&lt;&gt;0,INDEX('WPTM - Section F'!E$93:E$494,MATCH('Print View'!$AP$116,'WPTM - Section F'!$M$93:$M$494,0)),""),"")</f>
        <v/>
      </c>
      <c r="W137" s="490"/>
      <c r="X137" s="480"/>
      <c r="Y137" s="489" t="str">
        <f>IFERROR(IF(INDEX('WPTM - Section F'!D$93:D$494,MATCH('Print View'!$AQ$116,'WPTM - Section F'!$M$93:$MK$494,0))&lt;&gt;0,INDEX('WPTM - Section F'!D$93:D$494,MATCH('Print View'!$AQ$116,'WPTM - Section F'!$M$93:$M$494,0)),""),"")</f>
        <v/>
      </c>
      <c r="Z137" s="490"/>
      <c r="AA137" s="491"/>
      <c r="AB137" s="479" t="str">
        <f>IFERROR(IF(INDEX('WPTM - Section F'!E$93:E$494,MATCH('Print View'!$AQ$116,'WPTM - Section F'!$M$93:$M$494,0))&lt;&gt;0,INDEX('WPTM - Section F'!E$93:E$494,MATCH('Print View'!$AQ$116,'WPTM - Section F'!$M$93:$M$494,0)),""),"")</f>
        <v/>
      </c>
      <c r="AC137" s="490"/>
      <c r="AD137" s="480"/>
      <c r="AE137" s="489" t="str">
        <f>IFERROR(IF(INDEX('WPTM - Section F'!D$93:D$494,MATCH('Print View'!$AR$116,'WPTM - Section F'!$M$93:$MK$494,0))&lt;&gt;0,INDEX('WPTM - Section F'!D$93:D$494,MATCH('Print View'!$AR$116,'WPTM - Section F'!$M$93:$M$494,0)),""),"")</f>
        <v/>
      </c>
      <c r="AF137" s="490"/>
      <c r="AG137" s="491"/>
      <c r="AH137" s="479" t="str">
        <f>IFERROR(IF(INDEX('WPTM - Section F'!E$93:E$494,MATCH('Print View'!$AR$116,'WPTM - Section F'!$M$93:$M$494,0))&lt;&gt;0,INDEX('WPTM - Section F'!E$93:E$494,MATCH('Print View'!$AR$116,'WPTM - Section F'!$M$93:$M$494,0)),""),"")</f>
        <v/>
      </c>
      <c r="AI137" s="480"/>
      <c r="AJ137" s="207" t="str">
        <f>IFERROR(IF(INDEX('WPTM - Section F'!X$8:X$89,MATCH('Print View'!$A137,'WPTM - Section F'!$A$8:$A$89,0))&lt;&gt;0,INDEX('WPTM - Section F'!X$8:X$89,MATCH('Print View'!$A137,'WPTM - Section F'!$A$8:$A$89,0)),""),"")</f>
        <v/>
      </c>
      <c r="AM137" s="298"/>
      <c r="AN137" s="276" t="str">
        <f t="shared" si="0"/>
        <v>22-a1Y36000002VSZYEA4</v>
      </c>
      <c r="AO137" s="276" t="str">
        <f t="shared" si="1"/>
        <v>22-a1Y36000002VSZZEA4</v>
      </c>
      <c r="AP137" s="276" t="str">
        <f t="shared" si="2"/>
        <v>22-a1Y36000002VSZaEAO</v>
      </c>
      <c r="AQ137" s="276" t="str">
        <f t="shared" si="3"/>
        <v>22-a1Y36000002VSZbEAO</v>
      </c>
      <c r="AR137" s="276" t="str">
        <f t="shared" si="4"/>
        <v>22-a1Y36000002VSZcEAO</v>
      </c>
    </row>
    <row r="138" spans="1:44" ht="30" x14ac:dyDescent="0.25">
      <c r="A138" s="187">
        <v>23</v>
      </c>
      <c r="B138" s="187" t="str">
        <f>IFERROR(IF(INDEX('WPTM - Section F'!B$8:B$89,MATCH('Print View'!$A138,'WPTM - Section F'!$A$8:$A$89,0))&lt;&gt;0,INDEX('WPTM - Section F'!B$8:B$89,MATCH('Print View'!$A138,'WPTM - Section F'!$A$8:$A$89,0)),""),"")</f>
        <v/>
      </c>
      <c r="C138" s="187" t="str">
        <f>IFERROR(IF(INDEX('WPTM - Section F'!C$8:C$89,MATCH('Print View'!$A138,'WPTM - Section F'!$A$8:$A$89,0))&lt;&gt;0,INDEX('WPTM - Section F'!C$8:C$89,MATCH('Print View'!$A138,'WPTM - Section F'!$A$8:$A$89,0)),""),"")</f>
        <v/>
      </c>
      <c r="D138" s="187" t="str">
        <f>IFERROR(IF(INDEX('WPTM - Section F'!D$8:D$89,MATCH('Print View'!$A138,'WPTM - Section F'!$A$8:$A$89,0))&lt;&gt;0,INDEX('WPTM - Section F'!D$8:D$89,MATCH('Print View'!$A138,'WPTM - Section F'!$A$8:$A$89,0)),""),"")</f>
        <v/>
      </c>
      <c r="E138" s="187" t="str">
        <f>IFERROR(IF(INDEX('WPTM - Section F'!E$8:E$89,MATCH('Print View'!$A138,'WPTM - Section F'!$A$8:$A$89,0))&lt;&gt;0,INDEX('WPTM - Section F'!E$8:E$89,MATCH('Print View'!$A138,'WPTM - Section F'!$A$8:$A$89,0)),""),"")</f>
        <v/>
      </c>
      <c r="F138" s="188" t="str">
        <f>IFERROR(IF(INDEX('WPTM - Section F'!W$8:W$89,MATCH('Print View'!$A138,'WPTM - Section F'!$A$8:$A$89,0))&lt;&gt;0,INDEX('WPTM - Section F'!W$8:W$89,MATCH('Print View'!$A138,'WPTM - Section F'!$A$8:$A$89,0)),""),"")</f>
        <v/>
      </c>
      <c r="G138" s="492" t="str">
        <f>IFERROR(IF(INDEX('WPTM - Section F'!D$93:D$494,MATCH('Print View'!$AN$116,'WPTM - Section F'!$M$93:$MK$494,0))&lt;&gt;0,INDEX('WPTM - Section F'!D$93:D$494,MATCH('Print View'!$AN$116,'WPTM - Section F'!$M$93:$M$494,0)),""),"")</f>
        <v/>
      </c>
      <c r="H138" s="493"/>
      <c r="I138" s="494"/>
      <c r="J138" s="481" t="str">
        <f>IFERROR(IF(INDEX('WPTM - Section F'!E$93:E$494,MATCH('Print View'!$AN$116,'WPTM - Section F'!$M$93:$M$494,0))&lt;&gt;0,INDEX('WPTM - Section F'!E$93:E$494,MATCH('Print View'!$AN$116,'WPTM - Section F'!$M$93:$M$494,0)),""),"")</f>
        <v/>
      </c>
      <c r="K138" s="493"/>
      <c r="L138" s="482"/>
      <c r="M138" s="492" t="str">
        <f>IFERROR(IF(INDEX('WPTM - Section F'!D$93:D$494,MATCH('Print View'!$AO$116,'WPTM - Section F'!$M$93:$MK$494,0))&lt;&gt;0,INDEX('WPTM - Section F'!D$93:D$494,MATCH('Print View'!$AO$116,'WPTM - Section F'!$M$93:$M$494,0)),""),"")</f>
        <v/>
      </c>
      <c r="N138" s="493"/>
      <c r="O138" s="494"/>
      <c r="P138" s="481" t="str">
        <f>IFERROR(IF(INDEX('WPTM - Section F'!E$93:E$494,MATCH('Print View'!$AO$116,'WPTM - Section F'!$M$93:$M$494,0))&lt;&gt;0,INDEX('WPTM - Section F'!E$93:E$494,MATCH('Print View'!$AO$116,'WPTM - Section F'!$M$93:$M$494,0)),""),"")</f>
        <v/>
      </c>
      <c r="Q138" s="493"/>
      <c r="R138" s="482"/>
      <c r="S138" s="492" t="str">
        <f>IFERROR(IF(INDEX('WPTM - Section F'!D$93:D$494,MATCH('Print View'!$AP$116,'WPTM - Section F'!$M$93:$MK$494,0))&lt;&gt;0,INDEX('WPTM - Section F'!D$93:D$494,MATCH('Print View'!$AP$116,'WPTM - Section F'!$M$93:$M$494,0)),""),"")</f>
        <v/>
      </c>
      <c r="T138" s="493"/>
      <c r="U138" s="494"/>
      <c r="V138" s="481" t="str">
        <f>IFERROR(IF(INDEX('WPTM - Section F'!E$93:E$494,MATCH('Print View'!$AP$116,'WPTM - Section F'!$M$93:$M$494,0))&lt;&gt;0,INDEX('WPTM - Section F'!E$93:E$494,MATCH('Print View'!$AP$116,'WPTM - Section F'!$M$93:$M$494,0)),""),"")</f>
        <v/>
      </c>
      <c r="W138" s="493"/>
      <c r="X138" s="482"/>
      <c r="Y138" s="492" t="str">
        <f>IFERROR(IF(INDEX('WPTM - Section F'!D$93:D$494,MATCH('Print View'!$AQ$116,'WPTM - Section F'!$M$93:$MK$494,0))&lt;&gt;0,INDEX('WPTM - Section F'!D$93:D$494,MATCH('Print View'!$AQ$116,'WPTM - Section F'!$M$93:$M$494,0)),""),"")</f>
        <v/>
      </c>
      <c r="Z138" s="493"/>
      <c r="AA138" s="494"/>
      <c r="AB138" s="481" t="str">
        <f>IFERROR(IF(INDEX('WPTM - Section F'!E$93:E$494,MATCH('Print View'!$AQ$116,'WPTM - Section F'!$M$93:$M$494,0))&lt;&gt;0,INDEX('WPTM - Section F'!E$93:E$494,MATCH('Print View'!$AQ$116,'WPTM - Section F'!$M$93:$M$494,0)),""),"")</f>
        <v/>
      </c>
      <c r="AC138" s="493"/>
      <c r="AD138" s="482"/>
      <c r="AE138" s="492" t="str">
        <f>IFERROR(IF(INDEX('WPTM - Section F'!D$93:D$494,MATCH('Print View'!$AR$116,'WPTM - Section F'!$M$93:$MK$494,0))&lt;&gt;0,INDEX('WPTM - Section F'!D$93:D$494,MATCH('Print View'!$AR$116,'WPTM - Section F'!$M$93:$M$494,0)),""),"")</f>
        <v/>
      </c>
      <c r="AF138" s="493"/>
      <c r="AG138" s="494"/>
      <c r="AH138" s="481" t="str">
        <f>IFERROR(IF(INDEX('WPTM - Section F'!E$93:E$494,MATCH('Print View'!$AR$116,'WPTM - Section F'!$M$93:$M$494,0))&lt;&gt;0,INDEX('WPTM - Section F'!E$93:E$494,MATCH('Print View'!$AR$116,'WPTM - Section F'!$M$93:$M$494,0)),""),"")</f>
        <v/>
      </c>
      <c r="AI138" s="482"/>
      <c r="AJ138" s="208" t="str">
        <f>IFERROR(IF(INDEX('WPTM - Section F'!X$8:X$89,MATCH('Print View'!$A138,'WPTM - Section F'!$A$8:$A$89,0))&lt;&gt;0,INDEX('WPTM - Section F'!X$8:X$89,MATCH('Print View'!$A138,'WPTM - Section F'!$A$8:$A$89,0)),""),"")</f>
        <v/>
      </c>
      <c r="AM138" s="298"/>
      <c r="AN138" s="276" t="str">
        <f t="shared" si="0"/>
        <v>23-a1Y36000002VSZYEA4</v>
      </c>
      <c r="AO138" s="276" t="str">
        <f t="shared" si="1"/>
        <v>23-a1Y36000002VSZZEA4</v>
      </c>
      <c r="AP138" s="276" t="str">
        <f t="shared" si="2"/>
        <v>23-a1Y36000002VSZaEAO</v>
      </c>
      <c r="AQ138" s="276" t="str">
        <f t="shared" si="3"/>
        <v>23-a1Y36000002VSZbEAO</v>
      </c>
      <c r="AR138" s="276" t="str">
        <f t="shared" si="4"/>
        <v>23-a1Y36000002VSZcEAO</v>
      </c>
    </row>
    <row r="139" spans="1:44" ht="30" x14ac:dyDescent="0.25">
      <c r="A139" s="182">
        <v>24</v>
      </c>
      <c r="B139" s="182" t="str">
        <f>IFERROR(IF(INDEX('WPTM - Section F'!B$8:B$89,MATCH('Print View'!$A139,'WPTM - Section F'!$A$8:$A$89,0))&lt;&gt;0,INDEX('WPTM - Section F'!B$8:B$89,MATCH('Print View'!$A139,'WPTM - Section F'!$A$8:$A$89,0)),""),"")</f>
        <v/>
      </c>
      <c r="C139" s="182" t="str">
        <f>IFERROR(IF(INDEX('WPTM - Section F'!C$8:C$89,MATCH('Print View'!$A139,'WPTM - Section F'!$A$8:$A$89,0))&lt;&gt;0,INDEX('WPTM - Section F'!C$8:C$89,MATCH('Print View'!$A139,'WPTM - Section F'!$A$8:$A$89,0)),""),"")</f>
        <v/>
      </c>
      <c r="D139" s="182" t="str">
        <f>IFERROR(IF(INDEX('WPTM - Section F'!D$8:D$89,MATCH('Print View'!$A139,'WPTM - Section F'!$A$8:$A$89,0))&lt;&gt;0,INDEX('WPTM - Section F'!D$8:D$89,MATCH('Print View'!$A139,'WPTM - Section F'!$A$8:$A$89,0)),""),"")</f>
        <v/>
      </c>
      <c r="E139" s="182" t="str">
        <f>IFERROR(IF(INDEX('WPTM - Section F'!E$8:E$89,MATCH('Print View'!$A139,'WPTM - Section F'!$A$8:$A$89,0))&lt;&gt;0,INDEX('WPTM - Section F'!E$8:E$89,MATCH('Print View'!$A139,'WPTM - Section F'!$A$8:$A$89,0)),""),"")</f>
        <v/>
      </c>
      <c r="F139" s="183" t="str">
        <f>IFERROR(IF(INDEX('WPTM - Section F'!W$8:W$89,MATCH('Print View'!$A139,'WPTM - Section F'!$A$8:$A$89,0))&lt;&gt;0,INDEX('WPTM - Section F'!W$8:W$89,MATCH('Print View'!$A139,'WPTM - Section F'!$A$8:$A$89,0)),""),"")</f>
        <v/>
      </c>
      <c r="G139" s="489" t="str">
        <f>IFERROR(IF(INDEX('WPTM - Section F'!D$93:D$494,MATCH('Print View'!$AN$116,'WPTM - Section F'!$M$93:$MK$494,0))&lt;&gt;0,INDEX('WPTM - Section F'!D$93:D$494,MATCH('Print View'!$AN$116,'WPTM - Section F'!$M$93:$M$494,0)),""),"")</f>
        <v/>
      </c>
      <c r="H139" s="490"/>
      <c r="I139" s="491"/>
      <c r="J139" s="479" t="str">
        <f>IFERROR(IF(INDEX('WPTM - Section F'!E$93:E$494,MATCH('Print View'!$AN$116,'WPTM - Section F'!$M$93:$M$494,0))&lt;&gt;0,INDEX('WPTM - Section F'!E$93:E$494,MATCH('Print View'!$AN$116,'WPTM - Section F'!$M$93:$M$494,0)),""),"")</f>
        <v/>
      </c>
      <c r="K139" s="490"/>
      <c r="L139" s="480"/>
      <c r="M139" s="489" t="str">
        <f>IFERROR(IF(INDEX('WPTM - Section F'!D$93:D$494,MATCH('Print View'!$AO$116,'WPTM - Section F'!$M$93:$MK$494,0))&lt;&gt;0,INDEX('WPTM - Section F'!D$93:D$494,MATCH('Print View'!$AO$116,'WPTM - Section F'!$M$93:$M$494,0)),""),"")</f>
        <v/>
      </c>
      <c r="N139" s="490"/>
      <c r="O139" s="491"/>
      <c r="P139" s="479" t="str">
        <f>IFERROR(IF(INDEX('WPTM - Section F'!E$93:E$494,MATCH('Print View'!$AO$116,'WPTM - Section F'!$M$93:$M$494,0))&lt;&gt;0,INDEX('WPTM - Section F'!E$93:E$494,MATCH('Print View'!$AO$116,'WPTM - Section F'!$M$93:$M$494,0)),""),"")</f>
        <v/>
      </c>
      <c r="Q139" s="490"/>
      <c r="R139" s="480"/>
      <c r="S139" s="489" t="str">
        <f>IFERROR(IF(INDEX('WPTM - Section F'!D$93:D$494,MATCH('Print View'!$AP$116,'WPTM - Section F'!$M$93:$MK$494,0))&lt;&gt;0,INDEX('WPTM - Section F'!D$93:D$494,MATCH('Print View'!$AP$116,'WPTM - Section F'!$M$93:$M$494,0)),""),"")</f>
        <v/>
      </c>
      <c r="T139" s="490"/>
      <c r="U139" s="491"/>
      <c r="V139" s="479" t="str">
        <f>IFERROR(IF(INDEX('WPTM - Section F'!E$93:E$494,MATCH('Print View'!$AP$116,'WPTM - Section F'!$M$93:$M$494,0))&lt;&gt;0,INDEX('WPTM - Section F'!E$93:E$494,MATCH('Print View'!$AP$116,'WPTM - Section F'!$M$93:$M$494,0)),""),"")</f>
        <v/>
      </c>
      <c r="W139" s="490"/>
      <c r="X139" s="480"/>
      <c r="Y139" s="489" t="str">
        <f>IFERROR(IF(INDEX('WPTM - Section F'!D$93:D$494,MATCH('Print View'!$AQ$116,'WPTM - Section F'!$M$93:$MK$494,0))&lt;&gt;0,INDEX('WPTM - Section F'!D$93:D$494,MATCH('Print View'!$AQ$116,'WPTM - Section F'!$M$93:$M$494,0)),""),"")</f>
        <v/>
      </c>
      <c r="Z139" s="490"/>
      <c r="AA139" s="491"/>
      <c r="AB139" s="479" t="str">
        <f>IFERROR(IF(INDEX('WPTM - Section F'!E$93:E$494,MATCH('Print View'!$AQ$116,'WPTM - Section F'!$M$93:$M$494,0))&lt;&gt;0,INDEX('WPTM - Section F'!E$93:E$494,MATCH('Print View'!$AQ$116,'WPTM - Section F'!$M$93:$M$494,0)),""),"")</f>
        <v/>
      </c>
      <c r="AC139" s="490"/>
      <c r="AD139" s="480"/>
      <c r="AE139" s="489" t="str">
        <f>IFERROR(IF(INDEX('WPTM - Section F'!D$93:D$494,MATCH('Print View'!$AR$116,'WPTM - Section F'!$M$93:$MK$494,0))&lt;&gt;0,INDEX('WPTM - Section F'!D$93:D$494,MATCH('Print View'!$AR$116,'WPTM - Section F'!$M$93:$M$494,0)),""),"")</f>
        <v/>
      </c>
      <c r="AF139" s="490"/>
      <c r="AG139" s="491"/>
      <c r="AH139" s="479" t="str">
        <f>IFERROR(IF(INDEX('WPTM - Section F'!E$93:E$494,MATCH('Print View'!$AR$116,'WPTM - Section F'!$M$93:$M$494,0))&lt;&gt;0,INDEX('WPTM - Section F'!E$93:E$494,MATCH('Print View'!$AR$116,'WPTM - Section F'!$M$93:$M$494,0)),""),"")</f>
        <v/>
      </c>
      <c r="AI139" s="480"/>
      <c r="AJ139" s="207" t="str">
        <f>IFERROR(IF(INDEX('WPTM - Section F'!X$8:X$89,MATCH('Print View'!$A139,'WPTM - Section F'!$A$8:$A$89,0))&lt;&gt;0,INDEX('WPTM - Section F'!X$8:X$89,MATCH('Print View'!$A139,'WPTM - Section F'!$A$8:$A$89,0)),""),"")</f>
        <v/>
      </c>
      <c r="AM139" s="298"/>
      <c r="AN139" s="276" t="str">
        <f t="shared" si="0"/>
        <v>24-a1Y36000002VSZYEA4</v>
      </c>
      <c r="AO139" s="276" t="str">
        <f t="shared" si="1"/>
        <v>24-a1Y36000002VSZZEA4</v>
      </c>
      <c r="AP139" s="276" t="str">
        <f t="shared" si="2"/>
        <v>24-a1Y36000002VSZaEAO</v>
      </c>
      <c r="AQ139" s="276" t="str">
        <f t="shared" si="3"/>
        <v>24-a1Y36000002VSZbEAO</v>
      </c>
      <c r="AR139" s="276" t="str">
        <f t="shared" si="4"/>
        <v>24-a1Y36000002VSZcEAO</v>
      </c>
    </row>
    <row r="140" spans="1:44" ht="30" x14ac:dyDescent="0.25">
      <c r="A140" s="187">
        <v>25</v>
      </c>
      <c r="B140" s="187" t="str">
        <f>IFERROR(IF(INDEX('WPTM - Section F'!B$8:B$89,MATCH('Print View'!$A140,'WPTM - Section F'!$A$8:$A$89,0))&lt;&gt;0,INDEX('WPTM - Section F'!B$8:B$89,MATCH('Print View'!$A140,'WPTM - Section F'!$A$8:$A$89,0)),""),"")</f>
        <v/>
      </c>
      <c r="C140" s="187" t="str">
        <f>IFERROR(IF(INDEX('WPTM - Section F'!C$8:C$89,MATCH('Print View'!$A140,'WPTM - Section F'!$A$8:$A$89,0))&lt;&gt;0,INDEX('WPTM - Section F'!C$8:C$89,MATCH('Print View'!$A140,'WPTM - Section F'!$A$8:$A$89,0)),""),"")</f>
        <v/>
      </c>
      <c r="D140" s="187" t="str">
        <f>IFERROR(IF(INDEX('WPTM - Section F'!D$8:D$89,MATCH('Print View'!$A140,'WPTM - Section F'!$A$8:$A$89,0))&lt;&gt;0,INDEX('WPTM - Section F'!D$8:D$89,MATCH('Print View'!$A140,'WPTM - Section F'!$A$8:$A$89,0)),""),"")</f>
        <v/>
      </c>
      <c r="E140" s="187" t="str">
        <f>IFERROR(IF(INDEX('WPTM - Section F'!E$8:E$89,MATCH('Print View'!$A140,'WPTM - Section F'!$A$8:$A$89,0))&lt;&gt;0,INDEX('WPTM - Section F'!E$8:E$89,MATCH('Print View'!$A140,'WPTM - Section F'!$A$8:$A$89,0)),""),"")</f>
        <v/>
      </c>
      <c r="F140" s="188" t="str">
        <f>IFERROR(IF(INDEX('WPTM - Section F'!W$8:W$89,MATCH('Print View'!$A140,'WPTM - Section F'!$A$8:$A$89,0))&lt;&gt;0,INDEX('WPTM - Section F'!W$8:W$89,MATCH('Print View'!$A140,'WPTM - Section F'!$A$8:$A$89,0)),""),"")</f>
        <v/>
      </c>
      <c r="G140" s="492" t="str">
        <f>IFERROR(IF(INDEX('WPTM - Section F'!D$93:D$494,MATCH('Print View'!$AN$116,'WPTM - Section F'!$M$93:$MK$494,0))&lt;&gt;0,INDEX('WPTM - Section F'!D$93:D$494,MATCH('Print View'!$AN$116,'WPTM - Section F'!$M$93:$M$494,0)),""),"")</f>
        <v/>
      </c>
      <c r="H140" s="493"/>
      <c r="I140" s="494"/>
      <c r="J140" s="481" t="str">
        <f>IFERROR(IF(INDEX('WPTM - Section F'!E$93:E$494,MATCH('Print View'!$AN$116,'WPTM - Section F'!$M$93:$M$494,0))&lt;&gt;0,INDEX('WPTM - Section F'!E$93:E$494,MATCH('Print View'!$AN$116,'WPTM - Section F'!$M$93:$M$494,0)),""),"")</f>
        <v/>
      </c>
      <c r="K140" s="493"/>
      <c r="L140" s="482"/>
      <c r="M140" s="492" t="str">
        <f>IFERROR(IF(INDEX('WPTM - Section F'!D$93:D$494,MATCH('Print View'!$AO$116,'WPTM - Section F'!$M$93:$MK$494,0))&lt;&gt;0,INDEX('WPTM - Section F'!D$93:D$494,MATCH('Print View'!$AO$116,'WPTM - Section F'!$M$93:$M$494,0)),""),"")</f>
        <v/>
      </c>
      <c r="N140" s="493"/>
      <c r="O140" s="494"/>
      <c r="P140" s="481" t="str">
        <f>IFERROR(IF(INDEX('WPTM - Section F'!E$93:E$494,MATCH('Print View'!$AO$116,'WPTM - Section F'!$M$93:$M$494,0))&lt;&gt;0,INDEX('WPTM - Section F'!E$93:E$494,MATCH('Print View'!$AO$116,'WPTM - Section F'!$M$93:$M$494,0)),""),"")</f>
        <v/>
      </c>
      <c r="Q140" s="493"/>
      <c r="R140" s="482"/>
      <c r="S140" s="492" t="str">
        <f>IFERROR(IF(INDEX('WPTM - Section F'!D$93:D$494,MATCH('Print View'!$AP$116,'WPTM - Section F'!$M$93:$MK$494,0))&lt;&gt;0,INDEX('WPTM - Section F'!D$93:D$494,MATCH('Print View'!$AP$116,'WPTM - Section F'!$M$93:$M$494,0)),""),"")</f>
        <v/>
      </c>
      <c r="T140" s="493"/>
      <c r="U140" s="494"/>
      <c r="V140" s="481" t="str">
        <f>IFERROR(IF(INDEX('WPTM - Section F'!E$93:E$494,MATCH('Print View'!$AP$116,'WPTM - Section F'!$M$93:$M$494,0))&lt;&gt;0,INDEX('WPTM - Section F'!E$93:E$494,MATCH('Print View'!$AP$116,'WPTM - Section F'!$M$93:$M$494,0)),""),"")</f>
        <v/>
      </c>
      <c r="W140" s="493"/>
      <c r="X140" s="482"/>
      <c r="Y140" s="492" t="str">
        <f>IFERROR(IF(INDEX('WPTM - Section F'!D$93:D$494,MATCH('Print View'!$AQ$116,'WPTM - Section F'!$M$93:$MK$494,0))&lt;&gt;0,INDEX('WPTM - Section F'!D$93:D$494,MATCH('Print View'!$AQ$116,'WPTM - Section F'!$M$93:$M$494,0)),""),"")</f>
        <v/>
      </c>
      <c r="Z140" s="493"/>
      <c r="AA140" s="494"/>
      <c r="AB140" s="481" t="str">
        <f>IFERROR(IF(INDEX('WPTM - Section F'!E$93:E$494,MATCH('Print View'!$AQ$116,'WPTM - Section F'!$M$93:$M$494,0))&lt;&gt;0,INDEX('WPTM - Section F'!E$93:E$494,MATCH('Print View'!$AQ$116,'WPTM - Section F'!$M$93:$M$494,0)),""),"")</f>
        <v/>
      </c>
      <c r="AC140" s="493"/>
      <c r="AD140" s="482"/>
      <c r="AE140" s="492" t="str">
        <f>IFERROR(IF(INDEX('WPTM - Section F'!D$93:D$494,MATCH('Print View'!$AR$116,'WPTM - Section F'!$M$93:$MK$494,0))&lt;&gt;0,INDEX('WPTM - Section F'!D$93:D$494,MATCH('Print View'!$AR$116,'WPTM - Section F'!$M$93:$M$494,0)),""),"")</f>
        <v/>
      </c>
      <c r="AF140" s="493"/>
      <c r="AG140" s="494"/>
      <c r="AH140" s="481" t="str">
        <f>IFERROR(IF(INDEX('WPTM - Section F'!E$93:E$494,MATCH('Print View'!$AR$116,'WPTM - Section F'!$M$93:$M$494,0))&lt;&gt;0,INDEX('WPTM - Section F'!E$93:E$494,MATCH('Print View'!$AR$116,'WPTM - Section F'!$M$93:$M$494,0)),""),"")</f>
        <v/>
      </c>
      <c r="AI140" s="482"/>
      <c r="AJ140" s="208" t="str">
        <f>IFERROR(IF(INDEX('WPTM - Section F'!X$8:X$89,MATCH('Print View'!$A140,'WPTM - Section F'!$A$8:$A$89,0))&lt;&gt;0,INDEX('WPTM - Section F'!X$8:X$89,MATCH('Print View'!$A140,'WPTM - Section F'!$A$8:$A$89,0)),""),"")</f>
        <v/>
      </c>
      <c r="AM140" s="298"/>
      <c r="AN140" s="276" t="str">
        <f t="shared" si="0"/>
        <v>25-a1Y36000002VSZYEA4</v>
      </c>
      <c r="AO140" s="276" t="str">
        <f t="shared" si="1"/>
        <v>25-a1Y36000002VSZZEA4</v>
      </c>
      <c r="AP140" s="276" t="str">
        <f t="shared" si="2"/>
        <v>25-a1Y36000002VSZaEAO</v>
      </c>
      <c r="AQ140" s="276" t="str">
        <f t="shared" si="3"/>
        <v>25-a1Y36000002VSZbEAO</v>
      </c>
      <c r="AR140" s="276" t="str">
        <f t="shared" si="4"/>
        <v>25-a1Y36000002VSZcEAO</v>
      </c>
    </row>
    <row r="141" spans="1:44" ht="30" x14ac:dyDescent="0.25">
      <c r="A141" s="182">
        <v>26</v>
      </c>
      <c r="B141" s="182" t="str">
        <f>IFERROR(IF(INDEX('WPTM - Section F'!B$8:B$89,MATCH('Print View'!$A141,'WPTM - Section F'!$A$8:$A$89,0))&lt;&gt;0,INDEX('WPTM - Section F'!B$8:B$89,MATCH('Print View'!$A141,'WPTM - Section F'!$A$8:$A$89,0)),""),"")</f>
        <v/>
      </c>
      <c r="C141" s="182" t="str">
        <f>IFERROR(IF(INDEX('WPTM - Section F'!C$8:C$89,MATCH('Print View'!$A141,'WPTM - Section F'!$A$8:$A$89,0))&lt;&gt;0,INDEX('WPTM - Section F'!C$8:C$89,MATCH('Print View'!$A141,'WPTM - Section F'!$A$8:$A$89,0)),""),"")</f>
        <v/>
      </c>
      <c r="D141" s="182" t="str">
        <f>IFERROR(IF(INDEX('WPTM - Section F'!D$8:D$89,MATCH('Print View'!$A141,'WPTM - Section F'!$A$8:$A$89,0))&lt;&gt;0,INDEX('WPTM - Section F'!D$8:D$89,MATCH('Print View'!$A141,'WPTM - Section F'!$A$8:$A$89,0)),""),"")</f>
        <v/>
      </c>
      <c r="E141" s="182" t="str">
        <f>IFERROR(IF(INDEX('WPTM - Section F'!E$8:E$89,MATCH('Print View'!$A141,'WPTM - Section F'!$A$8:$A$89,0))&lt;&gt;0,INDEX('WPTM - Section F'!E$8:E$89,MATCH('Print View'!$A141,'WPTM - Section F'!$A$8:$A$89,0)),""),"")</f>
        <v/>
      </c>
      <c r="F141" s="183" t="str">
        <f>IFERROR(IF(INDEX('WPTM - Section F'!W$8:W$89,MATCH('Print View'!$A141,'WPTM - Section F'!$A$8:$A$89,0))&lt;&gt;0,INDEX('WPTM - Section F'!W$8:W$89,MATCH('Print View'!$A141,'WPTM - Section F'!$A$8:$A$89,0)),""),"")</f>
        <v/>
      </c>
      <c r="G141" s="489" t="str">
        <f>IFERROR(IF(INDEX('WPTM - Section F'!D$93:D$494,MATCH('Print View'!$AN$116,'WPTM - Section F'!$M$93:$MK$494,0))&lt;&gt;0,INDEX('WPTM - Section F'!D$93:D$494,MATCH('Print View'!$AN$116,'WPTM - Section F'!$M$93:$M$494,0)),""),"")</f>
        <v/>
      </c>
      <c r="H141" s="490"/>
      <c r="I141" s="491"/>
      <c r="J141" s="479" t="str">
        <f>IFERROR(IF(INDEX('WPTM - Section F'!E$93:E$494,MATCH('Print View'!$AN$116,'WPTM - Section F'!$M$93:$M$494,0))&lt;&gt;0,INDEX('WPTM - Section F'!E$93:E$494,MATCH('Print View'!$AN$116,'WPTM - Section F'!$M$93:$M$494,0)),""),"")</f>
        <v/>
      </c>
      <c r="K141" s="490"/>
      <c r="L141" s="480"/>
      <c r="M141" s="489" t="str">
        <f>IFERROR(IF(INDEX('WPTM - Section F'!D$93:D$494,MATCH('Print View'!$AO$116,'WPTM - Section F'!$M$93:$MK$494,0))&lt;&gt;0,INDEX('WPTM - Section F'!D$93:D$494,MATCH('Print View'!$AO$116,'WPTM - Section F'!$M$93:$M$494,0)),""),"")</f>
        <v/>
      </c>
      <c r="N141" s="490"/>
      <c r="O141" s="491"/>
      <c r="P141" s="479" t="str">
        <f>IFERROR(IF(INDEX('WPTM - Section F'!E$93:E$494,MATCH('Print View'!$AO$116,'WPTM - Section F'!$M$93:$M$494,0))&lt;&gt;0,INDEX('WPTM - Section F'!E$93:E$494,MATCH('Print View'!$AO$116,'WPTM - Section F'!$M$93:$M$494,0)),""),"")</f>
        <v/>
      </c>
      <c r="Q141" s="490"/>
      <c r="R141" s="480"/>
      <c r="S141" s="489" t="str">
        <f>IFERROR(IF(INDEX('WPTM - Section F'!D$93:D$494,MATCH('Print View'!$AP$116,'WPTM - Section F'!$M$93:$MK$494,0))&lt;&gt;0,INDEX('WPTM - Section F'!D$93:D$494,MATCH('Print View'!$AP$116,'WPTM - Section F'!$M$93:$M$494,0)),""),"")</f>
        <v/>
      </c>
      <c r="T141" s="490"/>
      <c r="U141" s="491"/>
      <c r="V141" s="479" t="str">
        <f>IFERROR(IF(INDEX('WPTM - Section F'!E$93:E$494,MATCH('Print View'!$AP$116,'WPTM - Section F'!$M$93:$M$494,0))&lt;&gt;0,INDEX('WPTM - Section F'!E$93:E$494,MATCH('Print View'!$AP$116,'WPTM - Section F'!$M$93:$M$494,0)),""),"")</f>
        <v/>
      </c>
      <c r="W141" s="490"/>
      <c r="X141" s="480"/>
      <c r="Y141" s="489" t="str">
        <f>IFERROR(IF(INDEX('WPTM - Section F'!D$93:D$494,MATCH('Print View'!$AQ$116,'WPTM - Section F'!$M$93:$MK$494,0))&lt;&gt;0,INDEX('WPTM - Section F'!D$93:D$494,MATCH('Print View'!$AQ$116,'WPTM - Section F'!$M$93:$M$494,0)),""),"")</f>
        <v/>
      </c>
      <c r="Z141" s="490"/>
      <c r="AA141" s="491"/>
      <c r="AB141" s="479" t="str">
        <f>IFERROR(IF(INDEX('WPTM - Section F'!E$93:E$494,MATCH('Print View'!$AQ$116,'WPTM - Section F'!$M$93:$M$494,0))&lt;&gt;0,INDEX('WPTM - Section F'!E$93:E$494,MATCH('Print View'!$AQ$116,'WPTM - Section F'!$M$93:$M$494,0)),""),"")</f>
        <v/>
      </c>
      <c r="AC141" s="490"/>
      <c r="AD141" s="480"/>
      <c r="AE141" s="489" t="str">
        <f>IFERROR(IF(INDEX('WPTM - Section F'!D$93:D$494,MATCH('Print View'!$AR$116,'WPTM - Section F'!$M$93:$MK$494,0))&lt;&gt;0,INDEX('WPTM - Section F'!D$93:D$494,MATCH('Print View'!$AR$116,'WPTM - Section F'!$M$93:$M$494,0)),""),"")</f>
        <v/>
      </c>
      <c r="AF141" s="490"/>
      <c r="AG141" s="491"/>
      <c r="AH141" s="479" t="str">
        <f>IFERROR(IF(INDEX('WPTM - Section F'!E$93:E$494,MATCH('Print View'!$AR$116,'WPTM - Section F'!$M$93:$M$494,0))&lt;&gt;0,INDEX('WPTM - Section F'!E$93:E$494,MATCH('Print View'!$AR$116,'WPTM - Section F'!$M$93:$M$494,0)),""),"")</f>
        <v/>
      </c>
      <c r="AI141" s="480"/>
      <c r="AJ141" s="207" t="str">
        <f>IFERROR(IF(INDEX('WPTM - Section F'!X$8:X$89,MATCH('Print View'!$A141,'WPTM - Section F'!$A$8:$A$89,0))&lt;&gt;0,INDEX('WPTM - Section F'!X$8:X$89,MATCH('Print View'!$A141,'WPTM - Section F'!$A$8:$A$89,0)),""),"")</f>
        <v/>
      </c>
      <c r="AM141" s="298"/>
      <c r="AN141" s="276" t="str">
        <f t="shared" si="0"/>
        <v>26-a1Y36000002VSZYEA4</v>
      </c>
      <c r="AO141" s="276" t="str">
        <f t="shared" si="1"/>
        <v>26-a1Y36000002VSZZEA4</v>
      </c>
      <c r="AP141" s="276" t="str">
        <f t="shared" si="2"/>
        <v>26-a1Y36000002VSZaEAO</v>
      </c>
      <c r="AQ141" s="276" t="str">
        <f t="shared" si="3"/>
        <v>26-a1Y36000002VSZbEAO</v>
      </c>
      <c r="AR141" s="276" t="str">
        <f t="shared" si="4"/>
        <v>26-a1Y36000002VSZcEAO</v>
      </c>
    </row>
    <row r="142" spans="1:44" ht="30" x14ac:dyDescent="0.25">
      <c r="A142" s="187">
        <v>27</v>
      </c>
      <c r="B142" s="187" t="str">
        <f>IFERROR(IF(INDEX('WPTM - Section F'!B$8:B$89,MATCH('Print View'!$A142,'WPTM - Section F'!$A$8:$A$89,0))&lt;&gt;0,INDEX('WPTM - Section F'!B$8:B$89,MATCH('Print View'!$A142,'WPTM - Section F'!$A$8:$A$89,0)),""),"")</f>
        <v/>
      </c>
      <c r="C142" s="187" t="str">
        <f>IFERROR(IF(INDEX('WPTM - Section F'!C$8:C$89,MATCH('Print View'!$A142,'WPTM - Section F'!$A$8:$A$89,0))&lt;&gt;0,INDEX('WPTM - Section F'!C$8:C$89,MATCH('Print View'!$A142,'WPTM - Section F'!$A$8:$A$89,0)),""),"")</f>
        <v/>
      </c>
      <c r="D142" s="187" t="str">
        <f>IFERROR(IF(INDEX('WPTM - Section F'!D$8:D$89,MATCH('Print View'!$A142,'WPTM - Section F'!$A$8:$A$89,0))&lt;&gt;0,INDEX('WPTM - Section F'!D$8:D$89,MATCH('Print View'!$A142,'WPTM - Section F'!$A$8:$A$89,0)),""),"")</f>
        <v/>
      </c>
      <c r="E142" s="187" t="str">
        <f>IFERROR(IF(INDEX('WPTM - Section F'!E$8:E$89,MATCH('Print View'!$A142,'WPTM - Section F'!$A$8:$A$89,0))&lt;&gt;0,INDEX('WPTM - Section F'!E$8:E$89,MATCH('Print View'!$A142,'WPTM - Section F'!$A$8:$A$89,0)),""),"")</f>
        <v/>
      </c>
      <c r="F142" s="188" t="str">
        <f>IFERROR(IF(INDEX('WPTM - Section F'!W$8:W$89,MATCH('Print View'!$A142,'WPTM - Section F'!$A$8:$A$89,0))&lt;&gt;0,INDEX('WPTM - Section F'!W$8:W$89,MATCH('Print View'!$A142,'WPTM - Section F'!$A$8:$A$89,0)),""),"")</f>
        <v/>
      </c>
      <c r="G142" s="492" t="str">
        <f>IFERROR(IF(INDEX('WPTM - Section F'!D$93:D$494,MATCH('Print View'!$AN$116,'WPTM - Section F'!$M$93:$MK$494,0))&lt;&gt;0,INDEX('WPTM - Section F'!D$93:D$494,MATCH('Print View'!$AN$116,'WPTM - Section F'!$M$93:$M$494,0)),""),"")</f>
        <v/>
      </c>
      <c r="H142" s="493"/>
      <c r="I142" s="494"/>
      <c r="J142" s="481" t="str">
        <f>IFERROR(IF(INDEX('WPTM - Section F'!E$93:E$494,MATCH('Print View'!$AN$116,'WPTM - Section F'!$M$93:$M$494,0))&lt;&gt;0,INDEX('WPTM - Section F'!E$93:E$494,MATCH('Print View'!$AN$116,'WPTM - Section F'!$M$93:$M$494,0)),""),"")</f>
        <v/>
      </c>
      <c r="K142" s="493"/>
      <c r="L142" s="482"/>
      <c r="M142" s="492" t="str">
        <f>IFERROR(IF(INDEX('WPTM - Section F'!D$93:D$494,MATCH('Print View'!$AO$116,'WPTM - Section F'!$M$93:$MK$494,0))&lt;&gt;0,INDEX('WPTM - Section F'!D$93:D$494,MATCH('Print View'!$AO$116,'WPTM - Section F'!$M$93:$M$494,0)),""),"")</f>
        <v/>
      </c>
      <c r="N142" s="493"/>
      <c r="O142" s="494"/>
      <c r="P142" s="481" t="str">
        <f>IFERROR(IF(INDEX('WPTM - Section F'!E$93:E$494,MATCH('Print View'!$AO$116,'WPTM - Section F'!$M$93:$M$494,0))&lt;&gt;0,INDEX('WPTM - Section F'!E$93:E$494,MATCH('Print View'!$AO$116,'WPTM - Section F'!$M$93:$M$494,0)),""),"")</f>
        <v/>
      </c>
      <c r="Q142" s="493"/>
      <c r="R142" s="482"/>
      <c r="S142" s="492" t="str">
        <f>IFERROR(IF(INDEX('WPTM - Section F'!D$93:D$494,MATCH('Print View'!$AP$116,'WPTM - Section F'!$M$93:$MK$494,0))&lt;&gt;0,INDEX('WPTM - Section F'!D$93:D$494,MATCH('Print View'!$AP$116,'WPTM - Section F'!$M$93:$M$494,0)),""),"")</f>
        <v/>
      </c>
      <c r="T142" s="493"/>
      <c r="U142" s="494"/>
      <c r="V142" s="481" t="str">
        <f>IFERROR(IF(INDEX('WPTM - Section F'!E$93:E$494,MATCH('Print View'!$AP$116,'WPTM - Section F'!$M$93:$M$494,0))&lt;&gt;0,INDEX('WPTM - Section F'!E$93:E$494,MATCH('Print View'!$AP$116,'WPTM - Section F'!$M$93:$M$494,0)),""),"")</f>
        <v/>
      </c>
      <c r="W142" s="493"/>
      <c r="X142" s="482"/>
      <c r="Y142" s="492" t="str">
        <f>IFERROR(IF(INDEX('WPTM - Section F'!D$93:D$494,MATCH('Print View'!$AQ$116,'WPTM - Section F'!$M$93:$MK$494,0))&lt;&gt;0,INDEX('WPTM - Section F'!D$93:D$494,MATCH('Print View'!$AQ$116,'WPTM - Section F'!$M$93:$M$494,0)),""),"")</f>
        <v/>
      </c>
      <c r="Z142" s="493"/>
      <c r="AA142" s="494"/>
      <c r="AB142" s="481" t="str">
        <f>IFERROR(IF(INDEX('WPTM - Section F'!E$93:E$494,MATCH('Print View'!$AQ$116,'WPTM - Section F'!$M$93:$M$494,0))&lt;&gt;0,INDEX('WPTM - Section F'!E$93:E$494,MATCH('Print View'!$AQ$116,'WPTM - Section F'!$M$93:$M$494,0)),""),"")</f>
        <v/>
      </c>
      <c r="AC142" s="493"/>
      <c r="AD142" s="482"/>
      <c r="AE142" s="492" t="str">
        <f>IFERROR(IF(INDEX('WPTM - Section F'!D$93:D$494,MATCH('Print View'!$AR$116,'WPTM - Section F'!$M$93:$MK$494,0))&lt;&gt;0,INDEX('WPTM - Section F'!D$93:D$494,MATCH('Print View'!$AR$116,'WPTM - Section F'!$M$93:$M$494,0)),""),"")</f>
        <v/>
      </c>
      <c r="AF142" s="493"/>
      <c r="AG142" s="494"/>
      <c r="AH142" s="481" t="str">
        <f>IFERROR(IF(INDEX('WPTM - Section F'!E$93:E$494,MATCH('Print View'!$AR$116,'WPTM - Section F'!$M$93:$M$494,0))&lt;&gt;0,INDEX('WPTM - Section F'!E$93:E$494,MATCH('Print View'!$AR$116,'WPTM - Section F'!$M$93:$M$494,0)),""),"")</f>
        <v/>
      </c>
      <c r="AI142" s="482"/>
      <c r="AJ142" s="208" t="str">
        <f>IFERROR(IF(INDEX('WPTM - Section F'!X$8:X$89,MATCH('Print View'!$A142,'WPTM - Section F'!$A$8:$A$89,0))&lt;&gt;0,INDEX('WPTM - Section F'!X$8:X$89,MATCH('Print View'!$A142,'WPTM - Section F'!$A$8:$A$89,0)),""),"")</f>
        <v/>
      </c>
      <c r="AM142" s="298"/>
      <c r="AN142" s="276" t="str">
        <f t="shared" si="0"/>
        <v>27-a1Y36000002VSZYEA4</v>
      </c>
      <c r="AO142" s="276" t="str">
        <f t="shared" si="1"/>
        <v>27-a1Y36000002VSZZEA4</v>
      </c>
      <c r="AP142" s="276" t="str">
        <f t="shared" si="2"/>
        <v>27-a1Y36000002VSZaEAO</v>
      </c>
      <c r="AQ142" s="276" t="str">
        <f t="shared" si="3"/>
        <v>27-a1Y36000002VSZbEAO</v>
      </c>
      <c r="AR142" s="276" t="str">
        <f t="shared" si="4"/>
        <v>27-a1Y36000002VSZcEAO</v>
      </c>
    </row>
    <row r="143" spans="1:44" ht="30" x14ac:dyDescent="0.25">
      <c r="A143" s="182">
        <v>28</v>
      </c>
      <c r="B143" s="182" t="str">
        <f>IFERROR(IF(INDEX('WPTM - Section F'!B$8:B$89,MATCH('Print View'!$A143,'WPTM - Section F'!$A$8:$A$89,0))&lt;&gt;0,INDEX('WPTM - Section F'!B$8:B$89,MATCH('Print View'!$A143,'WPTM - Section F'!$A$8:$A$89,0)),""),"")</f>
        <v/>
      </c>
      <c r="C143" s="182" t="str">
        <f>IFERROR(IF(INDEX('WPTM - Section F'!C$8:C$89,MATCH('Print View'!$A143,'WPTM - Section F'!$A$8:$A$89,0))&lt;&gt;0,INDEX('WPTM - Section F'!C$8:C$89,MATCH('Print View'!$A143,'WPTM - Section F'!$A$8:$A$89,0)),""),"")</f>
        <v/>
      </c>
      <c r="D143" s="182" t="str">
        <f>IFERROR(IF(INDEX('WPTM - Section F'!D$8:D$89,MATCH('Print View'!$A143,'WPTM - Section F'!$A$8:$A$89,0))&lt;&gt;0,INDEX('WPTM - Section F'!D$8:D$89,MATCH('Print View'!$A143,'WPTM - Section F'!$A$8:$A$89,0)),""),"")</f>
        <v/>
      </c>
      <c r="E143" s="182" t="str">
        <f>IFERROR(IF(INDEX('WPTM - Section F'!E$8:E$89,MATCH('Print View'!$A143,'WPTM - Section F'!$A$8:$A$89,0))&lt;&gt;0,INDEX('WPTM - Section F'!E$8:E$89,MATCH('Print View'!$A143,'WPTM - Section F'!$A$8:$A$89,0)),""),"")</f>
        <v/>
      </c>
      <c r="F143" s="183" t="str">
        <f>IFERROR(IF(INDEX('WPTM - Section F'!W$8:W$89,MATCH('Print View'!$A143,'WPTM - Section F'!$A$8:$A$89,0))&lt;&gt;0,INDEX('WPTM - Section F'!W$8:W$89,MATCH('Print View'!$A143,'WPTM - Section F'!$A$8:$A$89,0)),""),"")</f>
        <v/>
      </c>
      <c r="G143" s="489" t="str">
        <f>IFERROR(IF(INDEX('WPTM - Section F'!D$93:D$494,MATCH('Print View'!$AN$116,'WPTM - Section F'!$M$93:$MK$494,0))&lt;&gt;0,INDEX('WPTM - Section F'!D$93:D$494,MATCH('Print View'!$AN$116,'WPTM - Section F'!$M$93:$M$494,0)),""),"")</f>
        <v/>
      </c>
      <c r="H143" s="490"/>
      <c r="I143" s="491"/>
      <c r="J143" s="479" t="str">
        <f>IFERROR(IF(INDEX('WPTM - Section F'!E$93:E$494,MATCH('Print View'!$AN$116,'WPTM - Section F'!$M$93:$M$494,0))&lt;&gt;0,INDEX('WPTM - Section F'!E$93:E$494,MATCH('Print View'!$AN$116,'WPTM - Section F'!$M$93:$M$494,0)),""),"")</f>
        <v/>
      </c>
      <c r="K143" s="490"/>
      <c r="L143" s="480"/>
      <c r="M143" s="489" t="str">
        <f>IFERROR(IF(INDEX('WPTM - Section F'!D$93:D$494,MATCH('Print View'!$AO$116,'WPTM - Section F'!$M$93:$MK$494,0))&lt;&gt;0,INDEX('WPTM - Section F'!D$93:D$494,MATCH('Print View'!$AO$116,'WPTM - Section F'!$M$93:$M$494,0)),""),"")</f>
        <v/>
      </c>
      <c r="N143" s="490"/>
      <c r="O143" s="491"/>
      <c r="P143" s="479" t="str">
        <f>IFERROR(IF(INDEX('WPTM - Section F'!E$93:E$494,MATCH('Print View'!$AO$116,'WPTM - Section F'!$M$93:$M$494,0))&lt;&gt;0,INDEX('WPTM - Section F'!E$93:E$494,MATCH('Print View'!$AO$116,'WPTM - Section F'!$M$93:$M$494,0)),""),"")</f>
        <v/>
      </c>
      <c r="Q143" s="490"/>
      <c r="R143" s="480"/>
      <c r="S143" s="489" t="str">
        <f>IFERROR(IF(INDEX('WPTM - Section F'!D$93:D$494,MATCH('Print View'!$AP$116,'WPTM - Section F'!$M$93:$MK$494,0))&lt;&gt;0,INDEX('WPTM - Section F'!D$93:D$494,MATCH('Print View'!$AP$116,'WPTM - Section F'!$M$93:$M$494,0)),""),"")</f>
        <v/>
      </c>
      <c r="T143" s="490"/>
      <c r="U143" s="491"/>
      <c r="V143" s="479" t="str">
        <f>IFERROR(IF(INDEX('WPTM - Section F'!E$93:E$494,MATCH('Print View'!$AP$116,'WPTM - Section F'!$M$93:$M$494,0))&lt;&gt;0,INDEX('WPTM - Section F'!E$93:E$494,MATCH('Print View'!$AP$116,'WPTM - Section F'!$M$93:$M$494,0)),""),"")</f>
        <v/>
      </c>
      <c r="W143" s="490"/>
      <c r="X143" s="480"/>
      <c r="Y143" s="489" t="str">
        <f>IFERROR(IF(INDEX('WPTM - Section F'!D$93:D$494,MATCH('Print View'!$AQ$116,'WPTM - Section F'!$M$93:$MK$494,0))&lt;&gt;0,INDEX('WPTM - Section F'!D$93:D$494,MATCH('Print View'!$AQ$116,'WPTM - Section F'!$M$93:$M$494,0)),""),"")</f>
        <v/>
      </c>
      <c r="Z143" s="490"/>
      <c r="AA143" s="491"/>
      <c r="AB143" s="479" t="str">
        <f>IFERROR(IF(INDEX('WPTM - Section F'!E$93:E$494,MATCH('Print View'!$AQ$116,'WPTM - Section F'!$M$93:$M$494,0))&lt;&gt;0,INDEX('WPTM - Section F'!E$93:E$494,MATCH('Print View'!$AQ$116,'WPTM - Section F'!$M$93:$M$494,0)),""),"")</f>
        <v/>
      </c>
      <c r="AC143" s="490"/>
      <c r="AD143" s="480"/>
      <c r="AE143" s="489" t="str">
        <f>IFERROR(IF(INDEX('WPTM - Section F'!D$93:D$494,MATCH('Print View'!$AR$116,'WPTM - Section F'!$M$93:$MK$494,0))&lt;&gt;0,INDEX('WPTM - Section F'!D$93:D$494,MATCH('Print View'!$AR$116,'WPTM - Section F'!$M$93:$M$494,0)),""),"")</f>
        <v/>
      </c>
      <c r="AF143" s="490"/>
      <c r="AG143" s="491"/>
      <c r="AH143" s="479" t="str">
        <f>IFERROR(IF(INDEX('WPTM - Section F'!E$93:E$494,MATCH('Print View'!$AR$116,'WPTM - Section F'!$M$93:$M$494,0))&lt;&gt;0,INDEX('WPTM - Section F'!E$93:E$494,MATCH('Print View'!$AR$116,'WPTM - Section F'!$M$93:$M$494,0)),""),"")</f>
        <v/>
      </c>
      <c r="AI143" s="480"/>
      <c r="AJ143" s="207" t="str">
        <f>IFERROR(IF(INDEX('WPTM - Section F'!X$8:X$89,MATCH('Print View'!$A143,'WPTM - Section F'!$A$8:$A$89,0))&lt;&gt;0,INDEX('WPTM - Section F'!X$8:X$89,MATCH('Print View'!$A143,'WPTM - Section F'!$A$8:$A$89,0)),""),"")</f>
        <v/>
      </c>
      <c r="AM143" s="298"/>
      <c r="AN143" s="276" t="str">
        <f t="shared" si="0"/>
        <v>28-a1Y36000002VSZYEA4</v>
      </c>
      <c r="AO143" s="276" t="str">
        <f t="shared" si="1"/>
        <v>28-a1Y36000002VSZZEA4</v>
      </c>
      <c r="AP143" s="276" t="str">
        <f t="shared" si="2"/>
        <v>28-a1Y36000002VSZaEAO</v>
      </c>
      <c r="AQ143" s="276" t="str">
        <f t="shared" si="3"/>
        <v>28-a1Y36000002VSZbEAO</v>
      </c>
      <c r="AR143" s="276" t="str">
        <f t="shared" si="4"/>
        <v>28-a1Y36000002VSZcEAO</v>
      </c>
    </row>
    <row r="144" spans="1:44" ht="30" x14ac:dyDescent="0.25">
      <c r="A144" s="187">
        <v>29</v>
      </c>
      <c r="B144" s="187" t="str">
        <f>IFERROR(IF(INDEX('WPTM - Section F'!B$8:B$89,MATCH('Print View'!$A144,'WPTM - Section F'!$A$8:$A$89,0))&lt;&gt;0,INDEX('WPTM - Section F'!B$8:B$89,MATCH('Print View'!$A144,'WPTM - Section F'!$A$8:$A$89,0)),""),"")</f>
        <v/>
      </c>
      <c r="C144" s="187" t="str">
        <f>IFERROR(IF(INDEX('WPTM - Section F'!C$8:C$89,MATCH('Print View'!$A144,'WPTM - Section F'!$A$8:$A$89,0))&lt;&gt;0,INDEX('WPTM - Section F'!C$8:C$89,MATCH('Print View'!$A144,'WPTM - Section F'!$A$8:$A$89,0)),""),"")</f>
        <v/>
      </c>
      <c r="D144" s="187" t="str">
        <f>IFERROR(IF(INDEX('WPTM - Section F'!D$8:D$89,MATCH('Print View'!$A144,'WPTM - Section F'!$A$8:$A$89,0))&lt;&gt;0,INDEX('WPTM - Section F'!D$8:D$89,MATCH('Print View'!$A144,'WPTM - Section F'!$A$8:$A$89,0)),""),"")</f>
        <v/>
      </c>
      <c r="E144" s="187" t="str">
        <f>IFERROR(IF(INDEX('WPTM - Section F'!E$8:E$89,MATCH('Print View'!$A144,'WPTM - Section F'!$A$8:$A$89,0))&lt;&gt;0,INDEX('WPTM - Section F'!E$8:E$89,MATCH('Print View'!$A144,'WPTM - Section F'!$A$8:$A$89,0)),""),"")</f>
        <v/>
      </c>
      <c r="F144" s="188" t="str">
        <f>IFERROR(IF(INDEX('WPTM - Section F'!W$8:W$89,MATCH('Print View'!$A144,'WPTM - Section F'!$A$8:$A$89,0))&lt;&gt;0,INDEX('WPTM - Section F'!W$8:W$89,MATCH('Print View'!$A144,'WPTM - Section F'!$A$8:$A$89,0)),""),"")</f>
        <v/>
      </c>
      <c r="G144" s="492" t="str">
        <f>IFERROR(IF(INDEX('WPTM - Section F'!D$93:D$494,MATCH('Print View'!$AN$116,'WPTM - Section F'!$M$93:$MK$494,0))&lt;&gt;0,INDEX('WPTM - Section F'!D$93:D$494,MATCH('Print View'!$AN$116,'WPTM - Section F'!$M$93:$M$494,0)),""),"")</f>
        <v/>
      </c>
      <c r="H144" s="493"/>
      <c r="I144" s="494"/>
      <c r="J144" s="481" t="str">
        <f>IFERROR(IF(INDEX('WPTM - Section F'!E$93:E$494,MATCH('Print View'!$AN$116,'WPTM - Section F'!$M$93:$M$494,0))&lt;&gt;0,INDEX('WPTM - Section F'!E$93:E$494,MATCH('Print View'!$AN$116,'WPTM - Section F'!$M$93:$M$494,0)),""),"")</f>
        <v/>
      </c>
      <c r="K144" s="493"/>
      <c r="L144" s="482"/>
      <c r="M144" s="492" t="str">
        <f>IFERROR(IF(INDEX('WPTM - Section F'!D$93:D$494,MATCH('Print View'!$AO$116,'WPTM - Section F'!$M$93:$MK$494,0))&lt;&gt;0,INDEX('WPTM - Section F'!D$93:D$494,MATCH('Print View'!$AO$116,'WPTM - Section F'!$M$93:$M$494,0)),""),"")</f>
        <v/>
      </c>
      <c r="N144" s="493"/>
      <c r="O144" s="494"/>
      <c r="P144" s="481" t="str">
        <f>IFERROR(IF(INDEX('WPTM - Section F'!E$93:E$494,MATCH('Print View'!$AO$116,'WPTM - Section F'!$M$93:$M$494,0))&lt;&gt;0,INDEX('WPTM - Section F'!E$93:E$494,MATCH('Print View'!$AO$116,'WPTM - Section F'!$M$93:$M$494,0)),""),"")</f>
        <v/>
      </c>
      <c r="Q144" s="493"/>
      <c r="R144" s="482"/>
      <c r="S144" s="492" t="str">
        <f>IFERROR(IF(INDEX('WPTM - Section F'!D$93:D$494,MATCH('Print View'!$AP$116,'WPTM - Section F'!$M$93:$MK$494,0))&lt;&gt;0,INDEX('WPTM - Section F'!D$93:D$494,MATCH('Print View'!$AP$116,'WPTM - Section F'!$M$93:$M$494,0)),""),"")</f>
        <v/>
      </c>
      <c r="T144" s="493"/>
      <c r="U144" s="494"/>
      <c r="V144" s="481" t="str">
        <f>IFERROR(IF(INDEX('WPTM - Section F'!E$93:E$494,MATCH('Print View'!$AP$116,'WPTM - Section F'!$M$93:$M$494,0))&lt;&gt;0,INDEX('WPTM - Section F'!E$93:E$494,MATCH('Print View'!$AP$116,'WPTM - Section F'!$M$93:$M$494,0)),""),"")</f>
        <v/>
      </c>
      <c r="W144" s="493"/>
      <c r="X144" s="482"/>
      <c r="Y144" s="492" t="str">
        <f>IFERROR(IF(INDEX('WPTM - Section F'!D$93:D$494,MATCH('Print View'!$AQ$116,'WPTM - Section F'!$M$93:$MK$494,0))&lt;&gt;0,INDEX('WPTM - Section F'!D$93:D$494,MATCH('Print View'!$AQ$116,'WPTM - Section F'!$M$93:$M$494,0)),""),"")</f>
        <v/>
      </c>
      <c r="Z144" s="493"/>
      <c r="AA144" s="494"/>
      <c r="AB144" s="481" t="str">
        <f>IFERROR(IF(INDEX('WPTM - Section F'!E$93:E$494,MATCH('Print View'!$AQ$116,'WPTM - Section F'!$M$93:$M$494,0))&lt;&gt;0,INDEX('WPTM - Section F'!E$93:E$494,MATCH('Print View'!$AQ$116,'WPTM - Section F'!$M$93:$M$494,0)),""),"")</f>
        <v/>
      </c>
      <c r="AC144" s="493"/>
      <c r="AD144" s="482"/>
      <c r="AE144" s="492" t="str">
        <f>IFERROR(IF(INDEX('WPTM - Section F'!D$93:D$494,MATCH('Print View'!$AR$116,'WPTM - Section F'!$M$93:$MK$494,0))&lt;&gt;0,INDEX('WPTM - Section F'!D$93:D$494,MATCH('Print View'!$AR$116,'WPTM - Section F'!$M$93:$M$494,0)),""),"")</f>
        <v/>
      </c>
      <c r="AF144" s="493"/>
      <c r="AG144" s="494"/>
      <c r="AH144" s="481" t="str">
        <f>IFERROR(IF(INDEX('WPTM - Section F'!E$93:E$494,MATCH('Print View'!$AR$116,'WPTM - Section F'!$M$93:$M$494,0))&lt;&gt;0,INDEX('WPTM - Section F'!E$93:E$494,MATCH('Print View'!$AR$116,'WPTM - Section F'!$M$93:$M$494,0)),""),"")</f>
        <v/>
      </c>
      <c r="AI144" s="482"/>
      <c r="AJ144" s="208" t="str">
        <f>IFERROR(IF(INDEX('WPTM - Section F'!X$8:X$89,MATCH('Print View'!$A144,'WPTM - Section F'!$A$8:$A$89,0))&lt;&gt;0,INDEX('WPTM - Section F'!X$8:X$89,MATCH('Print View'!$A144,'WPTM - Section F'!$A$8:$A$89,0)),""),"")</f>
        <v/>
      </c>
      <c r="AM144" s="298"/>
      <c r="AN144" s="276" t="str">
        <f t="shared" si="0"/>
        <v>29-a1Y36000002VSZYEA4</v>
      </c>
      <c r="AO144" s="276" t="str">
        <f t="shared" si="1"/>
        <v>29-a1Y36000002VSZZEA4</v>
      </c>
      <c r="AP144" s="276" t="str">
        <f t="shared" si="2"/>
        <v>29-a1Y36000002VSZaEAO</v>
      </c>
      <c r="AQ144" s="276" t="str">
        <f t="shared" si="3"/>
        <v>29-a1Y36000002VSZbEAO</v>
      </c>
      <c r="AR144" s="276" t="str">
        <f t="shared" si="4"/>
        <v>29-a1Y36000002VSZcEAO</v>
      </c>
    </row>
    <row r="145" spans="1:44" ht="30" x14ac:dyDescent="0.25">
      <c r="A145" s="182">
        <v>30</v>
      </c>
      <c r="B145" s="182" t="str">
        <f>IFERROR(IF(INDEX('WPTM - Section F'!B$8:B$89,MATCH('Print View'!$A145,'WPTM - Section F'!$A$8:$A$89,0))&lt;&gt;0,INDEX('WPTM - Section F'!B$8:B$89,MATCH('Print View'!$A145,'WPTM - Section F'!$A$8:$A$89,0)),""),"")</f>
        <v/>
      </c>
      <c r="C145" s="182" t="str">
        <f>IFERROR(IF(INDEX('WPTM - Section F'!C$8:C$89,MATCH('Print View'!$A145,'WPTM - Section F'!$A$8:$A$89,0))&lt;&gt;0,INDEX('WPTM - Section F'!C$8:C$89,MATCH('Print View'!$A145,'WPTM - Section F'!$A$8:$A$89,0)),""),"")</f>
        <v/>
      </c>
      <c r="D145" s="182" t="str">
        <f>IFERROR(IF(INDEX('WPTM - Section F'!D$8:D$89,MATCH('Print View'!$A145,'WPTM - Section F'!$A$8:$A$89,0))&lt;&gt;0,INDEX('WPTM - Section F'!D$8:D$89,MATCH('Print View'!$A145,'WPTM - Section F'!$A$8:$A$89,0)),""),"")</f>
        <v/>
      </c>
      <c r="E145" s="182" t="str">
        <f>IFERROR(IF(INDEX('WPTM - Section F'!E$8:E$89,MATCH('Print View'!$A145,'WPTM - Section F'!$A$8:$A$89,0))&lt;&gt;0,INDEX('WPTM - Section F'!E$8:E$89,MATCH('Print View'!$A145,'WPTM - Section F'!$A$8:$A$89,0)),""),"")</f>
        <v/>
      </c>
      <c r="F145" s="183" t="str">
        <f>IFERROR(IF(INDEX('WPTM - Section F'!W$8:W$89,MATCH('Print View'!$A145,'WPTM - Section F'!$A$8:$A$89,0))&lt;&gt;0,INDEX('WPTM - Section F'!W$8:W$89,MATCH('Print View'!$A145,'WPTM - Section F'!$A$8:$A$89,0)),""),"")</f>
        <v/>
      </c>
      <c r="G145" s="489" t="str">
        <f>IFERROR(IF(INDEX('WPTM - Section F'!D$93:D$494,MATCH('Print View'!$AN$116,'WPTM - Section F'!$M$93:$MK$494,0))&lt;&gt;0,INDEX('WPTM - Section F'!D$93:D$494,MATCH('Print View'!$AN$116,'WPTM - Section F'!$M$93:$M$494,0)),""),"")</f>
        <v/>
      </c>
      <c r="H145" s="490"/>
      <c r="I145" s="491"/>
      <c r="J145" s="479" t="str">
        <f>IFERROR(IF(INDEX('WPTM - Section F'!E$93:E$494,MATCH('Print View'!$AN$116,'WPTM - Section F'!$M$93:$M$494,0))&lt;&gt;0,INDEX('WPTM - Section F'!E$93:E$494,MATCH('Print View'!$AN$116,'WPTM - Section F'!$M$93:$M$494,0)),""),"")</f>
        <v/>
      </c>
      <c r="K145" s="490"/>
      <c r="L145" s="480"/>
      <c r="M145" s="489" t="str">
        <f>IFERROR(IF(INDEX('WPTM - Section F'!D$93:D$494,MATCH('Print View'!$AO$116,'WPTM - Section F'!$M$93:$MK$494,0))&lt;&gt;0,INDEX('WPTM - Section F'!D$93:D$494,MATCH('Print View'!$AO$116,'WPTM - Section F'!$M$93:$M$494,0)),""),"")</f>
        <v/>
      </c>
      <c r="N145" s="490"/>
      <c r="O145" s="491"/>
      <c r="P145" s="479" t="str">
        <f>IFERROR(IF(INDEX('WPTM - Section F'!E$93:E$494,MATCH('Print View'!$AO$116,'WPTM - Section F'!$M$93:$M$494,0))&lt;&gt;0,INDEX('WPTM - Section F'!E$93:E$494,MATCH('Print View'!$AO$116,'WPTM - Section F'!$M$93:$M$494,0)),""),"")</f>
        <v/>
      </c>
      <c r="Q145" s="490"/>
      <c r="R145" s="480"/>
      <c r="S145" s="489" t="str">
        <f>IFERROR(IF(INDEX('WPTM - Section F'!D$93:D$494,MATCH('Print View'!$AP$116,'WPTM - Section F'!$M$93:$MK$494,0))&lt;&gt;0,INDEX('WPTM - Section F'!D$93:D$494,MATCH('Print View'!$AP$116,'WPTM - Section F'!$M$93:$M$494,0)),""),"")</f>
        <v/>
      </c>
      <c r="T145" s="490"/>
      <c r="U145" s="491"/>
      <c r="V145" s="479" t="str">
        <f>IFERROR(IF(INDEX('WPTM - Section F'!E$93:E$494,MATCH('Print View'!$AP$116,'WPTM - Section F'!$M$93:$M$494,0))&lt;&gt;0,INDEX('WPTM - Section F'!E$93:E$494,MATCH('Print View'!$AP$116,'WPTM - Section F'!$M$93:$M$494,0)),""),"")</f>
        <v/>
      </c>
      <c r="W145" s="490"/>
      <c r="X145" s="480"/>
      <c r="Y145" s="489" t="str">
        <f>IFERROR(IF(INDEX('WPTM - Section F'!D$93:D$494,MATCH('Print View'!$AQ$116,'WPTM - Section F'!$M$93:$MK$494,0))&lt;&gt;0,INDEX('WPTM - Section F'!D$93:D$494,MATCH('Print View'!$AQ$116,'WPTM - Section F'!$M$93:$M$494,0)),""),"")</f>
        <v/>
      </c>
      <c r="Z145" s="490"/>
      <c r="AA145" s="491"/>
      <c r="AB145" s="479" t="str">
        <f>IFERROR(IF(INDEX('WPTM - Section F'!E$93:E$494,MATCH('Print View'!$AQ$116,'WPTM - Section F'!$M$93:$M$494,0))&lt;&gt;0,INDEX('WPTM - Section F'!E$93:E$494,MATCH('Print View'!$AQ$116,'WPTM - Section F'!$M$93:$M$494,0)),""),"")</f>
        <v/>
      </c>
      <c r="AC145" s="490"/>
      <c r="AD145" s="480"/>
      <c r="AE145" s="489" t="str">
        <f>IFERROR(IF(INDEX('WPTM - Section F'!D$93:D$494,MATCH('Print View'!$AR$116,'WPTM - Section F'!$M$93:$MK$494,0))&lt;&gt;0,INDEX('WPTM - Section F'!D$93:D$494,MATCH('Print View'!$AR$116,'WPTM - Section F'!$M$93:$M$494,0)),""),"")</f>
        <v/>
      </c>
      <c r="AF145" s="490"/>
      <c r="AG145" s="491"/>
      <c r="AH145" s="479" t="str">
        <f>IFERROR(IF(INDEX('WPTM - Section F'!E$93:E$494,MATCH('Print View'!$AR$116,'WPTM - Section F'!$M$93:$M$494,0))&lt;&gt;0,INDEX('WPTM - Section F'!E$93:E$494,MATCH('Print View'!$AR$116,'WPTM - Section F'!$M$93:$M$494,0)),""),"")</f>
        <v/>
      </c>
      <c r="AI145" s="480"/>
      <c r="AJ145" s="207" t="str">
        <f>IFERROR(IF(INDEX('WPTM - Section F'!X$8:X$89,MATCH('Print View'!$A145,'WPTM - Section F'!$A$8:$A$89,0))&lt;&gt;0,INDEX('WPTM - Section F'!X$8:X$89,MATCH('Print View'!$A145,'WPTM - Section F'!$A$8:$A$89,0)),""),"")</f>
        <v/>
      </c>
      <c r="AM145" s="298"/>
      <c r="AN145" s="276" t="str">
        <f t="shared" si="0"/>
        <v>30-a1Y36000002VSZYEA4</v>
      </c>
      <c r="AO145" s="276" t="str">
        <f t="shared" si="1"/>
        <v>30-a1Y36000002VSZZEA4</v>
      </c>
      <c r="AP145" s="276" t="str">
        <f t="shared" si="2"/>
        <v>30-a1Y36000002VSZaEAO</v>
      </c>
      <c r="AQ145" s="276" t="str">
        <f t="shared" si="3"/>
        <v>30-a1Y36000002VSZbEAO</v>
      </c>
      <c r="AR145" s="276" t="str">
        <f t="shared" si="4"/>
        <v>30-a1Y36000002VSZcEAO</v>
      </c>
    </row>
    <row r="146" spans="1:44" ht="30" x14ac:dyDescent="0.25">
      <c r="A146" s="187">
        <v>31</v>
      </c>
      <c r="B146" s="187" t="str">
        <f>IFERROR(IF(INDEX('WPTM - Section F'!B$8:B$89,MATCH('Print View'!$A146,'WPTM - Section F'!$A$8:$A$89,0))&lt;&gt;0,INDEX('WPTM - Section F'!B$8:B$89,MATCH('Print View'!$A146,'WPTM - Section F'!$A$8:$A$89,0)),""),"")</f>
        <v/>
      </c>
      <c r="C146" s="187" t="str">
        <f>IFERROR(IF(INDEX('WPTM - Section F'!C$8:C$89,MATCH('Print View'!$A146,'WPTM - Section F'!$A$8:$A$89,0))&lt;&gt;0,INDEX('WPTM - Section F'!C$8:C$89,MATCH('Print View'!$A146,'WPTM - Section F'!$A$8:$A$89,0)),""),"")</f>
        <v/>
      </c>
      <c r="D146" s="187" t="str">
        <f>IFERROR(IF(INDEX('WPTM - Section F'!D$8:D$89,MATCH('Print View'!$A146,'WPTM - Section F'!$A$8:$A$89,0))&lt;&gt;0,INDEX('WPTM - Section F'!D$8:D$89,MATCH('Print View'!$A146,'WPTM - Section F'!$A$8:$A$89,0)),""),"")</f>
        <v/>
      </c>
      <c r="E146" s="187" t="str">
        <f>IFERROR(IF(INDEX('WPTM - Section F'!E$8:E$89,MATCH('Print View'!$A146,'WPTM - Section F'!$A$8:$A$89,0))&lt;&gt;0,INDEX('WPTM - Section F'!E$8:E$89,MATCH('Print View'!$A146,'WPTM - Section F'!$A$8:$A$89,0)),""),"")</f>
        <v/>
      </c>
      <c r="F146" s="188" t="str">
        <f>IFERROR(IF(INDEX('WPTM - Section F'!W$8:W$89,MATCH('Print View'!$A146,'WPTM - Section F'!$A$8:$A$89,0))&lt;&gt;0,INDEX('WPTM - Section F'!W$8:W$89,MATCH('Print View'!$A146,'WPTM - Section F'!$A$8:$A$89,0)),""),"")</f>
        <v/>
      </c>
      <c r="G146" s="492" t="str">
        <f>IFERROR(IF(INDEX('WPTM - Section F'!D$93:D$494,MATCH('Print View'!$AN$116,'WPTM - Section F'!$M$93:$MK$494,0))&lt;&gt;0,INDEX('WPTM - Section F'!D$93:D$494,MATCH('Print View'!$AN$116,'WPTM - Section F'!$M$93:$M$494,0)),""),"")</f>
        <v/>
      </c>
      <c r="H146" s="493"/>
      <c r="I146" s="494"/>
      <c r="J146" s="481" t="str">
        <f>IFERROR(IF(INDEX('WPTM - Section F'!E$93:E$494,MATCH('Print View'!$AN$116,'WPTM - Section F'!$M$93:$M$494,0))&lt;&gt;0,INDEX('WPTM - Section F'!E$93:E$494,MATCH('Print View'!$AN$116,'WPTM - Section F'!$M$93:$M$494,0)),""),"")</f>
        <v/>
      </c>
      <c r="K146" s="493"/>
      <c r="L146" s="482"/>
      <c r="M146" s="492" t="str">
        <f>IFERROR(IF(INDEX('WPTM - Section F'!D$93:D$494,MATCH('Print View'!$AO$116,'WPTM - Section F'!$M$93:$MK$494,0))&lt;&gt;0,INDEX('WPTM - Section F'!D$93:D$494,MATCH('Print View'!$AO$116,'WPTM - Section F'!$M$93:$M$494,0)),""),"")</f>
        <v/>
      </c>
      <c r="N146" s="493"/>
      <c r="O146" s="494"/>
      <c r="P146" s="481" t="str">
        <f>IFERROR(IF(INDEX('WPTM - Section F'!E$93:E$494,MATCH('Print View'!$AO$116,'WPTM - Section F'!$M$93:$M$494,0))&lt;&gt;0,INDEX('WPTM - Section F'!E$93:E$494,MATCH('Print View'!$AO$116,'WPTM - Section F'!$M$93:$M$494,0)),""),"")</f>
        <v/>
      </c>
      <c r="Q146" s="493"/>
      <c r="R146" s="482"/>
      <c r="S146" s="492" t="str">
        <f>IFERROR(IF(INDEX('WPTM - Section F'!D$93:D$494,MATCH('Print View'!$AP$116,'WPTM - Section F'!$M$93:$MK$494,0))&lt;&gt;0,INDEX('WPTM - Section F'!D$93:D$494,MATCH('Print View'!$AP$116,'WPTM - Section F'!$M$93:$M$494,0)),""),"")</f>
        <v/>
      </c>
      <c r="T146" s="493"/>
      <c r="U146" s="494"/>
      <c r="V146" s="481" t="str">
        <f>IFERROR(IF(INDEX('WPTM - Section F'!E$93:E$494,MATCH('Print View'!$AP$116,'WPTM - Section F'!$M$93:$M$494,0))&lt;&gt;0,INDEX('WPTM - Section F'!E$93:E$494,MATCH('Print View'!$AP$116,'WPTM - Section F'!$M$93:$M$494,0)),""),"")</f>
        <v/>
      </c>
      <c r="W146" s="493"/>
      <c r="X146" s="482"/>
      <c r="Y146" s="492" t="str">
        <f>IFERROR(IF(INDEX('WPTM - Section F'!D$93:D$494,MATCH('Print View'!$AQ$116,'WPTM - Section F'!$M$93:$MK$494,0))&lt;&gt;0,INDEX('WPTM - Section F'!D$93:D$494,MATCH('Print View'!$AQ$116,'WPTM - Section F'!$M$93:$M$494,0)),""),"")</f>
        <v/>
      </c>
      <c r="Z146" s="493"/>
      <c r="AA146" s="494"/>
      <c r="AB146" s="481" t="str">
        <f>IFERROR(IF(INDEX('WPTM - Section F'!E$93:E$494,MATCH('Print View'!$AQ$116,'WPTM - Section F'!$M$93:$M$494,0))&lt;&gt;0,INDEX('WPTM - Section F'!E$93:E$494,MATCH('Print View'!$AQ$116,'WPTM - Section F'!$M$93:$M$494,0)),""),"")</f>
        <v/>
      </c>
      <c r="AC146" s="493"/>
      <c r="AD146" s="482"/>
      <c r="AE146" s="492" t="str">
        <f>IFERROR(IF(INDEX('WPTM - Section F'!D$93:D$494,MATCH('Print View'!$AR$116,'WPTM - Section F'!$M$93:$MK$494,0))&lt;&gt;0,INDEX('WPTM - Section F'!D$93:D$494,MATCH('Print View'!$AR$116,'WPTM - Section F'!$M$93:$M$494,0)),""),"")</f>
        <v/>
      </c>
      <c r="AF146" s="493"/>
      <c r="AG146" s="494"/>
      <c r="AH146" s="481" t="str">
        <f>IFERROR(IF(INDEX('WPTM - Section F'!E$93:E$494,MATCH('Print View'!$AR$116,'WPTM - Section F'!$M$93:$M$494,0))&lt;&gt;0,INDEX('WPTM - Section F'!E$93:E$494,MATCH('Print View'!$AR$116,'WPTM - Section F'!$M$93:$M$494,0)),""),"")</f>
        <v/>
      </c>
      <c r="AI146" s="482"/>
      <c r="AJ146" s="208" t="str">
        <f>IFERROR(IF(INDEX('WPTM - Section F'!X$8:X$89,MATCH('Print View'!$A146,'WPTM - Section F'!$A$8:$A$89,0))&lt;&gt;0,INDEX('WPTM - Section F'!X$8:X$89,MATCH('Print View'!$A146,'WPTM - Section F'!$A$8:$A$89,0)),""),"")</f>
        <v/>
      </c>
      <c r="AM146" s="298"/>
      <c r="AN146" s="276" t="str">
        <f t="shared" si="0"/>
        <v>31-a1Y36000002VSZYEA4</v>
      </c>
      <c r="AO146" s="276" t="str">
        <f t="shared" si="1"/>
        <v>31-a1Y36000002VSZZEA4</v>
      </c>
      <c r="AP146" s="276" t="str">
        <f t="shared" si="2"/>
        <v>31-a1Y36000002VSZaEAO</v>
      </c>
      <c r="AQ146" s="276" t="str">
        <f t="shared" si="3"/>
        <v>31-a1Y36000002VSZbEAO</v>
      </c>
      <c r="AR146" s="276" t="str">
        <f t="shared" si="4"/>
        <v>31-a1Y36000002VSZcEAO</v>
      </c>
    </row>
    <row r="147" spans="1:44" ht="30" x14ac:dyDescent="0.25">
      <c r="A147" s="182">
        <v>32</v>
      </c>
      <c r="B147" s="182" t="str">
        <f>IFERROR(IF(INDEX('WPTM - Section F'!B$8:B$89,MATCH('Print View'!$A147,'WPTM - Section F'!$A$8:$A$89,0))&lt;&gt;0,INDEX('WPTM - Section F'!B$8:B$89,MATCH('Print View'!$A147,'WPTM - Section F'!$A$8:$A$89,0)),""),"")</f>
        <v/>
      </c>
      <c r="C147" s="182" t="str">
        <f>IFERROR(IF(INDEX('WPTM - Section F'!C$8:C$89,MATCH('Print View'!$A147,'WPTM - Section F'!$A$8:$A$89,0))&lt;&gt;0,INDEX('WPTM - Section F'!C$8:C$89,MATCH('Print View'!$A147,'WPTM - Section F'!$A$8:$A$89,0)),""),"")</f>
        <v/>
      </c>
      <c r="D147" s="182" t="str">
        <f>IFERROR(IF(INDEX('WPTM - Section F'!D$8:D$89,MATCH('Print View'!$A147,'WPTM - Section F'!$A$8:$A$89,0))&lt;&gt;0,INDEX('WPTM - Section F'!D$8:D$89,MATCH('Print View'!$A147,'WPTM - Section F'!$A$8:$A$89,0)),""),"")</f>
        <v/>
      </c>
      <c r="E147" s="182" t="str">
        <f>IFERROR(IF(INDEX('WPTM - Section F'!E$8:E$89,MATCH('Print View'!$A147,'WPTM - Section F'!$A$8:$A$89,0))&lt;&gt;0,INDEX('WPTM - Section F'!E$8:E$89,MATCH('Print View'!$A147,'WPTM - Section F'!$A$8:$A$89,0)),""),"")</f>
        <v/>
      </c>
      <c r="F147" s="183" t="str">
        <f>IFERROR(IF(INDEX('WPTM - Section F'!W$8:W$89,MATCH('Print View'!$A147,'WPTM - Section F'!$A$8:$A$89,0))&lt;&gt;0,INDEX('WPTM - Section F'!W$8:W$89,MATCH('Print View'!$A147,'WPTM - Section F'!$A$8:$A$89,0)),""),"")</f>
        <v/>
      </c>
      <c r="G147" s="489" t="str">
        <f>IFERROR(IF(INDEX('WPTM - Section F'!D$93:D$494,MATCH('Print View'!$AN$116,'WPTM - Section F'!$M$93:$MK$494,0))&lt;&gt;0,INDEX('WPTM - Section F'!D$93:D$494,MATCH('Print View'!$AN$116,'WPTM - Section F'!$M$93:$M$494,0)),""),"")</f>
        <v/>
      </c>
      <c r="H147" s="490"/>
      <c r="I147" s="491"/>
      <c r="J147" s="479" t="str">
        <f>IFERROR(IF(INDEX('WPTM - Section F'!E$93:E$494,MATCH('Print View'!$AN$116,'WPTM - Section F'!$M$93:$M$494,0))&lt;&gt;0,INDEX('WPTM - Section F'!E$93:E$494,MATCH('Print View'!$AN$116,'WPTM - Section F'!$M$93:$M$494,0)),""),"")</f>
        <v/>
      </c>
      <c r="K147" s="490"/>
      <c r="L147" s="480"/>
      <c r="M147" s="489" t="str">
        <f>IFERROR(IF(INDEX('WPTM - Section F'!D$93:D$494,MATCH('Print View'!$AO$116,'WPTM - Section F'!$M$93:$MK$494,0))&lt;&gt;0,INDEX('WPTM - Section F'!D$93:D$494,MATCH('Print View'!$AO$116,'WPTM - Section F'!$M$93:$M$494,0)),""),"")</f>
        <v/>
      </c>
      <c r="N147" s="490"/>
      <c r="O147" s="491"/>
      <c r="P147" s="479" t="str">
        <f>IFERROR(IF(INDEX('WPTM - Section F'!E$93:E$494,MATCH('Print View'!$AO$116,'WPTM - Section F'!$M$93:$M$494,0))&lt;&gt;0,INDEX('WPTM - Section F'!E$93:E$494,MATCH('Print View'!$AO$116,'WPTM - Section F'!$M$93:$M$494,0)),""),"")</f>
        <v/>
      </c>
      <c r="Q147" s="490"/>
      <c r="R147" s="480"/>
      <c r="S147" s="489" t="str">
        <f>IFERROR(IF(INDEX('WPTM - Section F'!D$93:D$494,MATCH('Print View'!$AP$116,'WPTM - Section F'!$M$93:$MK$494,0))&lt;&gt;0,INDEX('WPTM - Section F'!D$93:D$494,MATCH('Print View'!$AP$116,'WPTM - Section F'!$M$93:$M$494,0)),""),"")</f>
        <v/>
      </c>
      <c r="T147" s="490"/>
      <c r="U147" s="491"/>
      <c r="V147" s="479" t="str">
        <f>IFERROR(IF(INDEX('WPTM - Section F'!E$93:E$494,MATCH('Print View'!$AP$116,'WPTM - Section F'!$M$93:$M$494,0))&lt;&gt;0,INDEX('WPTM - Section F'!E$93:E$494,MATCH('Print View'!$AP$116,'WPTM - Section F'!$M$93:$M$494,0)),""),"")</f>
        <v/>
      </c>
      <c r="W147" s="490"/>
      <c r="X147" s="480"/>
      <c r="Y147" s="489" t="str">
        <f>IFERROR(IF(INDEX('WPTM - Section F'!D$93:D$494,MATCH('Print View'!$AQ$116,'WPTM - Section F'!$M$93:$MK$494,0))&lt;&gt;0,INDEX('WPTM - Section F'!D$93:D$494,MATCH('Print View'!$AQ$116,'WPTM - Section F'!$M$93:$M$494,0)),""),"")</f>
        <v/>
      </c>
      <c r="Z147" s="490"/>
      <c r="AA147" s="491"/>
      <c r="AB147" s="479" t="str">
        <f>IFERROR(IF(INDEX('WPTM - Section F'!E$93:E$494,MATCH('Print View'!$AQ$116,'WPTM - Section F'!$M$93:$M$494,0))&lt;&gt;0,INDEX('WPTM - Section F'!E$93:E$494,MATCH('Print View'!$AQ$116,'WPTM - Section F'!$M$93:$M$494,0)),""),"")</f>
        <v/>
      </c>
      <c r="AC147" s="490"/>
      <c r="AD147" s="480"/>
      <c r="AE147" s="489" t="str">
        <f>IFERROR(IF(INDEX('WPTM - Section F'!D$93:D$494,MATCH('Print View'!$AR$116,'WPTM - Section F'!$M$93:$MK$494,0))&lt;&gt;0,INDEX('WPTM - Section F'!D$93:D$494,MATCH('Print View'!$AR$116,'WPTM - Section F'!$M$93:$M$494,0)),""),"")</f>
        <v/>
      </c>
      <c r="AF147" s="490"/>
      <c r="AG147" s="491"/>
      <c r="AH147" s="479" t="str">
        <f>IFERROR(IF(INDEX('WPTM - Section F'!E$93:E$494,MATCH('Print View'!$AR$116,'WPTM - Section F'!$M$93:$M$494,0))&lt;&gt;0,INDEX('WPTM - Section F'!E$93:E$494,MATCH('Print View'!$AR$116,'WPTM - Section F'!$M$93:$M$494,0)),""),"")</f>
        <v/>
      </c>
      <c r="AI147" s="480"/>
      <c r="AJ147" s="207" t="str">
        <f>IFERROR(IF(INDEX('WPTM - Section F'!X$8:X$89,MATCH('Print View'!$A147,'WPTM - Section F'!$A$8:$A$89,0))&lt;&gt;0,INDEX('WPTM - Section F'!X$8:X$89,MATCH('Print View'!$A147,'WPTM - Section F'!$A$8:$A$89,0)),""),"")</f>
        <v/>
      </c>
      <c r="AM147" s="298"/>
      <c r="AN147" s="276" t="str">
        <f t="shared" si="0"/>
        <v>32-a1Y36000002VSZYEA4</v>
      </c>
      <c r="AO147" s="276" t="str">
        <f t="shared" si="1"/>
        <v>32-a1Y36000002VSZZEA4</v>
      </c>
      <c r="AP147" s="276" t="str">
        <f t="shared" si="2"/>
        <v>32-a1Y36000002VSZaEAO</v>
      </c>
      <c r="AQ147" s="276" t="str">
        <f t="shared" si="3"/>
        <v>32-a1Y36000002VSZbEAO</v>
      </c>
      <c r="AR147" s="276" t="str">
        <f t="shared" si="4"/>
        <v>32-a1Y36000002VSZcEAO</v>
      </c>
    </row>
    <row r="148" spans="1:44" ht="30" x14ac:dyDescent="0.25">
      <c r="A148" s="187">
        <v>33</v>
      </c>
      <c r="B148" s="187" t="str">
        <f>IFERROR(IF(INDEX('WPTM - Section F'!B$8:B$89,MATCH('Print View'!$A148,'WPTM - Section F'!$A$8:$A$89,0))&lt;&gt;0,INDEX('WPTM - Section F'!B$8:B$89,MATCH('Print View'!$A148,'WPTM - Section F'!$A$8:$A$89,0)),""),"")</f>
        <v/>
      </c>
      <c r="C148" s="187" t="str">
        <f>IFERROR(IF(INDEX('WPTM - Section F'!C$8:C$89,MATCH('Print View'!$A148,'WPTM - Section F'!$A$8:$A$89,0))&lt;&gt;0,INDEX('WPTM - Section F'!C$8:C$89,MATCH('Print View'!$A148,'WPTM - Section F'!$A$8:$A$89,0)),""),"")</f>
        <v/>
      </c>
      <c r="D148" s="187" t="str">
        <f>IFERROR(IF(INDEX('WPTM - Section F'!D$8:D$89,MATCH('Print View'!$A148,'WPTM - Section F'!$A$8:$A$89,0))&lt;&gt;0,INDEX('WPTM - Section F'!D$8:D$89,MATCH('Print View'!$A148,'WPTM - Section F'!$A$8:$A$89,0)),""),"")</f>
        <v/>
      </c>
      <c r="E148" s="187" t="str">
        <f>IFERROR(IF(INDEX('WPTM - Section F'!E$8:E$89,MATCH('Print View'!$A148,'WPTM - Section F'!$A$8:$A$89,0))&lt;&gt;0,INDEX('WPTM - Section F'!E$8:E$89,MATCH('Print View'!$A148,'WPTM - Section F'!$A$8:$A$89,0)),""),"")</f>
        <v/>
      </c>
      <c r="F148" s="188" t="str">
        <f>IFERROR(IF(INDEX('WPTM - Section F'!W$8:W$89,MATCH('Print View'!$A148,'WPTM - Section F'!$A$8:$A$89,0))&lt;&gt;0,INDEX('WPTM - Section F'!W$8:W$89,MATCH('Print View'!$A148,'WPTM - Section F'!$A$8:$A$89,0)),""),"")</f>
        <v/>
      </c>
      <c r="G148" s="492" t="str">
        <f>IFERROR(IF(INDEX('WPTM - Section F'!D$93:D$494,MATCH('Print View'!$AN$116,'WPTM - Section F'!$M$93:$MK$494,0))&lt;&gt;0,INDEX('WPTM - Section F'!D$93:D$494,MATCH('Print View'!$AN$116,'WPTM - Section F'!$M$93:$M$494,0)),""),"")</f>
        <v/>
      </c>
      <c r="H148" s="493"/>
      <c r="I148" s="494"/>
      <c r="J148" s="481" t="str">
        <f>IFERROR(IF(INDEX('WPTM - Section F'!E$93:E$494,MATCH('Print View'!$AN$116,'WPTM - Section F'!$M$93:$M$494,0))&lt;&gt;0,INDEX('WPTM - Section F'!E$93:E$494,MATCH('Print View'!$AN$116,'WPTM - Section F'!$M$93:$M$494,0)),""),"")</f>
        <v/>
      </c>
      <c r="K148" s="493"/>
      <c r="L148" s="482"/>
      <c r="M148" s="492" t="str">
        <f>IFERROR(IF(INDEX('WPTM - Section F'!D$93:D$494,MATCH('Print View'!$AO$116,'WPTM - Section F'!$M$93:$MK$494,0))&lt;&gt;0,INDEX('WPTM - Section F'!D$93:D$494,MATCH('Print View'!$AO$116,'WPTM - Section F'!$M$93:$M$494,0)),""),"")</f>
        <v/>
      </c>
      <c r="N148" s="493"/>
      <c r="O148" s="494"/>
      <c r="P148" s="481" t="str">
        <f>IFERROR(IF(INDEX('WPTM - Section F'!E$93:E$494,MATCH('Print View'!$AO$116,'WPTM - Section F'!$M$93:$M$494,0))&lt;&gt;0,INDEX('WPTM - Section F'!E$93:E$494,MATCH('Print View'!$AO$116,'WPTM - Section F'!$M$93:$M$494,0)),""),"")</f>
        <v/>
      </c>
      <c r="Q148" s="493"/>
      <c r="R148" s="482"/>
      <c r="S148" s="492" t="str">
        <f>IFERROR(IF(INDEX('WPTM - Section F'!D$93:D$494,MATCH('Print View'!$AP$116,'WPTM - Section F'!$M$93:$MK$494,0))&lt;&gt;0,INDEX('WPTM - Section F'!D$93:D$494,MATCH('Print View'!$AP$116,'WPTM - Section F'!$M$93:$M$494,0)),""),"")</f>
        <v/>
      </c>
      <c r="T148" s="493"/>
      <c r="U148" s="494"/>
      <c r="V148" s="481" t="str">
        <f>IFERROR(IF(INDEX('WPTM - Section F'!E$93:E$494,MATCH('Print View'!$AP$116,'WPTM - Section F'!$M$93:$M$494,0))&lt;&gt;0,INDEX('WPTM - Section F'!E$93:E$494,MATCH('Print View'!$AP$116,'WPTM - Section F'!$M$93:$M$494,0)),""),"")</f>
        <v/>
      </c>
      <c r="W148" s="493"/>
      <c r="X148" s="482"/>
      <c r="Y148" s="492" t="str">
        <f>IFERROR(IF(INDEX('WPTM - Section F'!D$93:D$494,MATCH('Print View'!$AQ$116,'WPTM - Section F'!$M$93:$MK$494,0))&lt;&gt;0,INDEX('WPTM - Section F'!D$93:D$494,MATCH('Print View'!$AQ$116,'WPTM - Section F'!$M$93:$M$494,0)),""),"")</f>
        <v/>
      </c>
      <c r="Z148" s="493"/>
      <c r="AA148" s="494"/>
      <c r="AB148" s="481" t="str">
        <f>IFERROR(IF(INDEX('WPTM - Section F'!E$93:E$494,MATCH('Print View'!$AQ$116,'WPTM - Section F'!$M$93:$M$494,0))&lt;&gt;0,INDEX('WPTM - Section F'!E$93:E$494,MATCH('Print View'!$AQ$116,'WPTM - Section F'!$M$93:$M$494,0)),""),"")</f>
        <v/>
      </c>
      <c r="AC148" s="493"/>
      <c r="AD148" s="482"/>
      <c r="AE148" s="492" t="str">
        <f>IFERROR(IF(INDEX('WPTM - Section F'!D$93:D$494,MATCH('Print View'!$AR$116,'WPTM - Section F'!$M$93:$MK$494,0))&lt;&gt;0,INDEX('WPTM - Section F'!D$93:D$494,MATCH('Print View'!$AR$116,'WPTM - Section F'!$M$93:$M$494,0)),""),"")</f>
        <v/>
      </c>
      <c r="AF148" s="493"/>
      <c r="AG148" s="494"/>
      <c r="AH148" s="481" t="str">
        <f>IFERROR(IF(INDEX('WPTM - Section F'!E$93:E$494,MATCH('Print View'!$AR$116,'WPTM - Section F'!$M$93:$M$494,0))&lt;&gt;0,INDEX('WPTM - Section F'!E$93:E$494,MATCH('Print View'!$AR$116,'WPTM - Section F'!$M$93:$M$494,0)),""),"")</f>
        <v/>
      </c>
      <c r="AI148" s="482"/>
      <c r="AJ148" s="208" t="str">
        <f>IFERROR(IF(INDEX('WPTM - Section F'!X$8:X$89,MATCH('Print View'!$A148,'WPTM - Section F'!$A$8:$A$89,0))&lt;&gt;0,INDEX('WPTM - Section F'!X$8:X$89,MATCH('Print View'!$A148,'WPTM - Section F'!$A$8:$A$89,0)),""),"")</f>
        <v/>
      </c>
      <c r="AM148" s="298"/>
      <c r="AN148" s="276" t="str">
        <f t="shared" si="0"/>
        <v>33-a1Y36000002VSZYEA4</v>
      </c>
      <c r="AO148" s="276" t="str">
        <f t="shared" si="1"/>
        <v>33-a1Y36000002VSZZEA4</v>
      </c>
      <c r="AP148" s="276" t="str">
        <f t="shared" si="2"/>
        <v>33-a1Y36000002VSZaEAO</v>
      </c>
      <c r="AQ148" s="276" t="str">
        <f t="shared" si="3"/>
        <v>33-a1Y36000002VSZbEAO</v>
      </c>
      <c r="AR148" s="276" t="str">
        <f t="shared" si="4"/>
        <v>33-a1Y36000002VSZcEAO</v>
      </c>
    </row>
    <row r="149" spans="1:44" ht="30" x14ac:dyDescent="0.25">
      <c r="A149" s="182">
        <v>34</v>
      </c>
      <c r="B149" s="182" t="str">
        <f>IFERROR(IF(INDEX('WPTM - Section F'!B$8:B$89,MATCH('Print View'!$A149,'WPTM - Section F'!$A$8:$A$89,0))&lt;&gt;0,INDEX('WPTM - Section F'!B$8:B$89,MATCH('Print View'!$A149,'WPTM - Section F'!$A$8:$A$89,0)),""),"")</f>
        <v/>
      </c>
      <c r="C149" s="182" t="str">
        <f>IFERROR(IF(INDEX('WPTM - Section F'!C$8:C$89,MATCH('Print View'!$A149,'WPTM - Section F'!$A$8:$A$89,0))&lt;&gt;0,INDEX('WPTM - Section F'!C$8:C$89,MATCH('Print View'!$A149,'WPTM - Section F'!$A$8:$A$89,0)),""),"")</f>
        <v/>
      </c>
      <c r="D149" s="182" t="str">
        <f>IFERROR(IF(INDEX('WPTM - Section F'!D$8:D$89,MATCH('Print View'!$A149,'WPTM - Section F'!$A$8:$A$89,0))&lt;&gt;0,INDEX('WPTM - Section F'!D$8:D$89,MATCH('Print View'!$A149,'WPTM - Section F'!$A$8:$A$89,0)),""),"")</f>
        <v/>
      </c>
      <c r="E149" s="182" t="str">
        <f>IFERROR(IF(INDEX('WPTM - Section F'!E$8:E$89,MATCH('Print View'!$A149,'WPTM - Section F'!$A$8:$A$89,0))&lt;&gt;0,INDEX('WPTM - Section F'!E$8:E$89,MATCH('Print View'!$A149,'WPTM - Section F'!$A$8:$A$89,0)),""),"")</f>
        <v/>
      </c>
      <c r="F149" s="183" t="str">
        <f>IFERROR(IF(INDEX('WPTM - Section F'!W$8:W$89,MATCH('Print View'!$A149,'WPTM - Section F'!$A$8:$A$89,0))&lt;&gt;0,INDEX('WPTM - Section F'!W$8:W$89,MATCH('Print View'!$A149,'WPTM - Section F'!$A$8:$A$89,0)),""),"")</f>
        <v/>
      </c>
      <c r="G149" s="489" t="str">
        <f>IFERROR(IF(INDEX('WPTM - Section F'!D$93:D$494,MATCH('Print View'!$AN$116,'WPTM - Section F'!$M$93:$MK$494,0))&lt;&gt;0,INDEX('WPTM - Section F'!D$93:D$494,MATCH('Print View'!$AN$116,'WPTM - Section F'!$M$93:$M$494,0)),""),"")</f>
        <v/>
      </c>
      <c r="H149" s="490"/>
      <c r="I149" s="491"/>
      <c r="J149" s="479" t="str">
        <f>IFERROR(IF(INDEX('WPTM - Section F'!E$93:E$494,MATCH('Print View'!$AN$116,'WPTM - Section F'!$M$93:$M$494,0))&lt;&gt;0,INDEX('WPTM - Section F'!E$93:E$494,MATCH('Print View'!$AN$116,'WPTM - Section F'!$M$93:$M$494,0)),""),"")</f>
        <v/>
      </c>
      <c r="K149" s="490"/>
      <c r="L149" s="480"/>
      <c r="M149" s="489" t="str">
        <f>IFERROR(IF(INDEX('WPTM - Section F'!D$93:D$494,MATCH('Print View'!$AO$116,'WPTM - Section F'!$M$93:$MK$494,0))&lt;&gt;0,INDEX('WPTM - Section F'!D$93:D$494,MATCH('Print View'!$AO$116,'WPTM - Section F'!$M$93:$M$494,0)),""),"")</f>
        <v/>
      </c>
      <c r="N149" s="490"/>
      <c r="O149" s="491"/>
      <c r="P149" s="479" t="str">
        <f>IFERROR(IF(INDEX('WPTM - Section F'!E$93:E$494,MATCH('Print View'!$AO$116,'WPTM - Section F'!$M$93:$M$494,0))&lt;&gt;0,INDEX('WPTM - Section F'!E$93:E$494,MATCH('Print View'!$AO$116,'WPTM - Section F'!$M$93:$M$494,0)),""),"")</f>
        <v/>
      </c>
      <c r="Q149" s="490"/>
      <c r="R149" s="480"/>
      <c r="S149" s="489" t="str">
        <f>IFERROR(IF(INDEX('WPTM - Section F'!D$93:D$494,MATCH('Print View'!$AP$116,'WPTM - Section F'!$M$93:$MK$494,0))&lt;&gt;0,INDEX('WPTM - Section F'!D$93:D$494,MATCH('Print View'!$AP$116,'WPTM - Section F'!$M$93:$M$494,0)),""),"")</f>
        <v/>
      </c>
      <c r="T149" s="490"/>
      <c r="U149" s="491"/>
      <c r="V149" s="479" t="str">
        <f>IFERROR(IF(INDEX('WPTM - Section F'!E$93:E$494,MATCH('Print View'!$AP$116,'WPTM - Section F'!$M$93:$M$494,0))&lt;&gt;0,INDEX('WPTM - Section F'!E$93:E$494,MATCH('Print View'!$AP$116,'WPTM - Section F'!$M$93:$M$494,0)),""),"")</f>
        <v/>
      </c>
      <c r="W149" s="490"/>
      <c r="X149" s="480"/>
      <c r="Y149" s="489" t="str">
        <f>IFERROR(IF(INDEX('WPTM - Section F'!D$93:D$494,MATCH('Print View'!$AQ$116,'WPTM - Section F'!$M$93:$MK$494,0))&lt;&gt;0,INDEX('WPTM - Section F'!D$93:D$494,MATCH('Print View'!$AQ$116,'WPTM - Section F'!$M$93:$M$494,0)),""),"")</f>
        <v/>
      </c>
      <c r="Z149" s="490"/>
      <c r="AA149" s="491"/>
      <c r="AB149" s="479" t="str">
        <f>IFERROR(IF(INDEX('WPTM - Section F'!E$93:E$494,MATCH('Print View'!$AQ$116,'WPTM - Section F'!$M$93:$M$494,0))&lt;&gt;0,INDEX('WPTM - Section F'!E$93:E$494,MATCH('Print View'!$AQ$116,'WPTM - Section F'!$M$93:$M$494,0)),""),"")</f>
        <v/>
      </c>
      <c r="AC149" s="490"/>
      <c r="AD149" s="480"/>
      <c r="AE149" s="489" t="str">
        <f>IFERROR(IF(INDEX('WPTM - Section F'!D$93:D$494,MATCH('Print View'!$AR$116,'WPTM - Section F'!$M$93:$MK$494,0))&lt;&gt;0,INDEX('WPTM - Section F'!D$93:D$494,MATCH('Print View'!$AR$116,'WPTM - Section F'!$M$93:$M$494,0)),""),"")</f>
        <v/>
      </c>
      <c r="AF149" s="490"/>
      <c r="AG149" s="491"/>
      <c r="AH149" s="479" t="str">
        <f>IFERROR(IF(INDEX('WPTM - Section F'!E$93:E$494,MATCH('Print View'!$AR$116,'WPTM - Section F'!$M$93:$M$494,0))&lt;&gt;0,INDEX('WPTM - Section F'!E$93:E$494,MATCH('Print View'!$AR$116,'WPTM - Section F'!$M$93:$M$494,0)),""),"")</f>
        <v/>
      </c>
      <c r="AI149" s="480"/>
      <c r="AJ149" s="207" t="str">
        <f>IFERROR(IF(INDEX('WPTM - Section F'!X$8:X$89,MATCH('Print View'!$A149,'WPTM - Section F'!$A$8:$A$89,0))&lt;&gt;0,INDEX('WPTM - Section F'!X$8:X$89,MATCH('Print View'!$A149,'WPTM - Section F'!$A$8:$A$89,0)),""),"")</f>
        <v/>
      </c>
      <c r="AM149" s="298"/>
      <c r="AN149" s="276" t="str">
        <f t="shared" si="0"/>
        <v>34-a1Y36000002VSZYEA4</v>
      </c>
      <c r="AO149" s="276" t="str">
        <f t="shared" si="1"/>
        <v>34-a1Y36000002VSZZEA4</v>
      </c>
      <c r="AP149" s="276" t="str">
        <f t="shared" si="2"/>
        <v>34-a1Y36000002VSZaEAO</v>
      </c>
      <c r="AQ149" s="276" t="str">
        <f t="shared" si="3"/>
        <v>34-a1Y36000002VSZbEAO</v>
      </c>
      <c r="AR149" s="276" t="str">
        <f t="shared" si="4"/>
        <v>34-a1Y36000002VSZcEAO</v>
      </c>
    </row>
    <row r="150" spans="1:44" ht="30" x14ac:dyDescent="0.25">
      <c r="A150" s="187">
        <v>35</v>
      </c>
      <c r="B150" s="187" t="str">
        <f>IFERROR(IF(INDEX('WPTM - Section F'!B$8:B$89,MATCH('Print View'!$A150,'WPTM - Section F'!$A$8:$A$89,0))&lt;&gt;0,INDEX('WPTM - Section F'!B$8:B$89,MATCH('Print View'!$A150,'WPTM - Section F'!$A$8:$A$89,0)),""),"")</f>
        <v/>
      </c>
      <c r="C150" s="187" t="str">
        <f>IFERROR(IF(INDEX('WPTM - Section F'!C$8:C$89,MATCH('Print View'!$A150,'WPTM - Section F'!$A$8:$A$89,0))&lt;&gt;0,INDEX('WPTM - Section F'!C$8:C$89,MATCH('Print View'!$A150,'WPTM - Section F'!$A$8:$A$89,0)),""),"")</f>
        <v/>
      </c>
      <c r="D150" s="187" t="str">
        <f>IFERROR(IF(INDEX('WPTM - Section F'!D$8:D$89,MATCH('Print View'!$A150,'WPTM - Section F'!$A$8:$A$89,0))&lt;&gt;0,INDEX('WPTM - Section F'!D$8:D$89,MATCH('Print View'!$A150,'WPTM - Section F'!$A$8:$A$89,0)),""),"")</f>
        <v/>
      </c>
      <c r="E150" s="187" t="str">
        <f>IFERROR(IF(INDEX('WPTM - Section F'!E$8:E$89,MATCH('Print View'!$A150,'WPTM - Section F'!$A$8:$A$89,0))&lt;&gt;0,INDEX('WPTM - Section F'!E$8:E$89,MATCH('Print View'!$A150,'WPTM - Section F'!$A$8:$A$89,0)),""),"")</f>
        <v/>
      </c>
      <c r="F150" s="188" t="str">
        <f>IFERROR(IF(INDEX('WPTM - Section F'!W$8:W$89,MATCH('Print View'!$A150,'WPTM - Section F'!$A$8:$A$89,0))&lt;&gt;0,INDEX('WPTM - Section F'!W$8:W$89,MATCH('Print View'!$A150,'WPTM - Section F'!$A$8:$A$89,0)),""),"")</f>
        <v/>
      </c>
      <c r="G150" s="492" t="str">
        <f>IFERROR(IF(INDEX('WPTM - Section F'!D$93:D$494,MATCH('Print View'!$AN$116,'WPTM - Section F'!$M$93:$MK$494,0))&lt;&gt;0,INDEX('WPTM - Section F'!D$93:D$494,MATCH('Print View'!$AN$116,'WPTM - Section F'!$M$93:$M$494,0)),""),"")</f>
        <v/>
      </c>
      <c r="H150" s="493"/>
      <c r="I150" s="494"/>
      <c r="J150" s="481" t="str">
        <f>IFERROR(IF(INDEX('WPTM - Section F'!E$93:E$494,MATCH('Print View'!$AN$116,'WPTM - Section F'!$M$93:$M$494,0))&lt;&gt;0,INDEX('WPTM - Section F'!E$93:E$494,MATCH('Print View'!$AN$116,'WPTM - Section F'!$M$93:$M$494,0)),""),"")</f>
        <v/>
      </c>
      <c r="K150" s="493"/>
      <c r="L150" s="482"/>
      <c r="M150" s="492" t="str">
        <f>IFERROR(IF(INDEX('WPTM - Section F'!D$93:D$494,MATCH('Print View'!$AO$116,'WPTM - Section F'!$M$93:$MK$494,0))&lt;&gt;0,INDEX('WPTM - Section F'!D$93:D$494,MATCH('Print View'!$AO$116,'WPTM - Section F'!$M$93:$M$494,0)),""),"")</f>
        <v/>
      </c>
      <c r="N150" s="493"/>
      <c r="O150" s="494"/>
      <c r="P150" s="481" t="str">
        <f>IFERROR(IF(INDEX('WPTM - Section F'!E$93:E$494,MATCH('Print View'!$AO$116,'WPTM - Section F'!$M$93:$M$494,0))&lt;&gt;0,INDEX('WPTM - Section F'!E$93:E$494,MATCH('Print View'!$AO$116,'WPTM - Section F'!$M$93:$M$494,0)),""),"")</f>
        <v/>
      </c>
      <c r="Q150" s="493"/>
      <c r="R150" s="482"/>
      <c r="S150" s="492" t="str">
        <f>IFERROR(IF(INDEX('WPTM - Section F'!D$93:D$494,MATCH('Print View'!$AP$116,'WPTM - Section F'!$M$93:$MK$494,0))&lt;&gt;0,INDEX('WPTM - Section F'!D$93:D$494,MATCH('Print View'!$AP$116,'WPTM - Section F'!$M$93:$M$494,0)),""),"")</f>
        <v/>
      </c>
      <c r="T150" s="493"/>
      <c r="U150" s="494"/>
      <c r="V150" s="481" t="str">
        <f>IFERROR(IF(INDEX('WPTM - Section F'!E$93:E$494,MATCH('Print View'!$AP$116,'WPTM - Section F'!$M$93:$M$494,0))&lt;&gt;0,INDEX('WPTM - Section F'!E$93:E$494,MATCH('Print View'!$AP$116,'WPTM - Section F'!$M$93:$M$494,0)),""),"")</f>
        <v/>
      </c>
      <c r="W150" s="493"/>
      <c r="X150" s="482"/>
      <c r="Y150" s="492" t="str">
        <f>IFERROR(IF(INDEX('WPTM - Section F'!D$93:D$494,MATCH('Print View'!$AQ$116,'WPTM - Section F'!$M$93:$MK$494,0))&lt;&gt;0,INDEX('WPTM - Section F'!D$93:D$494,MATCH('Print View'!$AQ$116,'WPTM - Section F'!$M$93:$M$494,0)),""),"")</f>
        <v/>
      </c>
      <c r="Z150" s="493"/>
      <c r="AA150" s="494"/>
      <c r="AB150" s="481" t="str">
        <f>IFERROR(IF(INDEX('WPTM - Section F'!E$93:E$494,MATCH('Print View'!$AQ$116,'WPTM - Section F'!$M$93:$M$494,0))&lt;&gt;0,INDEX('WPTM - Section F'!E$93:E$494,MATCH('Print View'!$AQ$116,'WPTM - Section F'!$M$93:$M$494,0)),""),"")</f>
        <v/>
      </c>
      <c r="AC150" s="493"/>
      <c r="AD150" s="482"/>
      <c r="AE150" s="492" t="str">
        <f>IFERROR(IF(INDEX('WPTM - Section F'!D$93:D$494,MATCH('Print View'!$AR$116,'WPTM - Section F'!$M$93:$MK$494,0))&lt;&gt;0,INDEX('WPTM - Section F'!D$93:D$494,MATCH('Print View'!$AR$116,'WPTM - Section F'!$M$93:$M$494,0)),""),"")</f>
        <v/>
      </c>
      <c r="AF150" s="493"/>
      <c r="AG150" s="494"/>
      <c r="AH150" s="481" t="str">
        <f>IFERROR(IF(INDEX('WPTM - Section F'!E$93:E$494,MATCH('Print View'!$AR$116,'WPTM - Section F'!$M$93:$M$494,0))&lt;&gt;0,INDEX('WPTM - Section F'!E$93:E$494,MATCH('Print View'!$AR$116,'WPTM - Section F'!$M$93:$M$494,0)),""),"")</f>
        <v/>
      </c>
      <c r="AI150" s="482"/>
      <c r="AJ150" s="208" t="str">
        <f>IFERROR(IF(INDEX('WPTM - Section F'!X$8:X$89,MATCH('Print View'!$A150,'WPTM - Section F'!$A$8:$A$89,0))&lt;&gt;0,INDEX('WPTM - Section F'!X$8:X$89,MATCH('Print View'!$A150,'WPTM - Section F'!$A$8:$A$89,0)),""),"")</f>
        <v/>
      </c>
      <c r="AM150" s="298"/>
      <c r="AN150" s="276" t="str">
        <f t="shared" si="0"/>
        <v>35-a1Y36000002VSZYEA4</v>
      </c>
      <c r="AO150" s="276" t="str">
        <f t="shared" si="1"/>
        <v>35-a1Y36000002VSZZEA4</v>
      </c>
      <c r="AP150" s="276" t="str">
        <f t="shared" si="2"/>
        <v>35-a1Y36000002VSZaEAO</v>
      </c>
      <c r="AQ150" s="276" t="str">
        <f t="shared" si="3"/>
        <v>35-a1Y36000002VSZbEAO</v>
      </c>
      <c r="AR150" s="276" t="str">
        <f t="shared" si="4"/>
        <v>35-a1Y36000002VSZcEAO</v>
      </c>
    </row>
    <row r="151" spans="1:44" ht="30" x14ac:dyDescent="0.25">
      <c r="A151" s="182">
        <v>36</v>
      </c>
      <c r="B151" s="182" t="str">
        <f>IFERROR(IF(INDEX('WPTM - Section F'!B$8:B$89,MATCH('Print View'!$A151,'WPTM - Section F'!$A$8:$A$89,0))&lt;&gt;0,INDEX('WPTM - Section F'!B$8:B$89,MATCH('Print View'!$A151,'WPTM - Section F'!$A$8:$A$89,0)),""),"")</f>
        <v/>
      </c>
      <c r="C151" s="182" t="str">
        <f>IFERROR(IF(INDEX('WPTM - Section F'!C$8:C$89,MATCH('Print View'!$A151,'WPTM - Section F'!$A$8:$A$89,0))&lt;&gt;0,INDEX('WPTM - Section F'!C$8:C$89,MATCH('Print View'!$A151,'WPTM - Section F'!$A$8:$A$89,0)),""),"")</f>
        <v/>
      </c>
      <c r="D151" s="182" t="str">
        <f>IFERROR(IF(INDEX('WPTM - Section F'!D$8:D$89,MATCH('Print View'!$A151,'WPTM - Section F'!$A$8:$A$89,0))&lt;&gt;0,INDEX('WPTM - Section F'!D$8:D$89,MATCH('Print View'!$A151,'WPTM - Section F'!$A$8:$A$89,0)),""),"")</f>
        <v/>
      </c>
      <c r="E151" s="182" t="str">
        <f>IFERROR(IF(INDEX('WPTM - Section F'!E$8:E$89,MATCH('Print View'!$A151,'WPTM - Section F'!$A$8:$A$89,0))&lt;&gt;0,INDEX('WPTM - Section F'!E$8:E$89,MATCH('Print View'!$A151,'WPTM - Section F'!$A$8:$A$89,0)),""),"")</f>
        <v/>
      </c>
      <c r="F151" s="183" t="str">
        <f>IFERROR(IF(INDEX('WPTM - Section F'!W$8:W$89,MATCH('Print View'!$A151,'WPTM - Section F'!$A$8:$A$89,0))&lt;&gt;0,INDEX('WPTM - Section F'!W$8:W$89,MATCH('Print View'!$A151,'WPTM - Section F'!$A$8:$A$89,0)),""),"")</f>
        <v/>
      </c>
      <c r="G151" s="489" t="str">
        <f>IFERROR(IF(INDEX('WPTM - Section F'!D$93:D$494,MATCH('Print View'!$AN$116,'WPTM - Section F'!$M$93:$MK$494,0))&lt;&gt;0,INDEX('WPTM - Section F'!D$93:D$494,MATCH('Print View'!$AN$116,'WPTM - Section F'!$M$93:$M$494,0)),""),"")</f>
        <v/>
      </c>
      <c r="H151" s="490"/>
      <c r="I151" s="491"/>
      <c r="J151" s="479" t="str">
        <f>IFERROR(IF(INDEX('WPTM - Section F'!E$93:E$494,MATCH('Print View'!$AN$116,'WPTM - Section F'!$M$93:$M$494,0))&lt;&gt;0,INDEX('WPTM - Section F'!E$93:E$494,MATCH('Print View'!$AN$116,'WPTM - Section F'!$M$93:$M$494,0)),""),"")</f>
        <v/>
      </c>
      <c r="K151" s="490"/>
      <c r="L151" s="480"/>
      <c r="M151" s="489" t="str">
        <f>IFERROR(IF(INDEX('WPTM - Section F'!D$93:D$494,MATCH('Print View'!$AO$116,'WPTM - Section F'!$M$93:$MK$494,0))&lt;&gt;0,INDEX('WPTM - Section F'!D$93:D$494,MATCH('Print View'!$AO$116,'WPTM - Section F'!$M$93:$M$494,0)),""),"")</f>
        <v/>
      </c>
      <c r="N151" s="490"/>
      <c r="O151" s="491"/>
      <c r="P151" s="479" t="str">
        <f>IFERROR(IF(INDEX('WPTM - Section F'!E$93:E$494,MATCH('Print View'!$AO$116,'WPTM - Section F'!$M$93:$M$494,0))&lt;&gt;0,INDEX('WPTM - Section F'!E$93:E$494,MATCH('Print View'!$AO$116,'WPTM - Section F'!$M$93:$M$494,0)),""),"")</f>
        <v/>
      </c>
      <c r="Q151" s="490"/>
      <c r="R151" s="480"/>
      <c r="S151" s="489" t="str">
        <f>IFERROR(IF(INDEX('WPTM - Section F'!D$93:D$494,MATCH('Print View'!$AP$116,'WPTM - Section F'!$M$93:$MK$494,0))&lt;&gt;0,INDEX('WPTM - Section F'!D$93:D$494,MATCH('Print View'!$AP$116,'WPTM - Section F'!$M$93:$M$494,0)),""),"")</f>
        <v/>
      </c>
      <c r="T151" s="490"/>
      <c r="U151" s="491"/>
      <c r="V151" s="479" t="str">
        <f>IFERROR(IF(INDEX('WPTM - Section F'!E$93:E$494,MATCH('Print View'!$AP$116,'WPTM - Section F'!$M$93:$M$494,0))&lt;&gt;0,INDEX('WPTM - Section F'!E$93:E$494,MATCH('Print View'!$AP$116,'WPTM - Section F'!$M$93:$M$494,0)),""),"")</f>
        <v/>
      </c>
      <c r="W151" s="490"/>
      <c r="X151" s="480"/>
      <c r="Y151" s="489" t="str">
        <f>IFERROR(IF(INDEX('WPTM - Section F'!D$93:D$494,MATCH('Print View'!$AQ$116,'WPTM - Section F'!$M$93:$MK$494,0))&lt;&gt;0,INDEX('WPTM - Section F'!D$93:D$494,MATCH('Print View'!$AQ$116,'WPTM - Section F'!$M$93:$M$494,0)),""),"")</f>
        <v/>
      </c>
      <c r="Z151" s="490"/>
      <c r="AA151" s="491"/>
      <c r="AB151" s="479" t="str">
        <f>IFERROR(IF(INDEX('WPTM - Section F'!E$93:E$494,MATCH('Print View'!$AQ$116,'WPTM - Section F'!$M$93:$M$494,0))&lt;&gt;0,INDEX('WPTM - Section F'!E$93:E$494,MATCH('Print View'!$AQ$116,'WPTM - Section F'!$M$93:$M$494,0)),""),"")</f>
        <v/>
      </c>
      <c r="AC151" s="490"/>
      <c r="AD151" s="480"/>
      <c r="AE151" s="489" t="str">
        <f>IFERROR(IF(INDEX('WPTM - Section F'!D$93:D$494,MATCH('Print View'!$AR$116,'WPTM - Section F'!$M$93:$MK$494,0))&lt;&gt;0,INDEX('WPTM - Section F'!D$93:D$494,MATCH('Print View'!$AR$116,'WPTM - Section F'!$M$93:$M$494,0)),""),"")</f>
        <v/>
      </c>
      <c r="AF151" s="490"/>
      <c r="AG151" s="491"/>
      <c r="AH151" s="479" t="str">
        <f>IFERROR(IF(INDEX('WPTM - Section F'!E$93:E$494,MATCH('Print View'!$AR$116,'WPTM - Section F'!$M$93:$M$494,0))&lt;&gt;0,INDEX('WPTM - Section F'!E$93:E$494,MATCH('Print View'!$AR$116,'WPTM - Section F'!$M$93:$M$494,0)),""),"")</f>
        <v/>
      </c>
      <c r="AI151" s="480"/>
      <c r="AJ151" s="207" t="str">
        <f>IFERROR(IF(INDEX('WPTM - Section F'!X$8:X$89,MATCH('Print View'!$A151,'WPTM - Section F'!$A$8:$A$89,0))&lt;&gt;0,INDEX('WPTM - Section F'!X$8:X$89,MATCH('Print View'!$A151,'WPTM - Section F'!$A$8:$A$89,0)),""),"")</f>
        <v/>
      </c>
      <c r="AM151" s="298"/>
      <c r="AN151" s="276" t="str">
        <f t="shared" si="0"/>
        <v>36-a1Y36000002VSZYEA4</v>
      </c>
      <c r="AO151" s="276" t="str">
        <f t="shared" si="1"/>
        <v>36-a1Y36000002VSZZEA4</v>
      </c>
      <c r="AP151" s="276" t="str">
        <f t="shared" si="2"/>
        <v>36-a1Y36000002VSZaEAO</v>
      </c>
      <c r="AQ151" s="276" t="str">
        <f t="shared" si="3"/>
        <v>36-a1Y36000002VSZbEAO</v>
      </c>
      <c r="AR151" s="276" t="str">
        <f t="shared" si="4"/>
        <v>36-a1Y36000002VSZcEAO</v>
      </c>
    </row>
    <row r="152" spans="1:44" ht="30" x14ac:dyDescent="0.25">
      <c r="A152" s="187">
        <v>37</v>
      </c>
      <c r="B152" s="187" t="str">
        <f>IFERROR(IF(INDEX('WPTM - Section F'!B$8:B$89,MATCH('Print View'!$A152,'WPTM - Section F'!$A$8:$A$89,0))&lt;&gt;0,INDEX('WPTM - Section F'!B$8:B$89,MATCH('Print View'!$A152,'WPTM - Section F'!$A$8:$A$89,0)),""),"")</f>
        <v/>
      </c>
      <c r="C152" s="187" t="str">
        <f>IFERROR(IF(INDEX('WPTM - Section F'!C$8:C$89,MATCH('Print View'!$A152,'WPTM - Section F'!$A$8:$A$89,0))&lt;&gt;0,INDEX('WPTM - Section F'!C$8:C$89,MATCH('Print View'!$A152,'WPTM - Section F'!$A$8:$A$89,0)),""),"")</f>
        <v/>
      </c>
      <c r="D152" s="187" t="str">
        <f>IFERROR(IF(INDEX('WPTM - Section F'!D$8:D$89,MATCH('Print View'!$A152,'WPTM - Section F'!$A$8:$A$89,0))&lt;&gt;0,INDEX('WPTM - Section F'!D$8:D$89,MATCH('Print View'!$A152,'WPTM - Section F'!$A$8:$A$89,0)),""),"")</f>
        <v/>
      </c>
      <c r="E152" s="187" t="str">
        <f>IFERROR(IF(INDEX('WPTM - Section F'!E$8:E$89,MATCH('Print View'!$A152,'WPTM - Section F'!$A$8:$A$89,0))&lt;&gt;0,INDEX('WPTM - Section F'!E$8:E$89,MATCH('Print View'!$A152,'WPTM - Section F'!$A$8:$A$89,0)),""),"")</f>
        <v/>
      </c>
      <c r="F152" s="188" t="str">
        <f>IFERROR(IF(INDEX('WPTM - Section F'!W$8:W$89,MATCH('Print View'!$A152,'WPTM - Section F'!$A$8:$A$89,0))&lt;&gt;0,INDEX('WPTM - Section F'!W$8:W$89,MATCH('Print View'!$A152,'WPTM - Section F'!$A$8:$A$89,0)),""),"")</f>
        <v/>
      </c>
      <c r="G152" s="492" t="str">
        <f>IFERROR(IF(INDEX('WPTM - Section F'!D$93:D$494,MATCH('Print View'!$AN$116,'WPTM - Section F'!$M$93:$MK$494,0))&lt;&gt;0,INDEX('WPTM - Section F'!D$93:D$494,MATCH('Print View'!$AN$116,'WPTM - Section F'!$M$93:$M$494,0)),""),"")</f>
        <v/>
      </c>
      <c r="H152" s="493"/>
      <c r="I152" s="494"/>
      <c r="J152" s="481" t="str">
        <f>IFERROR(IF(INDEX('WPTM - Section F'!E$93:E$494,MATCH('Print View'!$AN$116,'WPTM - Section F'!$M$93:$M$494,0))&lt;&gt;0,INDEX('WPTM - Section F'!E$93:E$494,MATCH('Print View'!$AN$116,'WPTM - Section F'!$M$93:$M$494,0)),""),"")</f>
        <v/>
      </c>
      <c r="K152" s="493"/>
      <c r="L152" s="482"/>
      <c r="M152" s="492" t="str">
        <f>IFERROR(IF(INDEX('WPTM - Section F'!D$93:D$494,MATCH('Print View'!$AO$116,'WPTM - Section F'!$M$93:$MK$494,0))&lt;&gt;0,INDEX('WPTM - Section F'!D$93:D$494,MATCH('Print View'!$AO$116,'WPTM - Section F'!$M$93:$M$494,0)),""),"")</f>
        <v/>
      </c>
      <c r="N152" s="493"/>
      <c r="O152" s="494"/>
      <c r="P152" s="481" t="str">
        <f>IFERROR(IF(INDEX('WPTM - Section F'!E$93:E$494,MATCH('Print View'!$AO$116,'WPTM - Section F'!$M$93:$M$494,0))&lt;&gt;0,INDEX('WPTM - Section F'!E$93:E$494,MATCH('Print View'!$AO$116,'WPTM - Section F'!$M$93:$M$494,0)),""),"")</f>
        <v/>
      </c>
      <c r="Q152" s="493"/>
      <c r="R152" s="482"/>
      <c r="S152" s="492" t="str">
        <f>IFERROR(IF(INDEX('WPTM - Section F'!D$93:D$494,MATCH('Print View'!$AP$116,'WPTM - Section F'!$M$93:$MK$494,0))&lt;&gt;0,INDEX('WPTM - Section F'!D$93:D$494,MATCH('Print View'!$AP$116,'WPTM - Section F'!$M$93:$M$494,0)),""),"")</f>
        <v/>
      </c>
      <c r="T152" s="493"/>
      <c r="U152" s="494"/>
      <c r="V152" s="481" t="str">
        <f>IFERROR(IF(INDEX('WPTM - Section F'!E$93:E$494,MATCH('Print View'!$AP$116,'WPTM - Section F'!$M$93:$M$494,0))&lt;&gt;0,INDEX('WPTM - Section F'!E$93:E$494,MATCH('Print View'!$AP$116,'WPTM - Section F'!$M$93:$M$494,0)),""),"")</f>
        <v/>
      </c>
      <c r="W152" s="493"/>
      <c r="X152" s="482"/>
      <c r="Y152" s="492" t="str">
        <f>IFERROR(IF(INDEX('WPTM - Section F'!D$93:D$494,MATCH('Print View'!$AQ$116,'WPTM - Section F'!$M$93:$MK$494,0))&lt;&gt;0,INDEX('WPTM - Section F'!D$93:D$494,MATCH('Print View'!$AQ$116,'WPTM - Section F'!$M$93:$M$494,0)),""),"")</f>
        <v/>
      </c>
      <c r="Z152" s="493"/>
      <c r="AA152" s="494"/>
      <c r="AB152" s="481" t="str">
        <f>IFERROR(IF(INDEX('WPTM - Section F'!E$93:E$494,MATCH('Print View'!$AQ$116,'WPTM - Section F'!$M$93:$M$494,0))&lt;&gt;0,INDEX('WPTM - Section F'!E$93:E$494,MATCH('Print View'!$AQ$116,'WPTM - Section F'!$M$93:$M$494,0)),""),"")</f>
        <v/>
      </c>
      <c r="AC152" s="493"/>
      <c r="AD152" s="482"/>
      <c r="AE152" s="492" t="str">
        <f>IFERROR(IF(INDEX('WPTM - Section F'!D$93:D$494,MATCH('Print View'!$AR$116,'WPTM - Section F'!$M$93:$MK$494,0))&lt;&gt;0,INDEX('WPTM - Section F'!D$93:D$494,MATCH('Print View'!$AR$116,'WPTM - Section F'!$M$93:$M$494,0)),""),"")</f>
        <v/>
      </c>
      <c r="AF152" s="493"/>
      <c r="AG152" s="494"/>
      <c r="AH152" s="481" t="str">
        <f>IFERROR(IF(INDEX('WPTM - Section F'!E$93:E$494,MATCH('Print View'!$AR$116,'WPTM - Section F'!$M$93:$M$494,0))&lt;&gt;0,INDEX('WPTM - Section F'!E$93:E$494,MATCH('Print View'!$AR$116,'WPTM - Section F'!$M$93:$M$494,0)),""),"")</f>
        <v/>
      </c>
      <c r="AI152" s="482"/>
      <c r="AJ152" s="208" t="str">
        <f>IFERROR(IF(INDEX('WPTM - Section F'!X$8:X$89,MATCH('Print View'!$A152,'WPTM - Section F'!$A$8:$A$89,0))&lt;&gt;0,INDEX('WPTM - Section F'!X$8:X$89,MATCH('Print View'!$A152,'WPTM - Section F'!$A$8:$A$89,0)),""),"")</f>
        <v/>
      </c>
      <c r="AM152" s="298"/>
      <c r="AN152" s="276" t="str">
        <f t="shared" si="0"/>
        <v>37-a1Y36000002VSZYEA4</v>
      </c>
      <c r="AO152" s="276" t="str">
        <f t="shared" si="1"/>
        <v>37-a1Y36000002VSZZEA4</v>
      </c>
      <c r="AP152" s="276" t="str">
        <f t="shared" si="2"/>
        <v>37-a1Y36000002VSZaEAO</v>
      </c>
      <c r="AQ152" s="276" t="str">
        <f t="shared" si="3"/>
        <v>37-a1Y36000002VSZbEAO</v>
      </c>
      <c r="AR152" s="276" t="str">
        <f t="shared" si="4"/>
        <v>37-a1Y36000002VSZcEAO</v>
      </c>
    </row>
    <row r="153" spans="1:44" ht="30" x14ac:dyDescent="0.25">
      <c r="A153" s="182">
        <v>38</v>
      </c>
      <c r="B153" s="182" t="str">
        <f>IFERROR(IF(INDEX('WPTM - Section F'!B$8:B$89,MATCH('Print View'!$A153,'WPTM - Section F'!$A$8:$A$89,0))&lt;&gt;0,INDEX('WPTM - Section F'!B$8:B$89,MATCH('Print View'!$A153,'WPTM - Section F'!$A$8:$A$89,0)),""),"")</f>
        <v/>
      </c>
      <c r="C153" s="182" t="str">
        <f>IFERROR(IF(INDEX('WPTM - Section F'!C$8:C$89,MATCH('Print View'!$A153,'WPTM - Section F'!$A$8:$A$89,0))&lt;&gt;0,INDEX('WPTM - Section F'!C$8:C$89,MATCH('Print View'!$A153,'WPTM - Section F'!$A$8:$A$89,0)),""),"")</f>
        <v/>
      </c>
      <c r="D153" s="182" t="str">
        <f>IFERROR(IF(INDEX('WPTM - Section F'!D$8:D$89,MATCH('Print View'!$A153,'WPTM - Section F'!$A$8:$A$89,0))&lt;&gt;0,INDEX('WPTM - Section F'!D$8:D$89,MATCH('Print View'!$A153,'WPTM - Section F'!$A$8:$A$89,0)),""),"")</f>
        <v/>
      </c>
      <c r="E153" s="182" t="str">
        <f>IFERROR(IF(INDEX('WPTM - Section F'!E$8:E$89,MATCH('Print View'!$A153,'WPTM - Section F'!$A$8:$A$89,0))&lt;&gt;0,INDEX('WPTM - Section F'!E$8:E$89,MATCH('Print View'!$A153,'WPTM - Section F'!$A$8:$A$89,0)),""),"")</f>
        <v/>
      </c>
      <c r="F153" s="183" t="str">
        <f>IFERROR(IF(INDEX('WPTM - Section F'!W$8:W$89,MATCH('Print View'!$A153,'WPTM - Section F'!$A$8:$A$89,0))&lt;&gt;0,INDEX('WPTM - Section F'!W$8:W$89,MATCH('Print View'!$A153,'WPTM - Section F'!$A$8:$A$89,0)),""),"")</f>
        <v/>
      </c>
      <c r="G153" s="489" t="str">
        <f>IFERROR(IF(INDEX('WPTM - Section F'!D$93:D$494,MATCH('Print View'!$AN$116,'WPTM - Section F'!$M$93:$MK$494,0))&lt;&gt;0,INDEX('WPTM - Section F'!D$93:D$494,MATCH('Print View'!$AN$116,'WPTM - Section F'!$M$93:$M$494,0)),""),"")</f>
        <v/>
      </c>
      <c r="H153" s="490"/>
      <c r="I153" s="491"/>
      <c r="J153" s="479" t="str">
        <f>IFERROR(IF(INDEX('WPTM - Section F'!E$93:E$494,MATCH('Print View'!$AN$116,'WPTM - Section F'!$M$93:$M$494,0))&lt;&gt;0,INDEX('WPTM - Section F'!E$93:E$494,MATCH('Print View'!$AN$116,'WPTM - Section F'!$M$93:$M$494,0)),""),"")</f>
        <v/>
      </c>
      <c r="K153" s="490"/>
      <c r="L153" s="480"/>
      <c r="M153" s="489" t="str">
        <f>IFERROR(IF(INDEX('WPTM - Section F'!D$93:D$494,MATCH('Print View'!$AO$116,'WPTM - Section F'!$M$93:$MK$494,0))&lt;&gt;0,INDEX('WPTM - Section F'!D$93:D$494,MATCH('Print View'!$AO$116,'WPTM - Section F'!$M$93:$M$494,0)),""),"")</f>
        <v/>
      </c>
      <c r="N153" s="490"/>
      <c r="O153" s="491"/>
      <c r="P153" s="479" t="str">
        <f>IFERROR(IF(INDEX('WPTM - Section F'!E$93:E$494,MATCH('Print View'!$AO$116,'WPTM - Section F'!$M$93:$M$494,0))&lt;&gt;0,INDEX('WPTM - Section F'!E$93:E$494,MATCH('Print View'!$AO$116,'WPTM - Section F'!$M$93:$M$494,0)),""),"")</f>
        <v/>
      </c>
      <c r="Q153" s="490"/>
      <c r="R153" s="480"/>
      <c r="S153" s="489" t="str">
        <f>IFERROR(IF(INDEX('WPTM - Section F'!D$93:D$494,MATCH('Print View'!$AP$116,'WPTM - Section F'!$M$93:$MK$494,0))&lt;&gt;0,INDEX('WPTM - Section F'!D$93:D$494,MATCH('Print View'!$AP$116,'WPTM - Section F'!$M$93:$M$494,0)),""),"")</f>
        <v/>
      </c>
      <c r="T153" s="490"/>
      <c r="U153" s="491"/>
      <c r="V153" s="479" t="str">
        <f>IFERROR(IF(INDEX('WPTM - Section F'!E$93:E$494,MATCH('Print View'!$AP$116,'WPTM - Section F'!$M$93:$M$494,0))&lt;&gt;0,INDEX('WPTM - Section F'!E$93:E$494,MATCH('Print View'!$AP$116,'WPTM - Section F'!$M$93:$M$494,0)),""),"")</f>
        <v/>
      </c>
      <c r="W153" s="490"/>
      <c r="X153" s="480"/>
      <c r="Y153" s="489" t="str">
        <f>IFERROR(IF(INDEX('WPTM - Section F'!D$93:D$494,MATCH('Print View'!$AQ$116,'WPTM - Section F'!$M$93:$MK$494,0))&lt;&gt;0,INDEX('WPTM - Section F'!D$93:D$494,MATCH('Print View'!$AQ$116,'WPTM - Section F'!$M$93:$M$494,0)),""),"")</f>
        <v/>
      </c>
      <c r="Z153" s="490"/>
      <c r="AA153" s="491"/>
      <c r="AB153" s="479" t="str">
        <f>IFERROR(IF(INDEX('WPTM - Section F'!E$93:E$494,MATCH('Print View'!$AQ$116,'WPTM - Section F'!$M$93:$M$494,0))&lt;&gt;0,INDEX('WPTM - Section F'!E$93:E$494,MATCH('Print View'!$AQ$116,'WPTM - Section F'!$M$93:$M$494,0)),""),"")</f>
        <v/>
      </c>
      <c r="AC153" s="490"/>
      <c r="AD153" s="480"/>
      <c r="AE153" s="489" t="str">
        <f>IFERROR(IF(INDEX('WPTM - Section F'!D$93:D$494,MATCH('Print View'!$AR$116,'WPTM - Section F'!$M$93:$MK$494,0))&lt;&gt;0,INDEX('WPTM - Section F'!D$93:D$494,MATCH('Print View'!$AR$116,'WPTM - Section F'!$M$93:$M$494,0)),""),"")</f>
        <v/>
      </c>
      <c r="AF153" s="490"/>
      <c r="AG153" s="491"/>
      <c r="AH153" s="479" t="str">
        <f>IFERROR(IF(INDEX('WPTM - Section F'!E$93:E$494,MATCH('Print View'!$AR$116,'WPTM - Section F'!$M$93:$M$494,0))&lt;&gt;0,INDEX('WPTM - Section F'!E$93:E$494,MATCH('Print View'!$AR$116,'WPTM - Section F'!$M$93:$M$494,0)),""),"")</f>
        <v/>
      </c>
      <c r="AI153" s="480"/>
      <c r="AJ153" s="207" t="str">
        <f>IFERROR(IF(INDEX('WPTM - Section F'!X$8:X$89,MATCH('Print View'!$A153,'WPTM - Section F'!$A$8:$A$89,0))&lt;&gt;0,INDEX('WPTM - Section F'!X$8:X$89,MATCH('Print View'!$A153,'WPTM - Section F'!$A$8:$A$89,0)),""),"")</f>
        <v/>
      </c>
      <c r="AM153" s="298"/>
      <c r="AN153" s="276" t="str">
        <f t="shared" si="0"/>
        <v>38-a1Y36000002VSZYEA4</v>
      </c>
      <c r="AO153" s="276" t="str">
        <f t="shared" si="1"/>
        <v>38-a1Y36000002VSZZEA4</v>
      </c>
      <c r="AP153" s="276" t="str">
        <f t="shared" si="2"/>
        <v>38-a1Y36000002VSZaEAO</v>
      </c>
      <c r="AQ153" s="276" t="str">
        <f t="shared" si="3"/>
        <v>38-a1Y36000002VSZbEAO</v>
      </c>
      <c r="AR153" s="276" t="str">
        <f t="shared" si="4"/>
        <v>38-a1Y36000002VSZcEAO</v>
      </c>
    </row>
    <row r="154" spans="1:44" ht="30" x14ac:dyDescent="0.25">
      <c r="A154" s="187">
        <v>39</v>
      </c>
      <c r="B154" s="187" t="str">
        <f>IFERROR(IF(INDEX('WPTM - Section F'!B$8:B$89,MATCH('Print View'!$A154,'WPTM - Section F'!$A$8:$A$89,0))&lt;&gt;0,INDEX('WPTM - Section F'!B$8:B$89,MATCH('Print View'!$A154,'WPTM - Section F'!$A$8:$A$89,0)),""),"")</f>
        <v/>
      </c>
      <c r="C154" s="187" t="str">
        <f>IFERROR(IF(INDEX('WPTM - Section F'!C$8:C$89,MATCH('Print View'!$A154,'WPTM - Section F'!$A$8:$A$89,0))&lt;&gt;0,INDEX('WPTM - Section F'!C$8:C$89,MATCH('Print View'!$A154,'WPTM - Section F'!$A$8:$A$89,0)),""),"")</f>
        <v/>
      </c>
      <c r="D154" s="187" t="str">
        <f>IFERROR(IF(INDEX('WPTM - Section F'!D$8:D$89,MATCH('Print View'!$A154,'WPTM - Section F'!$A$8:$A$89,0))&lt;&gt;0,INDEX('WPTM - Section F'!D$8:D$89,MATCH('Print View'!$A154,'WPTM - Section F'!$A$8:$A$89,0)),""),"")</f>
        <v/>
      </c>
      <c r="E154" s="187" t="str">
        <f>IFERROR(IF(INDEX('WPTM - Section F'!E$8:E$89,MATCH('Print View'!$A154,'WPTM - Section F'!$A$8:$A$89,0))&lt;&gt;0,INDEX('WPTM - Section F'!E$8:E$89,MATCH('Print View'!$A154,'WPTM - Section F'!$A$8:$A$89,0)),""),"")</f>
        <v/>
      </c>
      <c r="F154" s="188" t="str">
        <f>IFERROR(IF(INDEX('WPTM - Section F'!W$8:W$89,MATCH('Print View'!$A154,'WPTM - Section F'!$A$8:$A$89,0))&lt;&gt;0,INDEX('WPTM - Section F'!W$8:W$89,MATCH('Print View'!$A154,'WPTM - Section F'!$A$8:$A$89,0)),""),"")</f>
        <v/>
      </c>
      <c r="G154" s="492" t="str">
        <f>IFERROR(IF(INDEX('WPTM - Section F'!D$93:D$494,MATCH('Print View'!$AN$116,'WPTM - Section F'!$M$93:$MK$494,0))&lt;&gt;0,INDEX('WPTM - Section F'!D$93:D$494,MATCH('Print View'!$AN$116,'WPTM - Section F'!$M$93:$M$494,0)),""),"")</f>
        <v/>
      </c>
      <c r="H154" s="493"/>
      <c r="I154" s="494"/>
      <c r="J154" s="481" t="str">
        <f>IFERROR(IF(INDEX('WPTM - Section F'!E$93:E$494,MATCH('Print View'!$AN$116,'WPTM - Section F'!$M$93:$M$494,0))&lt;&gt;0,INDEX('WPTM - Section F'!E$93:E$494,MATCH('Print View'!$AN$116,'WPTM - Section F'!$M$93:$M$494,0)),""),"")</f>
        <v/>
      </c>
      <c r="K154" s="493"/>
      <c r="L154" s="482"/>
      <c r="M154" s="492" t="str">
        <f>IFERROR(IF(INDEX('WPTM - Section F'!D$93:D$494,MATCH('Print View'!$AO$116,'WPTM - Section F'!$M$93:$MK$494,0))&lt;&gt;0,INDEX('WPTM - Section F'!D$93:D$494,MATCH('Print View'!$AO$116,'WPTM - Section F'!$M$93:$M$494,0)),""),"")</f>
        <v/>
      </c>
      <c r="N154" s="493"/>
      <c r="O154" s="494"/>
      <c r="P154" s="481" t="str">
        <f>IFERROR(IF(INDEX('WPTM - Section F'!E$93:E$494,MATCH('Print View'!$AO$116,'WPTM - Section F'!$M$93:$M$494,0))&lt;&gt;0,INDEX('WPTM - Section F'!E$93:E$494,MATCH('Print View'!$AO$116,'WPTM - Section F'!$M$93:$M$494,0)),""),"")</f>
        <v/>
      </c>
      <c r="Q154" s="493"/>
      <c r="R154" s="482"/>
      <c r="S154" s="492" t="str">
        <f>IFERROR(IF(INDEX('WPTM - Section F'!D$93:D$494,MATCH('Print View'!$AP$116,'WPTM - Section F'!$M$93:$MK$494,0))&lt;&gt;0,INDEX('WPTM - Section F'!D$93:D$494,MATCH('Print View'!$AP$116,'WPTM - Section F'!$M$93:$M$494,0)),""),"")</f>
        <v/>
      </c>
      <c r="T154" s="493"/>
      <c r="U154" s="494"/>
      <c r="V154" s="481" t="str">
        <f>IFERROR(IF(INDEX('WPTM - Section F'!E$93:E$494,MATCH('Print View'!$AP$116,'WPTM - Section F'!$M$93:$M$494,0))&lt;&gt;0,INDEX('WPTM - Section F'!E$93:E$494,MATCH('Print View'!$AP$116,'WPTM - Section F'!$M$93:$M$494,0)),""),"")</f>
        <v/>
      </c>
      <c r="W154" s="493"/>
      <c r="X154" s="482"/>
      <c r="Y154" s="492" t="str">
        <f>IFERROR(IF(INDEX('WPTM - Section F'!D$93:D$494,MATCH('Print View'!$AQ$116,'WPTM - Section F'!$M$93:$MK$494,0))&lt;&gt;0,INDEX('WPTM - Section F'!D$93:D$494,MATCH('Print View'!$AQ$116,'WPTM - Section F'!$M$93:$M$494,0)),""),"")</f>
        <v/>
      </c>
      <c r="Z154" s="493"/>
      <c r="AA154" s="494"/>
      <c r="AB154" s="481" t="str">
        <f>IFERROR(IF(INDEX('WPTM - Section F'!E$93:E$494,MATCH('Print View'!$AQ$116,'WPTM - Section F'!$M$93:$M$494,0))&lt;&gt;0,INDEX('WPTM - Section F'!E$93:E$494,MATCH('Print View'!$AQ$116,'WPTM - Section F'!$M$93:$M$494,0)),""),"")</f>
        <v/>
      </c>
      <c r="AC154" s="493"/>
      <c r="AD154" s="482"/>
      <c r="AE154" s="492" t="str">
        <f>IFERROR(IF(INDEX('WPTM - Section F'!D$93:D$494,MATCH('Print View'!$AR$116,'WPTM - Section F'!$M$93:$MK$494,0))&lt;&gt;0,INDEX('WPTM - Section F'!D$93:D$494,MATCH('Print View'!$AR$116,'WPTM - Section F'!$M$93:$M$494,0)),""),"")</f>
        <v/>
      </c>
      <c r="AF154" s="493"/>
      <c r="AG154" s="494"/>
      <c r="AH154" s="481" t="str">
        <f>IFERROR(IF(INDEX('WPTM - Section F'!E$93:E$494,MATCH('Print View'!$AR$116,'WPTM - Section F'!$M$93:$M$494,0))&lt;&gt;0,INDEX('WPTM - Section F'!E$93:E$494,MATCH('Print View'!$AR$116,'WPTM - Section F'!$M$93:$M$494,0)),""),"")</f>
        <v/>
      </c>
      <c r="AI154" s="482"/>
      <c r="AJ154" s="208" t="str">
        <f>IFERROR(IF(INDEX('WPTM - Section F'!X$8:X$89,MATCH('Print View'!$A154,'WPTM - Section F'!$A$8:$A$89,0))&lt;&gt;0,INDEX('WPTM - Section F'!X$8:X$89,MATCH('Print View'!$A154,'WPTM - Section F'!$A$8:$A$89,0)),""),"")</f>
        <v/>
      </c>
      <c r="AM154" s="298"/>
      <c r="AN154" s="276" t="str">
        <f t="shared" si="0"/>
        <v>39-a1Y36000002VSZYEA4</v>
      </c>
      <c r="AO154" s="276" t="str">
        <f t="shared" si="1"/>
        <v>39-a1Y36000002VSZZEA4</v>
      </c>
      <c r="AP154" s="276" t="str">
        <f t="shared" si="2"/>
        <v>39-a1Y36000002VSZaEAO</v>
      </c>
      <c r="AQ154" s="276" t="str">
        <f t="shared" si="3"/>
        <v>39-a1Y36000002VSZbEAO</v>
      </c>
      <c r="AR154" s="276" t="str">
        <f t="shared" si="4"/>
        <v>39-a1Y36000002VSZcEAO</v>
      </c>
    </row>
    <row r="155" spans="1:44" ht="30" x14ac:dyDescent="0.25">
      <c r="A155" s="182">
        <v>40</v>
      </c>
      <c r="B155" s="182" t="str">
        <f>IFERROR(IF(INDEX('WPTM - Section F'!B$8:B$89,MATCH('Print View'!$A155,'WPTM - Section F'!$A$8:$A$89,0))&lt;&gt;0,INDEX('WPTM - Section F'!B$8:B$89,MATCH('Print View'!$A155,'WPTM - Section F'!$A$8:$A$89,0)),""),"")</f>
        <v/>
      </c>
      <c r="C155" s="182" t="str">
        <f>IFERROR(IF(INDEX('WPTM - Section F'!C$8:C$89,MATCH('Print View'!$A155,'WPTM - Section F'!$A$8:$A$89,0))&lt;&gt;0,INDEX('WPTM - Section F'!C$8:C$89,MATCH('Print View'!$A155,'WPTM - Section F'!$A$8:$A$89,0)),""),"")</f>
        <v/>
      </c>
      <c r="D155" s="182" t="str">
        <f>IFERROR(IF(INDEX('WPTM - Section F'!D$8:D$89,MATCH('Print View'!$A155,'WPTM - Section F'!$A$8:$A$89,0))&lt;&gt;0,INDEX('WPTM - Section F'!D$8:D$89,MATCH('Print View'!$A155,'WPTM - Section F'!$A$8:$A$89,0)),""),"")</f>
        <v/>
      </c>
      <c r="E155" s="182" t="str">
        <f>IFERROR(IF(INDEX('WPTM - Section F'!E$8:E$89,MATCH('Print View'!$A155,'WPTM - Section F'!$A$8:$A$89,0))&lt;&gt;0,INDEX('WPTM - Section F'!E$8:E$89,MATCH('Print View'!$A155,'WPTM - Section F'!$A$8:$A$89,0)),""),"")</f>
        <v/>
      </c>
      <c r="F155" s="183" t="str">
        <f>IFERROR(IF(INDEX('WPTM - Section F'!W$8:W$89,MATCH('Print View'!$A155,'WPTM - Section F'!$A$8:$A$89,0))&lt;&gt;0,INDEX('WPTM - Section F'!W$8:W$89,MATCH('Print View'!$A155,'WPTM - Section F'!$A$8:$A$89,0)),""),"")</f>
        <v/>
      </c>
      <c r="G155" s="489" t="str">
        <f>IFERROR(IF(INDEX('WPTM - Section F'!D$93:D$494,MATCH('Print View'!$AN$116,'WPTM - Section F'!$M$93:$MK$494,0))&lt;&gt;0,INDEX('WPTM - Section F'!D$93:D$494,MATCH('Print View'!$AN$116,'WPTM - Section F'!$M$93:$M$494,0)),""),"")</f>
        <v/>
      </c>
      <c r="H155" s="490"/>
      <c r="I155" s="491"/>
      <c r="J155" s="479" t="str">
        <f>IFERROR(IF(INDEX('WPTM - Section F'!E$93:E$494,MATCH('Print View'!$AN$116,'WPTM - Section F'!$M$93:$M$494,0))&lt;&gt;0,INDEX('WPTM - Section F'!E$93:E$494,MATCH('Print View'!$AN$116,'WPTM - Section F'!$M$93:$M$494,0)),""),"")</f>
        <v/>
      </c>
      <c r="K155" s="490"/>
      <c r="L155" s="480"/>
      <c r="M155" s="489" t="str">
        <f>IFERROR(IF(INDEX('WPTM - Section F'!D$93:D$494,MATCH('Print View'!$AO$116,'WPTM - Section F'!$M$93:$MK$494,0))&lt;&gt;0,INDEX('WPTM - Section F'!D$93:D$494,MATCH('Print View'!$AO$116,'WPTM - Section F'!$M$93:$M$494,0)),""),"")</f>
        <v/>
      </c>
      <c r="N155" s="490"/>
      <c r="O155" s="491"/>
      <c r="P155" s="479" t="str">
        <f>IFERROR(IF(INDEX('WPTM - Section F'!E$93:E$494,MATCH('Print View'!$AO$116,'WPTM - Section F'!$M$93:$M$494,0))&lt;&gt;0,INDEX('WPTM - Section F'!E$93:E$494,MATCH('Print View'!$AO$116,'WPTM - Section F'!$M$93:$M$494,0)),""),"")</f>
        <v/>
      </c>
      <c r="Q155" s="490"/>
      <c r="R155" s="480"/>
      <c r="S155" s="489" t="str">
        <f>IFERROR(IF(INDEX('WPTM - Section F'!D$93:D$494,MATCH('Print View'!$AP$116,'WPTM - Section F'!$M$93:$MK$494,0))&lt;&gt;0,INDEX('WPTM - Section F'!D$93:D$494,MATCH('Print View'!$AP$116,'WPTM - Section F'!$M$93:$M$494,0)),""),"")</f>
        <v/>
      </c>
      <c r="T155" s="490"/>
      <c r="U155" s="491"/>
      <c r="V155" s="479" t="str">
        <f>IFERROR(IF(INDEX('WPTM - Section F'!E$93:E$494,MATCH('Print View'!$AP$116,'WPTM - Section F'!$M$93:$M$494,0))&lt;&gt;0,INDEX('WPTM - Section F'!E$93:E$494,MATCH('Print View'!$AP$116,'WPTM - Section F'!$M$93:$M$494,0)),""),"")</f>
        <v/>
      </c>
      <c r="W155" s="490"/>
      <c r="X155" s="480"/>
      <c r="Y155" s="489" t="str">
        <f>IFERROR(IF(INDEX('WPTM - Section F'!D$93:D$494,MATCH('Print View'!$AQ$116,'WPTM - Section F'!$M$93:$MK$494,0))&lt;&gt;0,INDEX('WPTM - Section F'!D$93:D$494,MATCH('Print View'!$AQ$116,'WPTM - Section F'!$M$93:$M$494,0)),""),"")</f>
        <v/>
      </c>
      <c r="Z155" s="490"/>
      <c r="AA155" s="491"/>
      <c r="AB155" s="479" t="str">
        <f>IFERROR(IF(INDEX('WPTM - Section F'!E$93:E$494,MATCH('Print View'!$AQ$116,'WPTM - Section F'!$M$93:$M$494,0))&lt;&gt;0,INDEX('WPTM - Section F'!E$93:E$494,MATCH('Print View'!$AQ$116,'WPTM - Section F'!$M$93:$M$494,0)),""),"")</f>
        <v/>
      </c>
      <c r="AC155" s="490"/>
      <c r="AD155" s="480"/>
      <c r="AE155" s="489" t="str">
        <f>IFERROR(IF(INDEX('WPTM - Section F'!D$93:D$494,MATCH('Print View'!$AR$116,'WPTM - Section F'!$M$93:$MK$494,0))&lt;&gt;0,INDEX('WPTM - Section F'!D$93:D$494,MATCH('Print View'!$AR$116,'WPTM - Section F'!$M$93:$M$494,0)),""),"")</f>
        <v/>
      </c>
      <c r="AF155" s="490"/>
      <c r="AG155" s="491"/>
      <c r="AH155" s="479" t="str">
        <f>IFERROR(IF(INDEX('WPTM - Section F'!E$93:E$494,MATCH('Print View'!$AR$116,'WPTM - Section F'!$M$93:$M$494,0))&lt;&gt;0,INDEX('WPTM - Section F'!E$93:E$494,MATCH('Print View'!$AR$116,'WPTM - Section F'!$M$93:$M$494,0)),""),"")</f>
        <v/>
      </c>
      <c r="AI155" s="480"/>
      <c r="AJ155" s="207" t="str">
        <f>IFERROR(IF(INDEX('WPTM - Section F'!X$8:X$89,MATCH('Print View'!$A155,'WPTM - Section F'!$A$8:$A$89,0))&lt;&gt;0,INDEX('WPTM - Section F'!X$8:X$89,MATCH('Print View'!$A155,'WPTM - Section F'!$A$8:$A$89,0)),""),"")</f>
        <v/>
      </c>
      <c r="AM155" s="298"/>
      <c r="AN155" s="276" t="str">
        <f t="shared" si="0"/>
        <v>40-a1Y36000002VSZYEA4</v>
      </c>
      <c r="AO155" s="276" t="str">
        <f t="shared" si="1"/>
        <v>40-a1Y36000002VSZZEA4</v>
      </c>
      <c r="AP155" s="276" t="str">
        <f t="shared" si="2"/>
        <v>40-a1Y36000002VSZaEAO</v>
      </c>
      <c r="AQ155" s="276" t="str">
        <f t="shared" si="3"/>
        <v>40-a1Y36000002VSZbEAO</v>
      </c>
      <c r="AR155" s="276" t="str">
        <f t="shared" si="4"/>
        <v>40-a1Y36000002VSZcEAO</v>
      </c>
    </row>
    <row r="156" spans="1:44" ht="30" x14ac:dyDescent="0.25">
      <c r="A156" s="187">
        <v>41</v>
      </c>
      <c r="B156" s="187" t="str">
        <f>IFERROR(IF(INDEX('WPTM - Section F'!B$8:B$89,MATCH('Print View'!$A156,'WPTM - Section F'!$A$8:$A$89,0))&lt;&gt;0,INDEX('WPTM - Section F'!B$8:B$89,MATCH('Print View'!$A156,'WPTM - Section F'!$A$8:$A$89,0)),""),"")</f>
        <v/>
      </c>
      <c r="C156" s="187" t="str">
        <f>IFERROR(IF(INDEX('WPTM - Section F'!C$8:C$89,MATCH('Print View'!$A156,'WPTM - Section F'!$A$8:$A$89,0))&lt;&gt;0,INDEX('WPTM - Section F'!C$8:C$89,MATCH('Print View'!$A156,'WPTM - Section F'!$A$8:$A$89,0)),""),"")</f>
        <v/>
      </c>
      <c r="D156" s="187" t="str">
        <f>IFERROR(IF(INDEX('WPTM - Section F'!D$8:D$89,MATCH('Print View'!$A156,'WPTM - Section F'!$A$8:$A$89,0))&lt;&gt;0,INDEX('WPTM - Section F'!D$8:D$89,MATCH('Print View'!$A156,'WPTM - Section F'!$A$8:$A$89,0)),""),"")</f>
        <v/>
      </c>
      <c r="E156" s="187" t="str">
        <f>IFERROR(IF(INDEX('WPTM - Section F'!E$8:E$89,MATCH('Print View'!$A156,'WPTM - Section F'!$A$8:$A$89,0))&lt;&gt;0,INDEX('WPTM - Section F'!E$8:E$89,MATCH('Print View'!$A156,'WPTM - Section F'!$A$8:$A$89,0)),""),"")</f>
        <v/>
      </c>
      <c r="F156" s="188" t="str">
        <f>IFERROR(IF(INDEX('WPTM - Section F'!W$8:W$89,MATCH('Print View'!$A156,'WPTM - Section F'!$A$8:$A$89,0))&lt;&gt;0,INDEX('WPTM - Section F'!W$8:W$89,MATCH('Print View'!$A156,'WPTM - Section F'!$A$8:$A$89,0)),""),"")</f>
        <v/>
      </c>
      <c r="G156" s="492" t="str">
        <f>IFERROR(IF(INDEX('WPTM - Section F'!D$93:D$494,MATCH('Print View'!$AN$116,'WPTM - Section F'!$M$93:$MK$494,0))&lt;&gt;0,INDEX('WPTM - Section F'!D$93:D$494,MATCH('Print View'!$AN$116,'WPTM - Section F'!$M$93:$M$494,0)),""),"")</f>
        <v/>
      </c>
      <c r="H156" s="493"/>
      <c r="I156" s="494"/>
      <c r="J156" s="481" t="str">
        <f>IFERROR(IF(INDEX('WPTM - Section F'!E$93:E$494,MATCH('Print View'!$AN$116,'WPTM - Section F'!$M$93:$M$494,0))&lt;&gt;0,INDEX('WPTM - Section F'!E$93:E$494,MATCH('Print View'!$AN$116,'WPTM - Section F'!$M$93:$M$494,0)),""),"")</f>
        <v/>
      </c>
      <c r="K156" s="493"/>
      <c r="L156" s="482"/>
      <c r="M156" s="492" t="str">
        <f>IFERROR(IF(INDEX('WPTM - Section F'!D$93:D$494,MATCH('Print View'!$AO$116,'WPTM - Section F'!$M$93:$MK$494,0))&lt;&gt;0,INDEX('WPTM - Section F'!D$93:D$494,MATCH('Print View'!$AO$116,'WPTM - Section F'!$M$93:$M$494,0)),""),"")</f>
        <v/>
      </c>
      <c r="N156" s="493"/>
      <c r="O156" s="494"/>
      <c r="P156" s="481" t="str">
        <f>IFERROR(IF(INDEX('WPTM - Section F'!E$93:E$494,MATCH('Print View'!$AO$116,'WPTM - Section F'!$M$93:$M$494,0))&lt;&gt;0,INDEX('WPTM - Section F'!E$93:E$494,MATCH('Print View'!$AO$116,'WPTM - Section F'!$M$93:$M$494,0)),""),"")</f>
        <v/>
      </c>
      <c r="Q156" s="493"/>
      <c r="R156" s="482"/>
      <c r="S156" s="492" t="str">
        <f>IFERROR(IF(INDEX('WPTM - Section F'!D$93:D$494,MATCH('Print View'!$AP$116,'WPTM - Section F'!$M$93:$MK$494,0))&lt;&gt;0,INDEX('WPTM - Section F'!D$93:D$494,MATCH('Print View'!$AP$116,'WPTM - Section F'!$M$93:$M$494,0)),""),"")</f>
        <v/>
      </c>
      <c r="T156" s="493"/>
      <c r="U156" s="494"/>
      <c r="V156" s="481" t="str">
        <f>IFERROR(IF(INDEX('WPTM - Section F'!E$93:E$494,MATCH('Print View'!$AP$116,'WPTM - Section F'!$M$93:$M$494,0))&lt;&gt;0,INDEX('WPTM - Section F'!E$93:E$494,MATCH('Print View'!$AP$116,'WPTM - Section F'!$M$93:$M$494,0)),""),"")</f>
        <v/>
      </c>
      <c r="W156" s="493"/>
      <c r="X156" s="482"/>
      <c r="Y156" s="492" t="str">
        <f>IFERROR(IF(INDEX('WPTM - Section F'!D$93:D$494,MATCH('Print View'!$AQ$116,'WPTM - Section F'!$M$93:$MK$494,0))&lt;&gt;0,INDEX('WPTM - Section F'!D$93:D$494,MATCH('Print View'!$AQ$116,'WPTM - Section F'!$M$93:$M$494,0)),""),"")</f>
        <v/>
      </c>
      <c r="Z156" s="493"/>
      <c r="AA156" s="494"/>
      <c r="AB156" s="481" t="str">
        <f>IFERROR(IF(INDEX('WPTM - Section F'!E$93:E$494,MATCH('Print View'!$AQ$116,'WPTM - Section F'!$M$93:$M$494,0))&lt;&gt;0,INDEX('WPTM - Section F'!E$93:E$494,MATCH('Print View'!$AQ$116,'WPTM - Section F'!$M$93:$M$494,0)),""),"")</f>
        <v/>
      </c>
      <c r="AC156" s="493"/>
      <c r="AD156" s="482"/>
      <c r="AE156" s="492" t="str">
        <f>IFERROR(IF(INDEX('WPTM - Section F'!D$93:D$494,MATCH('Print View'!$AR$116,'WPTM - Section F'!$M$93:$MK$494,0))&lt;&gt;0,INDEX('WPTM - Section F'!D$93:D$494,MATCH('Print View'!$AR$116,'WPTM - Section F'!$M$93:$M$494,0)),""),"")</f>
        <v/>
      </c>
      <c r="AF156" s="493"/>
      <c r="AG156" s="494"/>
      <c r="AH156" s="481" t="str">
        <f>IFERROR(IF(INDEX('WPTM - Section F'!E$93:E$494,MATCH('Print View'!$AR$116,'WPTM - Section F'!$M$93:$M$494,0))&lt;&gt;0,INDEX('WPTM - Section F'!E$93:E$494,MATCH('Print View'!$AR$116,'WPTM - Section F'!$M$93:$M$494,0)),""),"")</f>
        <v/>
      </c>
      <c r="AI156" s="482"/>
      <c r="AJ156" s="208" t="str">
        <f>IFERROR(IF(INDEX('WPTM - Section F'!X$8:X$89,MATCH('Print View'!$A156,'WPTM - Section F'!$A$8:$A$89,0))&lt;&gt;0,INDEX('WPTM - Section F'!X$8:X$89,MATCH('Print View'!$A156,'WPTM - Section F'!$A$8:$A$89,0)),""),"")</f>
        <v/>
      </c>
      <c r="AM156" s="298"/>
      <c r="AN156" s="276" t="str">
        <f t="shared" si="0"/>
        <v>41-a1Y36000002VSZYEA4</v>
      </c>
      <c r="AO156" s="276" t="str">
        <f t="shared" si="1"/>
        <v>41-a1Y36000002VSZZEA4</v>
      </c>
      <c r="AP156" s="276" t="str">
        <f t="shared" si="2"/>
        <v>41-a1Y36000002VSZaEAO</v>
      </c>
      <c r="AQ156" s="276" t="str">
        <f t="shared" si="3"/>
        <v>41-a1Y36000002VSZbEAO</v>
      </c>
      <c r="AR156" s="276" t="str">
        <f t="shared" si="4"/>
        <v>41-a1Y36000002VSZcEAO</v>
      </c>
    </row>
    <row r="157" spans="1:44" ht="30" x14ac:dyDescent="0.25">
      <c r="A157" s="182">
        <v>42</v>
      </c>
      <c r="B157" s="182" t="str">
        <f>IFERROR(IF(INDEX('WPTM - Section F'!B$8:B$89,MATCH('Print View'!$A157,'WPTM - Section F'!$A$8:$A$89,0))&lt;&gt;0,INDEX('WPTM - Section F'!B$8:B$89,MATCH('Print View'!$A157,'WPTM - Section F'!$A$8:$A$89,0)),""),"")</f>
        <v/>
      </c>
      <c r="C157" s="182" t="str">
        <f>IFERROR(IF(INDEX('WPTM - Section F'!C$8:C$89,MATCH('Print View'!$A157,'WPTM - Section F'!$A$8:$A$89,0))&lt;&gt;0,INDEX('WPTM - Section F'!C$8:C$89,MATCH('Print View'!$A157,'WPTM - Section F'!$A$8:$A$89,0)),""),"")</f>
        <v/>
      </c>
      <c r="D157" s="182" t="str">
        <f>IFERROR(IF(INDEX('WPTM - Section F'!D$8:D$89,MATCH('Print View'!$A157,'WPTM - Section F'!$A$8:$A$89,0))&lt;&gt;0,INDEX('WPTM - Section F'!D$8:D$89,MATCH('Print View'!$A157,'WPTM - Section F'!$A$8:$A$89,0)),""),"")</f>
        <v/>
      </c>
      <c r="E157" s="182" t="str">
        <f>IFERROR(IF(INDEX('WPTM - Section F'!E$8:E$89,MATCH('Print View'!$A157,'WPTM - Section F'!$A$8:$A$89,0))&lt;&gt;0,INDEX('WPTM - Section F'!E$8:E$89,MATCH('Print View'!$A157,'WPTM - Section F'!$A$8:$A$89,0)),""),"")</f>
        <v/>
      </c>
      <c r="F157" s="183" t="str">
        <f>IFERROR(IF(INDEX('WPTM - Section F'!W$8:W$89,MATCH('Print View'!$A157,'WPTM - Section F'!$A$8:$A$89,0))&lt;&gt;0,INDEX('WPTM - Section F'!W$8:W$89,MATCH('Print View'!$A157,'WPTM - Section F'!$A$8:$A$89,0)),""),"")</f>
        <v/>
      </c>
      <c r="G157" s="489" t="str">
        <f>IFERROR(IF(INDEX('WPTM - Section F'!D$93:D$494,MATCH('Print View'!$AN$116,'WPTM - Section F'!$M$93:$MK$494,0))&lt;&gt;0,INDEX('WPTM - Section F'!D$93:D$494,MATCH('Print View'!$AN$116,'WPTM - Section F'!$M$93:$M$494,0)),""),"")</f>
        <v/>
      </c>
      <c r="H157" s="490"/>
      <c r="I157" s="491"/>
      <c r="J157" s="479" t="str">
        <f>IFERROR(IF(INDEX('WPTM - Section F'!E$93:E$494,MATCH('Print View'!$AN$116,'WPTM - Section F'!$M$93:$M$494,0))&lt;&gt;0,INDEX('WPTM - Section F'!E$93:E$494,MATCH('Print View'!$AN$116,'WPTM - Section F'!$M$93:$M$494,0)),""),"")</f>
        <v/>
      </c>
      <c r="K157" s="490"/>
      <c r="L157" s="480"/>
      <c r="M157" s="489" t="str">
        <f>IFERROR(IF(INDEX('WPTM - Section F'!D$93:D$494,MATCH('Print View'!$AO$116,'WPTM - Section F'!$M$93:$MK$494,0))&lt;&gt;0,INDEX('WPTM - Section F'!D$93:D$494,MATCH('Print View'!$AO$116,'WPTM - Section F'!$M$93:$M$494,0)),""),"")</f>
        <v/>
      </c>
      <c r="N157" s="490"/>
      <c r="O157" s="491"/>
      <c r="P157" s="479" t="str">
        <f>IFERROR(IF(INDEX('WPTM - Section F'!E$93:E$494,MATCH('Print View'!$AO$116,'WPTM - Section F'!$M$93:$M$494,0))&lt;&gt;0,INDEX('WPTM - Section F'!E$93:E$494,MATCH('Print View'!$AO$116,'WPTM - Section F'!$M$93:$M$494,0)),""),"")</f>
        <v/>
      </c>
      <c r="Q157" s="490"/>
      <c r="R157" s="480"/>
      <c r="S157" s="489" t="str">
        <f>IFERROR(IF(INDEX('WPTM - Section F'!D$93:D$494,MATCH('Print View'!$AP$116,'WPTM - Section F'!$M$93:$MK$494,0))&lt;&gt;0,INDEX('WPTM - Section F'!D$93:D$494,MATCH('Print View'!$AP$116,'WPTM - Section F'!$M$93:$M$494,0)),""),"")</f>
        <v/>
      </c>
      <c r="T157" s="490"/>
      <c r="U157" s="491"/>
      <c r="V157" s="479" t="str">
        <f>IFERROR(IF(INDEX('WPTM - Section F'!E$93:E$494,MATCH('Print View'!$AP$116,'WPTM - Section F'!$M$93:$M$494,0))&lt;&gt;0,INDEX('WPTM - Section F'!E$93:E$494,MATCH('Print View'!$AP$116,'WPTM - Section F'!$M$93:$M$494,0)),""),"")</f>
        <v/>
      </c>
      <c r="W157" s="490"/>
      <c r="X157" s="480"/>
      <c r="Y157" s="489" t="str">
        <f>IFERROR(IF(INDEX('WPTM - Section F'!D$93:D$494,MATCH('Print View'!$AQ$116,'WPTM - Section F'!$M$93:$MK$494,0))&lt;&gt;0,INDEX('WPTM - Section F'!D$93:D$494,MATCH('Print View'!$AQ$116,'WPTM - Section F'!$M$93:$M$494,0)),""),"")</f>
        <v/>
      </c>
      <c r="Z157" s="490"/>
      <c r="AA157" s="491"/>
      <c r="AB157" s="479" t="str">
        <f>IFERROR(IF(INDEX('WPTM - Section F'!E$93:E$494,MATCH('Print View'!$AQ$116,'WPTM - Section F'!$M$93:$M$494,0))&lt;&gt;0,INDEX('WPTM - Section F'!E$93:E$494,MATCH('Print View'!$AQ$116,'WPTM - Section F'!$M$93:$M$494,0)),""),"")</f>
        <v/>
      </c>
      <c r="AC157" s="490"/>
      <c r="AD157" s="480"/>
      <c r="AE157" s="489" t="str">
        <f>IFERROR(IF(INDEX('WPTM - Section F'!D$93:D$494,MATCH('Print View'!$AR$116,'WPTM - Section F'!$M$93:$MK$494,0))&lt;&gt;0,INDEX('WPTM - Section F'!D$93:D$494,MATCH('Print View'!$AR$116,'WPTM - Section F'!$M$93:$M$494,0)),""),"")</f>
        <v/>
      </c>
      <c r="AF157" s="490"/>
      <c r="AG157" s="491"/>
      <c r="AH157" s="479" t="str">
        <f>IFERROR(IF(INDEX('WPTM - Section F'!E$93:E$494,MATCH('Print View'!$AR$116,'WPTM - Section F'!$M$93:$M$494,0))&lt;&gt;0,INDEX('WPTM - Section F'!E$93:E$494,MATCH('Print View'!$AR$116,'WPTM - Section F'!$M$93:$M$494,0)),""),"")</f>
        <v/>
      </c>
      <c r="AI157" s="480"/>
      <c r="AJ157" s="207" t="str">
        <f>IFERROR(IF(INDEX('WPTM - Section F'!X$8:X$89,MATCH('Print View'!$A157,'WPTM - Section F'!$A$8:$A$89,0))&lt;&gt;0,INDEX('WPTM - Section F'!X$8:X$89,MATCH('Print View'!$A157,'WPTM - Section F'!$A$8:$A$89,0)),""),"")</f>
        <v/>
      </c>
      <c r="AM157" s="298"/>
      <c r="AN157" s="276" t="str">
        <f t="shared" si="0"/>
        <v>42-a1Y36000002VSZYEA4</v>
      </c>
      <c r="AO157" s="276" t="str">
        <f t="shared" si="1"/>
        <v>42-a1Y36000002VSZZEA4</v>
      </c>
      <c r="AP157" s="276" t="str">
        <f t="shared" si="2"/>
        <v>42-a1Y36000002VSZaEAO</v>
      </c>
      <c r="AQ157" s="276" t="str">
        <f t="shared" si="3"/>
        <v>42-a1Y36000002VSZbEAO</v>
      </c>
      <c r="AR157" s="276" t="str">
        <f t="shared" si="4"/>
        <v>42-a1Y36000002VSZcEAO</v>
      </c>
    </row>
    <row r="158" spans="1:44" ht="30" x14ac:dyDescent="0.25">
      <c r="A158" s="187">
        <v>43</v>
      </c>
      <c r="B158" s="187" t="str">
        <f>IFERROR(IF(INDEX('WPTM - Section F'!B$8:B$89,MATCH('Print View'!$A158,'WPTM - Section F'!$A$8:$A$89,0))&lt;&gt;0,INDEX('WPTM - Section F'!B$8:B$89,MATCH('Print View'!$A158,'WPTM - Section F'!$A$8:$A$89,0)),""),"")</f>
        <v/>
      </c>
      <c r="C158" s="187" t="str">
        <f>IFERROR(IF(INDEX('WPTM - Section F'!C$8:C$89,MATCH('Print View'!$A158,'WPTM - Section F'!$A$8:$A$89,0))&lt;&gt;0,INDEX('WPTM - Section F'!C$8:C$89,MATCH('Print View'!$A158,'WPTM - Section F'!$A$8:$A$89,0)),""),"")</f>
        <v/>
      </c>
      <c r="D158" s="187" t="str">
        <f>IFERROR(IF(INDEX('WPTM - Section F'!D$8:D$89,MATCH('Print View'!$A158,'WPTM - Section F'!$A$8:$A$89,0))&lt;&gt;0,INDEX('WPTM - Section F'!D$8:D$89,MATCH('Print View'!$A158,'WPTM - Section F'!$A$8:$A$89,0)),""),"")</f>
        <v/>
      </c>
      <c r="E158" s="187" t="str">
        <f>IFERROR(IF(INDEX('WPTM - Section F'!E$8:E$89,MATCH('Print View'!$A158,'WPTM - Section F'!$A$8:$A$89,0))&lt;&gt;0,INDEX('WPTM - Section F'!E$8:E$89,MATCH('Print View'!$A158,'WPTM - Section F'!$A$8:$A$89,0)),""),"")</f>
        <v/>
      </c>
      <c r="F158" s="188" t="str">
        <f>IFERROR(IF(INDEX('WPTM - Section F'!W$8:W$89,MATCH('Print View'!$A158,'WPTM - Section F'!$A$8:$A$89,0))&lt;&gt;0,INDEX('WPTM - Section F'!W$8:W$89,MATCH('Print View'!$A158,'WPTM - Section F'!$A$8:$A$89,0)),""),"")</f>
        <v/>
      </c>
      <c r="G158" s="492" t="str">
        <f>IFERROR(IF(INDEX('WPTM - Section F'!D$93:D$494,MATCH('Print View'!$AN$116,'WPTM - Section F'!$M$93:$MK$494,0))&lt;&gt;0,INDEX('WPTM - Section F'!D$93:D$494,MATCH('Print View'!$AN$116,'WPTM - Section F'!$M$93:$M$494,0)),""),"")</f>
        <v/>
      </c>
      <c r="H158" s="493"/>
      <c r="I158" s="494"/>
      <c r="J158" s="481" t="str">
        <f>IFERROR(IF(INDEX('WPTM - Section F'!E$93:E$494,MATCH('Print View'!$AN$116,'WPTM - Section F'!$M$93:$M$494,0))&lt;&gt;0,INDEX('WPTM - Section F'!E$93:E$494,MATCH('Print View'!$AN$116,'WPTM - Section F'!$M$93:$M$494,0)),""),"")</f>
        <v/>
      </c>
      <c r="K158" s="493"/>
      <c r="L158" s="482"/>
      <c r="M158" s="492" t="str">
        <f>IFERROR(IF(INDEX('WPTM - Section F'!D$93:D$494,MATCH('Print View'!$AO$116,'WPTM - Section F'!$M$93:$MK$494,0))&lt;&gt;0,INDEX('WPTM - Section F'!D$93:D$494,MATCH('Print View'!$AO$116,'WPTM - Section F'!$M$93:$M$494,0)),""),"")</f>
        <v/>
      </c>
      <c r="N158" s="493"/>
      <c r="O158" s="494"/>
      <c r="P158" s="481" t="str">
        <f>IFERROR(IF(INDEX('WPTM - Section F'!E$93:E$494,MATCH('Print View'!$AO$116,'WPTM - Section F'!$M$93:$M$494,0))&lt;&gt;0,INDEX('WPTM - Section F'!E$93:E$494,MATCH('Print View'!$AO$116,'WPTM - Section F'!$M$93:$M$494,0)),""),"")</f>
        <v/>
      </c>
      <c r="Q158" s="493"/>
      <c r="R158" s="482"/>
      <c r="S158" s="492" t="str">
        <f>IFERROR(IF(INDEX('WPTM - Section F'!D$93:D$494,MATCH('Print View'!$AP$116,'WPTM - Section F'!$M$93:$MK$494,0))&lt;&gt;0,INDEX('WPTM - Section F'!D$93:D$494,MATCH('Print View'!$AP$116,'WPTM - Section F'!$M$93:$M$494,0)),""),"")</f>
        <v/>
      </c>
      <c r="T158" s="493"/>
      <c r="U158" s="494"/>
      <c r="V158" s="481" t="str">
        <f>IFERROR(IF(INDEX('WPTM - Section F'!E$93:E$494,MATCH('Print View'!$AP$116,'WPTM - Section F'!$M$93:$M$494,0))&lt;&gt;0,INDEX('WPTM - Section F'!E$93:E$494,MATCH('Print View'!$AP$116,'WPTM - Section F'!$M$93:$M$494,0)),""),"")</f>
        <v/>
      </c>
      <c r="W158" s="493"/>
      <c r="X158" s="482"/>
      <c r="Y158" s="492" t="str">
        <f>IFERROR(IF(INDEX('WPTM - Section F'!D$93:D$494,MATCH('Print View'!$AQ$116,'WPTM - Section F'!$M$93:$MK$494,0))&lt;&gt;0,INDEX('WPTM - Section F'!D$93:D$494,MATCH('Print View'!$AQ$116,'WPTM - Section F'!$M$93:$M$494,0)),""),"")</f>
        <v/>
      </c>
      <c r="Z158" s="493"/>
      <c r="AA158" s="494"/>
      <c r="AB158" s="481" t="str">
        <f>IFERROR(IF(INDEX('WPTM - Section F'!E$93:E$494,MATCH('Print View'!$AQ$116,'WPTM - Section F'!$M$93:$M$494,0))&lt;&gt;0,INDEX('WPTM - Section F'!E$93:E$494,MATCH('Print View'!$AQ$116,'WPTM - Section F'!$M$93:$M$494,0)),""),"")</f>
        <v/>
      </c>
      <c r="AC158" s="493"/>
      <c r="AD158" s="482"/>
      <c r="AE158" s="492" t="str">
        <f>IFERROR(IF(INDEX('WPTM - Section F'!D$93:D$494,MATCH('Print View'!$AR$116,'WPTM - Section F'!$M$93:$MK$494,0))&lt;&gt;0,INDEX('WPTM - Section F'!D$93:D$494,MATCH('Print View'!$AR$116,'WPTM - Section F'!$M$93:$M$494,0)),""),"")</f>
        <v/>
      </c>
      <c r="AF158" s="493"/>
      <c r="AG158" s="494"/>
      <c r="AH158" s="481" t="str">
        <f>IFERROR(IF(INDEX('WPTM - Section F'!E$93:E$494,MATCH('Print View'!$AR$116,'WPTM - Section F'!$M$93:$M$494,0))&lt;&gt;0,INDEX('WPTM - Section F'!E$93:E$494,MATCH('Print View'!$AR$116,'WPTM - Section F'!$M$93:$M$494,0)),""),"")</f>
        <v/>
      </c>
      <c r="AI158" s="482"/>
      <c r="AJ158" s="208" t="str">
        <f>IFERROR(IF(INDEX('WPTM - Section F'!X$8:X$89,MATCH('Print View'!$A158,'WPTM - Section F'!$A$8:$A$89,0))&lt;&gt;0,INDEX('WPTM - Section F'!X$8:X$89,MATCH('Print View'!$A158,'WPTM - Section F'!$A$8:$A$89,0)),""),"")</f>
        <v/>
      </c>
      <c r="AM158" s="298"/>
      <c r="AN158" s="276" t="str">
        <f t="shared" si="0"/>
        <v>43-a1Y36000002VSZYEA4</v>
      </c>
      <c r="AO158" s="276" t="str">
        <f t="shared" si="1"/>
        <v>43-a1Y36000002VSZZEA4</v>
      </c>
      <c r="AP158" s="276" t="str">
        <f t="shared" si="2"/>
        <v>43-a1Y36000002VSZaEAO</v>
      </c>
      <c r="AQ158" s="276" t="str">
        <f t="shared" si="3"/>
        <v>43-a1Y36000002VSZbEAO</v>
      </c>
      <c r="AR158" s="276" t="str">
        <f t="shared" si="4"/>
        <v>43-a1Y36000002VSZcEAO</v>
      </c>
    </row>
    <row r="159" spans="1:44" ht="30" x14ac:dyDescent="0.25">
      <c r="A159" s="182">
        <v>44</v>
      </c>
      <c r="B159" s="182" t="str">
        <f>IFERROR(IF(INDEX('WPTM - Section F'!B$8:B$89,MATCH('Print View'!$A159,'WPTM - Section F'!$A$8:$A$89,0))&lt;&gt;0,INDEX('WPTM - Section F'!B$8:B$89,MATCH('Print View'!$A159,'WPTM - Section F'!$A$8:$A$89,0)),""),"")</f>
        <v/>
      </c>
      <c r="C159" s="182" t="str">
        <f>IFERROR(IF(INDEX('WPTM - Section F'!C$8:C$89,MATCH('Print View'!$A159,'WPTM - Section F'!$A$8:$A$89,0))&lt;&gt;0,INDEX('WPTM - Section F'!C$8:C$89,MATCH('Print View'!$A159,'WPTM - Section F'!$A$8:$A$89,0)),""),"")</f>
        <v/>
      </c>
      <c r="D159" s="182" t="str">
        <f>IFERROR(IF(INDEX('WPTM - Section F'!D$8:D$89,MATCH('Print View'!$A159,'WPTM - Section F'!$A$8:$A$89,0))&lt;&gt;0,INDEX('WPTM - Section F'!D$8:D$89,MATCH('Print View'!$A159,'WPTM - Section F'!$A$8:$A$89,0)),""),"")</f>
        <v/>
      </c>
      <c r="E159" s="182" t="str">
        <f>IFERROR(IF(INDEX('WPTM - Section F'!E$8:E$89,MATCH('Print View'!$A159,'WPTM - Section F'!$A$8:$A$89,0))&lt;&gt;0,INDEX('WPTM - Section F'!E$8:E$89,MATCH('Print View'!$A159,'WPTM - Section F'!$A$8:$A$89,0)),""),"")</f>
        <v/>
      </c>
      <c r="F159" s="183" t="str">
        <f>IFERROR(IF(INDEX('WPTM - Section F'!W$8:W$89,MATCH('Print View'!$A159,'WPTM - Section F'!$A$8:$A$89,0))&lt;&gt;0,INDEX('WPTM - Section F'!W$8:W$89,MATCH('Print View'!$A159,'WPTM - Section F'!$A$8:$A$89,0)),""),"")</f>
        <v/>
      </c>
      <c r="G159" s="489" t="str">
        <f>IFERROR(IF(INDEX('WPTM - Section F'!D$93:D$494,MATCH('Print View'!$AN$116,'WPTM - Section F'!$M$93:$MK$494,0))&lt;&gt;0,INDEX('WPTM - Section F'!D$93:D$494,MATCH('Print View'!$AN$116,'WPTM - Section F'!$M$93:$M$494,0)),""),"")</f>
        <v/>
      </c>
      <c r="H159" s="490"/>
      <c r="I159" s="491"/>
      <c r="J159" s="479" t="str">
        <f>IFERROR(IF(INDEX('WPTM - Section F'!E$93:E$494,MATCH('Print View'!$AN$116,'WPTM - Section F'!$M$93:$M$494,0))&lt;&gt;0,INDEX('WPTM - Section F'!E$93:E$494,MATCH('Print View'!$AN$116,'WPTM - Section F'!$M$93:$M$494,0)),""),"")</f>
        <v/>
      </c>
      <c r="K159" s="490"/>
      <c r="L159" s="480"/>
      <c r="M159" s="489" t="str">
        <f>IFERROR(IF(INDEX('WPTM - Section F'!D$93:D$494,MATCH('Print View'!$AO$116,'WPTM - Section F'!$M$93:$MK$494,0))&lt;&gt;0,INDEX('WPTM - Section F'!D$93:D$494,MATCH('Print View'!$AO$116,'WPTM - Section F'!$M$93:$M$494,0)),""),"")</f>
        <v/>
      </c>
      <c r="N159" s="490"/>
      <c r="O159" s="491"/>
      <c r="P159" s="479" t="str">
        <f>IFERROR(IF(INDEX('WPTM - Section F'!E$93:E$494,MATCH('Print View'!$AO$116,'WPTM - Section F'!$M$93:$M$494,0))&lt;&gt;0,INDEX('WPTM - Section F'!E$93:E$494,MATCH('Print View'!$AO$116,'WPTM - Section F'!$M$93:$M$494,0)),""),"")</f>
        <v/>
      </c>
      <c r="Q159" s="490"/>
      <c r="R159" s="480"/>
      <c r="S159" s="489" t="str">
        <f>IFERROR(IF(INDEX('WPTM - Section F'!D$93:D$494,MATCH('Print View'!$AP$116,'WPTM - Section F'!$M$93:$MK$494,0))&lt;&gt;0,INDEX('WPTM - Section F'!D$93:D$494,MATCH('Print View'!$AP$116,'WPTM - Section F'!$M$93:$M$494,0)),""),"")</f>
        <v/>
      </c>
      <c r="T159" s="490"/>
      <c r="U159" s="491"/>
      <c r="V159" s="479" t="str">
        <f>IFERROR(IF(INDEX('WPTM - Section F'!E$93:E$494,MATCH('Print View'!$AP$116,'WPTM - Section F'!$M$93:$M$494,0))&lt;&gt;0,INDEX('WPTM - Section F'!E$93:E$494,MATCH('Print View'!$AP$116,'WPTM - Section F'!$M$93:$M$494,0)),""),"")</f>
        <v/>
      </c>
      <c r="W159" s="490"/>
      <c r="X159" s="480"/>
      <c r="Y159" s="489" t="str">
        <f>IFERROR(IF(INDEX('WPTM - Section F'!D$93:D$494,MATCH('Print View'!$AQ$116,'WPTM - Section F'!$M$93:$MK$494,0))&lt;&gt;0,INDEX('WPTM - Section F'!D$93:D$494,MATCH('Print View'!$AQ$116,'WPTM - Section F'!$M$93:$M$494,0)),""),"")</f>
        <v/>
      </c>
      <c r="Z159" s="490"/>
      <c r="AA159" s="491"/>
      <c r="AB159" s="479" t="str">
        <f>IFERROR(IF(INDEX('WPTM - Section F'!E$93:E$494,MATCH('Print View'!$AQ$116,'WPTM - Section F'!$M$93:$M$494,0))&lt;&gt;0,INDEX('WPTM - Section F'!E$93:E$494,MATCH('Print View'!$AQ$116,'WPTM - Section F'!$M$93:$M$494,0)),""),"")</f>
        <v/>
      </c>
      <c r="AC159" s="490"/>
      <c r="AD159" s="480"/>
      <c r="AE159" s="489" t="str">
        <f>IFERROR(IF(INDEX('WPTM - Section F'!D$93:D$494,MATCH('Print View'!$AR$116,'WPTM - Section F'!$M$93:$MK$494,0))&lt;&gt;0,INDEX('WPTM - Section F'!D$93:D$494,MATCH('Print View'!$AR$116,'WPTM - Section F'!$M$93:$M$494,0)),""),"")</f>
        <v/>
      </c>
      <c r="AF159" s="490"/>
      <c r="AG159" s="491"/>
      <c r="AH159" s="479" t="str">
        <f>IFERROR(IF(INDEX('WPTM - Section F'!E$93:E$494,MATCH('Print View'!$AR$116,'WPTM - Section F'!$M$93:$M$494,0))&lt;&gt;0,INDEX('WPTM - Section F'!E$93:E$494,MATCH('Print View'!$AR$116,'WPTM - Section F'!$M$93:$M$494,0)),""),"")</f>
        <v/>
      </c>
      <c r="AI159" s="480"/>
      <c r="AJ159" s="207" t="str">
        <f>IFERROR(IF(INDEX('WPTM - Section F'!X$8:X$89,MATCH('Print View'!$A159,'WPTM - Section F'!$A$8:$A$89,0))&lt;&gt;0,INDEX('WPTM - Section F'!X$8:X$89,MATCH('Print View'!$A159,'WPTM - Section F'!$A$8:$A$89,0)),""),"")</f>
        <v/>
      </c>
      <c r="AM159" s="298"/>
      <c r="AN159" s="276" t="str">
        <f t="shared" si="0"/>
        <v>44-a1Y36000002VSZYEA4</v>
      </c>
      <c r="AO159" s="276" t="str">
        <f t="shared" si="1"/>
        <v>44-a1Y36000002VSZZEA4</v>
      </c>
      <c r="AP159" s="276" t="str">
        <f t="shared" si="2"/>
        <v>44-a1Y36000002VSZaEAO</v>
      </c>
      <c r="AQ159" s="276" t="str">
        <f t="shared" si="3"/>
        <v>44-a1Y36000002VSZbEAO</v>
      </c>
      <c r="AR159" s="276" t="str">
        <f t="shared" si="4"/>
        <v>44-a1Y36000002VSZcEAO</v>
      </c>
    </row>
    <row r="160" spans="1:44" ht="30" x14ac:dyDescent="0.25">
      <c r="A160" s="187">
        <v>45</v>
      </c>
      <c r="B160" s="187" t="str">
        <f>IFERROR(IF(INDEX('WPTM - Section F'!B$8:B$89,MATCH('Print View'!$A160,'WPTM - Section F'!$A$8:$A$89,0))&lt;&gt;0,INDEX('WPTM - Section F'!B$8:B$89,MATCH('Print View'!$A160,'WPTM - Section F'!$A$8:$A$89,0)),""),"")</f>
        <v/>
      </c>
      <c r="C160" s="187" t="str">
        <f>IFERROR(IF(INDEX('WPTM - Section F'!C$8:C$89,MATCH('Print View'!$A160,'WPTM - Section F'!$A$8:$A$89,0))&lt;&gt;0,INDEX('WPTM - Section F'!C$8:C$89,MATCH('Print View'!$A160,'WPTM - Section F'!$A$8:$A$89,0)),""),"")</f>
        <v/>
      </c>
      <c r="D160" s="187" t="str">
        <f>IFERROR(IF(INDEX('WPTM - Section F'!D$8:D$89,MATCH('Print View'!$A160,'WPTM - Section F'!$A$8:$A$89,0))&lt;&gt;0,INDEX('WPTM - Section F'!D$8:D$89,MATCH('Print View'!$A160,'WPTM - Section F'!$A$8:$A$89,0)),""),"")</f>
        <v/>
      </c>
      <c r="E160" s="187" t="str">
        <f>IFERROR(IF(INDEX('WPTM - Section F'!E$8:E$89,MATCH('Print View'!$A160,'WPTM - Section F'!$A$8:$A$89,0))&lt;&gt;0,INDEX('WPTM - Section F'!E$8:E$89,MATCH('Print View'!$A160,'WPTM - Section F'!$A$8:$A$89,0)),""),"")</f>
        <v/>
      </c>
      <c r="F160" s="188" t="str">
        <f>IFERROR(IF(INDEX('WPTM - Section F'!W$8:W$89,MATCH('Print View'!$A160,'WPTM - Section F'!$A$8:$A$89,0))&lt;&gt;0,INDEX('WPTM - Section F'!W$8:W$89,MATCH('Print View'!$A160,'WPTM - Section F'!$A$8:$A$89,0)),""),"")</f>
        <v/>
      </c>
      <c r="G160" s="492" t="str">
        <f>IFERROR(IF(INDEX('WPTM - Section F'!D$93:D$494,MATCH('Print View'!$AN$116,'WPTM - Section F'!$M$93:$MK$494,0))&lt;&gt;0,INDEX('WPTM - Section F'!D$93:D$494,MATCH('Print View'!$AN$116,'WPTM - Section F'!$M$93:$M$494,0)),""),"")</f>
        <v/>
      </c>
      <c r="H160" s="493"/>
      <c r="I160" s="494"/>
      <c r="J160" s="481" t="str">
        <f>IFERROR(IF(INDEX('WPTM - Section F'!E$93:E$494,MATCH('Print View'!$AN$116,'WPTM - Section F'!$M$93:$M$494,0))&lt;&gt;0,INDEX('WPTM - Section F'!E$93:E$494,MATCH('Print View'!$AN$116,'WPTM - Section F'!$M$93:$M$494,0)),""),"")</f>
        <v/>
      </c>
      <c r="K160" s="493"/>
      <c r="L160" s="482"/>
      <c r="M160" s="492" t="str">
        <f>IFERROR(IF(INDEX('WPTM - Section F'!D$93:D$494,MATCH('Print View'!$AO$116,'WPTM - Section F'!$M$93:$MK$494,0))&lt;&gt;0,INDEX('WPTM - Section F'!D$93:D$494,MATCH('Print View'!$AO$116,'WPTM - Section F'!$M$93:$M$494,0)),""),"")</f>
        <v/>
      </c>
      <c r="N160" s="493"/>
      <c r="O160" s="494"/>
      <c r="P160" s="481" t="str">
        <f>IFERROR(IF(INDEX('WPTM - Section F'!E$93:E$494,MATCH('Print View'!$AO$116,'WPTM - Section F'!$M$93:$M$494,0))&lt;&gt;0,INDEX('WPTM - Section F'!E$93:E$494,MATCH('Print View'!$AO$116,'WPTM - Section F'!$M$93:$M$494,0)),""),"")</f>
        <v/>
      </c>
      <c r="Q160" s="493"/>
      <c r="R160" s="482"/>
      <c r="S160" s="492" t="str">
        <f>IFERROR(IF(INDEX('WPTM - Section F'!D$93:D$494,MATCH('Print View'!$AP$116,'WPTM - Section F'!$M$93:$MK$494,0))&lt;&gt;0,INDEX('WPTM - Section F'!D$93:D$494,MATCH('Print View'!$AP$116,'WPTM - Section F'!$M$93:$M$494,0)),""),"")</f>
        <v/>
      </c>
      <c r="T160" s="493"/>
      <c r="U160" s="494"/>
      <c r="V160" s="481" t="str">
        <f>IFERROR(IF(INDEX('WPTM - Section F'!E$93:E$494,MATCH('Print View'!$AP$116,'WPTM - Section F'!$M$93:$M$494,0))&lt;&gt;0,INDEX('WPTM - Section F'!E$93:E$494,MATCH('Print View'!$AP$116,'WPTM - Section F'!$M$93:$M$494,0)),""),"")</f>
        <v/>
      </c>
      <c r="W160" s="493"/>
      <c r="X160" s="482"/>
      <c r="Y160" s="492" t="str">
        <f>IFERROR(IF(INDEX('WPTM - Section F'!D$93:D$494,MATCH('Print View'!$AQ$116,'WPTM - Section F'!$M$93:$MK$494,0))&lt;&gt;0,INDEX('WPTM - Section F'!D$93:D$494,MATCH('Print View'!$AQ$116,'WPTM - Section F'!$M$93:$M$494,0)),""),"")</f>
        <v/>
      </c>
      <c r="Z160" s="493"/>
      <c r="AA160" s="494"/>
      <c r="AB160" s="481" t="str">
        <f>IFERROR(IF(INDEX('WPTM - Section F'!E$93:E$494,MATCH('Print View'!$AQ$116,'WPTM - Section F'!$M$93:$M$494,0))&lt;&gt;0,INDEX('WPTM - Section F'!E$93:E$494,MATCH('Print View'!$AQ$116,'WPTM - Section F'!$M$93:$M$494,0)),""),"")</f>
        <v/>
      </c>
      <c r="AC160" s="493"/>
      <c r="AD160" s="482"/>
      <c r="AE160" s="492" t="str">
        <f>IFERROR(IF(INDEX('WPTM - Section F'!D$93:D$494,MATCH('Print View'!$AR$116,'WPTM - Section F'!$M$93:$MK$494,0))&lt;&gt;0,INDEX('WPTM - Section F'!D$93:D$494,MATCH('Print View'!$AR$116,'WPTM - Section F'!$M$93:$M$494,0)),""),"")</f>
        <v/>
      </c>
      <c r="AF160" s="493"/>
      <c r="AG160" s="494"/>
      <c r="AH160" s="481" t="str">
        <f>IFERROR(IF(INDEX('WPTM - Section F'!E$93:E$494,MATCH('Print View'!$AR$116,'WPTM - Section F'!$M$93:$M$494,0))&lt;&gt;0,INDEX('WPTM - Section F'!E$93:E$494,MATCH('Print View'!$AR$116,'WPTM - Section F'!$M$93:$M$494,0)),""),"")</f>
        <v/>
      </c>
      <c r="AI160" s="482"/>
      <c r="AJ160" s="208" t="str">
        <f>IFERROR(IF(INDEX('WPTM - Section F'!X$8:X$89,MATCH('Print View'!$A160,'WPTM - Section F'!$A$8:$A$89,0))&lt;&gt;0,INDEX('WPTM - Section F'!X$8:X$89,MATCH('Print View'!$A160,'WPTM - Section F'!$A$8:$A$89,0)),""),"")</f>
        <v/>
      </c>
      <c r="AM160" s="298"/>
      <c r="AN160" s="276" t="str">
        <f t="shared" si="0"/>
        <v>45-a1Y36000002VSZYEA4</v>
      </c>
      <c r="AO160" s="276" t="str">
        <f t="shared" si="1"/>
        <v>45-a1Y36000002VSZZEA4</v>
      </c>
      <c r="AP160" s="276" t="str">
        <f t="shared" si="2"/>
        <v>45-a1Y36000002VSZaEAO</v>
      </c>
      <c r="AQ160" s="276" t="str">
        <f t="shared" si="3"/>
        <v>45-a1Y36000002VSZbEAO</v>
      </c>
      <c r="AR160" s="276" t="str">
        <f t="shared" si="4"/>
        <v>45-a1Y36000002VSZcEAO</v>
      </c>
    </row>
    <row r="161" spans="1:44" ht="30" x14ac:dyDescent="0.25">
      <c r="A161" s="182">
        <v>46</v>
      </c>
      <c r="B161" s="182" t="str">
        <f>IFERROR(IF(INDEX('WPTM - Section F'!B$8:B$89,MATCH('Print View'!$A161,'WPTM - Section F'!$A$8:$A$89,0))&lt;&gt;0,INDEX('WPTM - Section F'!B$8:B$89,MATCH('Print View'!$A161,'WPTM - Section F'!$A$8:$A$89,0)),""),"")</f>
        <v/>
      </c>
      <c r="C161" s="182" t="str">
        <f>IFERROR(IF(INDEX('WPTM - Section F'!C$8:C$89,MATCH('Print View'!$A161,'WPTM - Section F'!$A$8:$A$89,0))&lt;&gt;0,INDEX('WPTM - Section F'!C$8:C$89,MATCH('Print View'!$A161,'WPTM - Section F'!$A$8:$A$89,0)),""),"")</f>
        <v/>
      </c>
      <c r="D161" s="182" t="str">
        <f>IFERROR(IF(INDEX('WPTM - Section F'!D$8:D$89,MATCH('Print View'!$A161,'WPTM - Section F'!$A$8:$A$89,0))&lt;&gt;0,INDEX('WPTM - Section F'!D$8:D$89,MATCH('Print View'!$A161,'WPTM - Section F'!$A$8:$A$89,0)),""),"")</f>
        <v/>
      </c>
      <c r="E161" s="182" t="str">
        <f>IFERROR(IF(INDEX('WPTM - Section F'!E$8:E$89,MATCH('Print View'!$A161,'WPTM - Section F'!$A$8:$A$89,0))&lt;&gt;0,INDEX('WPTM - Section F'!E$8:E$89,MATCH('Print View'!$A161,'WPTM - Section F'!$A$8:$A$89,0)),""),"")</f>
        <v/>
      </c>
      <c r="F161" s="183" t="str">
        <f>IFERROR(IF(INDEX('WPTM - Section F'!W$8:W$89,MATCH('Print View'!$A161,'WPTM - Section F'!$A$8:$A$89,0))&lt;&gt;0,INDEX('WPTM - Section F'!W$8:W$89,MATCH('Print View'!$A161,'WPTM - Section F'!$A$8:$A$89,0)),""),"")</f>
        <v/>
      </c>
      <c r="G161" s="489" t="str">
        <f>IFERROR(IF(INDEX('WPTM - Section F'!D$93:D$494,MATCH('Print View'!$AN$116,'WPTM - Section F'!$M$93:$MK$494,0))&lt;&gt;0,INDEX('WPTM - Section F'!D$93:D$494,MATCH('Print View'!$AN$116,'WPTM - Section F'!$M$93:$M$494,0)),""),"")</f>
        <v/>
      </c>
      <c r="H161" s="490"/>
      <c r="I161" s="491"/>
      <c r="J161" s="479" t="str">
        <f>IFERROR(IF(INDEX('WPTM - Section F'!E$93:E$494,MATCH('Print View'!$AN$116,'WPTM - Section F'!$M$93:$M$494,0))&lt;&gt;0,INDEX('WPTM - Section F'!E$93:E$494,MATCH('Print View'!$AN$116,'WPTM - Section F'!$M$93:$M$494,0)),""),"")</f>
        <v/>
      </c>
      <c r="K161" s="490"/>
      <c r="L161" s="480"/>
      <c r="M161" s="489" t="str">
        <f>IFERROR(IF(INDEX('WPTM - Section F'!D$93:D$494,MATCH('Print View'!$AO$116,'WPTM - Section F'!$M$93:$MK$494,0))&lt;&gt;0,INDEX('WPTM - Section F'!D$93:D$494,MATCH('Print View'!$AO$116,'WPTM - Section F'!$M$93:$M$494,0)),""),"")</f>
        <v/>
      </c>
      <c r="N161" s="490"/>
      <c r="O161" s="491"/>
      <c r="P161" s="479" t="str">
        <f>IFERROR(IF(INDEX('WPTM - Section F'!E$93:E$494,MATCH('Print View'!$AO$116,'WPTM - Section F'!$M$93:$M$494,0))&lt;&gt;0,INDEX('WPTM - Section F'!E$93:E$494,MATCH('Print View'!$AO$116,'WPTM - Section F'!$M$93:$M$494,0)),""),"")</f>
        <v/>
      </c>
      <c r="Q161" s="490"/>
      <c r="R161" s="480"/>
      <c r="S161" s="489" t="str">
        <f>IFERROR(IF(INDEX('WPTM - Section F'!D$93:D$494,MATCH('Print View'!$AP$116,'WPTM - Section F'!$M$93:$MK$494,0))&lt;&gt;0,INDEX('WPTM - Section F'!D$93:D$494,MATCH('Print View'!$AP$116,'WPTM - Section F'!$M$93:$M$494,0)),""),"")</f>
        <v/>
      </c>
      <c r="T161" s="490"/>
      <c r="U161" s="491"/>
      <c r="V161" s="479" t="str">
        <f>IFERROR(IF(INDEX('WPTM - Section F'!E$93:E$494,MATCH('Print View'!$AP$116,'WPTM - Section F'!$M$93:$M$494,0))&lt;&gt;0,INDEX('WPTM - Section F'!E$93:E$494,MATCH('Print View'!$AP$116,'WPTM - Section F'!$M$93:$M$494,0)),""),"")</f>
        <v/>
      </c>
      <c r="W161" s="490"/>
      <c r="X161" s="480"/>
      <c r="Y161" s="489" t="str">
        <f>IFERROR(IF(INDEX('WPTM - Section F'!D$93:D$494,MATCH('Print View'!$AQ$116,'WPTM - Section F'!$M$93:$MK$494,0))&lt;&gt;0,INDEX('WPTM - Section F'!D$93:D$494,MATCH('Print View'!$AQ$116,'WPTM - Section F'!$M$93:$M$494,0)),""),"")</f>
        <v/>
      </c>
      <c r="Z161" s="490"/>
      <c r="AA161" s="491"/>
      <c r="AB161" s="479" t="str">
        <f>IFERROR(IF(INDEX('WPTM - Section F'!E$93:E$494,MATCH('Print View'!$AQ$116,'WPTM - Section F'!$M$93:$M$494,0))&lt;&gt;0,INDEX('WPTM - Section F'!E$93:E$494,MATCH('Print View'!$AQ$116,'WPTM - Section F'!$M$93:$M$494,0)),""),"")</f>
        <v/>
      </c>
      <c r="AC161" s="490"/>
      <c r="AD161" s="480"/>
      <c r="AE161" s="489" t="str">
        <f>IFERROR(IF(INDEX('WPTM - Section F'!D$93:D$494,MATCH('Print View'!$AR$116,'WPTM - Section F'!$M$93:$MK$494,0))&lt;&gt;0,INDEX('WPTM - Section F'!D$93:D$494,MATCH('Print View'!$AR$116,'WPTM - Section F'!$M$93:$M$494,0)),""),"")</f>
        <v/>
      </c>
      <c r="AF161" s="490"/>
      <c r="AG161" s="491"/>
      <c r="AH161" s="479" t="str">
        <f>IFERROR(IF(INDEX('WPTM - Section F'!E$93:E$494,MATCH('Print View'!$AR$116,'WPTM - Section F'!$M$93:$M$494,0))&lt;&gt;0,INDEX('WPTM - Section F'!E$93:E$494,MATCH('Print View'!$AR$116,'WPTM - Section F'!$M$93:$M$494,0)),""),"")</f>
        <v/>
      </c>
      <c r="AI161" s="480"/>
      <c r="AJ161" s="207" t="str">
        <f>IFERROR(IF(INDEX('WPTM - Section F'!X$8:X$89,MATCH('Print View'!$A161,'WPTM - Section F'!$A$8:$A$89,0))&lt;&gt;0,INDEX('WPTM - Section F'!X$8:X$89,MATCH('Print View'!$A161,'WPTM - Section F'!$A$8:$A$89,0)),""),"")</f>
        <v/>
      </c>
      <c r="AM161" s="298"/>
      <c r="AN161" s="276" t="str">
        <f t="shared" si="0"/>
        <v>46-a1Y36000002VSZYEA4</v>
      </c>
      <c r="AO161" s="276" t="str">
        <f t="shared" si="1"/>
        <v>46-a1Y36000002VSZZEA4</v>
      </c>
      <c r="AP161" s="276" t="str">
        <f t="shared" si="2"/>
        <v>46-a1Y36000002VSZaEAO</v>
      </c>
      <c r="AQ161" s="276" t="str">
        <f t="shared" si="3"/>
        <v>46-a1Y36000002VSZbEAO</v>
      </c>
      <c r="AR161" s="276" t="str">
        <f t="shared" si="4"/>
        <v>46-a1Y36000002VSZcEAO</v>
      </c>
    </row>
    <row r="162" spans="1:44" ht="30" x14ac:dyDescent="0.25">
      <c r="A162" s="187">
        <v>47</v>
      </c>
      <c r="B162" s="187" t="str">
        <f>IFERROR(IF(INDEX('WPTM - Section F'!B$8:B$89,MATCH('Print View'!$A162,'WPTM - Section F'!$A$8:$A$89,0))&lt;&gt;0,INDEX('WPTM - Section F'!B$8:B$89,MATCH('Print View'!$A162,'WPTM - Section F'!$A$8:$A$89,0)),""),"")</f>
        <v/>
      </c>
      <c r="C162" s="187" t="str">
        <f>IFERROR(IF(INDEX('WPTM - Section F'!C$8:C$89,MATCH('Print View'!$A162,'WPTM - Section F'!$A$8:$A$89,0))&lt;&gt;0,INDEX('WPTM - Section F'!C$8:C$89,MATCH('Print View'!$A162,'WPTM - Section F'!$A$8:$A$89,0)),""),"")</f>
        <v/>
      </c>
      <c r="D162" s="187" t="str">
        <f>IFERROR(IF(INDEX('WPTM - Section F'!D$8:D$89,MATCH('Print View'!$A162,'WPTM - Section F'!$A$8:$A$89,0))&lt;&gt;0,INDEX('WPTM - Section F'!D$8:D$89,MATCH('Print View'!$A162,'WPTM - Section F'!$A$8:$A$89,0)),""),"")</f>
        <v/>
      </c>
      <c r="E162" s="187" t="str">
        <f>IFERROR(IF(INDEX('WPTM - Section F'!E$8:E$89,MATCH('Print View'!$A162,'WPTM - Section F'!$A$8:$A$89,0))&lt;&gt;0,INDEX('WPTM - Section F'!E$8:E$89,MATCH('Print View'!$A162,'WPTM - Section F'!$A$8:$A$89,0)),""),"")</f>
        <v/>
      </c>
      <c r="F162" s="188" t="str">
        <f>IFERROR(IF(INDEX('WPTM - Section F'!W$8:W$89,MATCH('Print View'!$A162,'WPTM - Section F'!$A$8:$A$89,0))&lt;&gt;0,INDEX('WPTM - Section F'!W$8:W$89,MATCH('Print View'!$A162,'WPTM - Section F'!$A$8:$A$89,0)),""),"")</f>
        <v/>
      </c>
      <c r="G162" s="492" t="str">
        <f>IFERROR(IF(INDEX('WPTM - Section F'!D$93:D$494,MATCH('Print View'!$AN$116,'WPTM - Section F'!$M$93:$MK$494,0))&lt;&gt;0,INDEX('WPTM - Section F'!D$93:D$494,MATCH('Print View'!$AN$116,'WPTM - Section F'!$M$93:$M$494,0)),""),"")</f>
        <v/>
      </c>
      <c r="H162" s="493"/>
      <c r="I162" s="494"/>
      <c r="J162" s="481" t="str">
        <f>IFERROR(IF(INDEX('WPTM - Section F'!E$93:E$494,MATCH('Print View'!$AN$116,'WPTM - Section F'!$M$93:$M$494,0))&lt;&gt;0,INDEX('WPTM - Section F'!E$93:E$494,MATCH('Print View'!$AN$116,'WPTM - Section F'!$M$93:$M$494,0)),""),"")</f>
        <v/>
      </c>
      <c r="K162" s="493"/>
      <c r="L162" s="482"/>
      <c r="M162" s="492" t="str">
        <f>IFERROR(IF(INDEX('WPTM - Section F'!D$93:D$494,MATCH('Print View'!$AO$116,'WPTM - Section F'!$M$93:$MK$494,0))&lt;&gt;0,INDEX('WPTM - Section F'!D$93:D$494,MATCH('Print View'!$AO$116,'WPTM - Section F'!$M$93:$M$494,0)),""),"")</f>
        <v/>
      </c>
      <c r="N162" s="493"/>
      <c r="O162" s="494"/>
      <c r="P162" s="481" t="str">
        <f>IFERROR(IF(INDEX('WPTM - Section F'!E$93:E$494,MATCH('Print View'!$AO$116,'WPTM - Section F'!$M$93:$M$494,0))&lt;&gt;0,INDEX('WPTM - Section F'!E$93:E$494,MATCH('Print View'!$AO$116,'WPTM - Section F'!$M$93:$M$494,0)),""),"")</f>
        <v/>
      </c>
      <c r="Q162" s="493"/>
      <c r="R162" s="482"/>
      <c r="S162" s="492" t="str">
        <f>IFERROR(IF(INDEX('WPTM - Section F'!D$93:D$494,MATCH('Print View'!$AP$116,'WPTM - Section F'!$M$93:$MK$494,0))&lt;&gt;0,INDEX('WPTM - Section F'!D$93:D$494,MATCH('Print View'!$AP$116,'WPTM - Section F'!$M$93:$M$494,0)),""),"")</f>
        <v/>
      </c>
      <c r="T162" s="493"/>
      <c r="U162" s="494"/>
      <c r="V162" s="481" t="str">
        <f>IFERROR(IF(INDEX('WPTM - Section F'!E$93:E$494,MATCH('Print View'!$AP$116,'WPTM - Section F'!$M$93:$M$494,0))&lt;&gt;0,INDEX('WPTM - Section F'!E$93:E$494,MATCH('Print View'!$AP$116,'WPTM - Section F'!$M$93:$M$494,0)),""),"")</f>
        <v/>
      </c>
      <c r="W162" s="493"/>
      <c r="X162" s="482"/>
      <c r="Y162" s="492" t="str">
        <f>IFERROR(IF(INDEX('WPTM - Section F'!D$93:D$494,MATCH('Print View'!$AQ$116,'WPTM - Section F'!$M$93:$MK$494,0))&lt;&gt;0,INDEX('WPTM - Section F'!D$93:D$494,MATCH('Print View'!$AQ$116,'WPTM - Section F'!$M$93:$M$494,0)),""),"")</f>
        <v/>
      </c>
      <c r="Z162" s="493"/>
      <c r="AA162" s="494"/>
      <c r="AB162" s="481" t="str">
        <f>IFERROR(IF(INDEX('WPTM - Section F'!E$93:E$494,MATCH('Print View'!$AQ$116,'WPTM - Section F'!$M$93:$M$494,0))&lt;&gt;0,INDEX('WPTM - Section F'!E$93:E$494,MATCH('Print View'!$AQ$116,'WPTM - Section F'!$M$93:$M$494,0)),""),"")</f>
        <v/>
      </c>
      <c r="AC162" s="493"/>
      <c r="AD162" s="482"/>
      <c r="AE162" s="492" t="str">
        <f>IFERROR(IF(INDEX('WPTM - Section F'!D$93:D$494,MATCH('Print View'!$AR$116,'WPTM - Section F'!$M$93:$MK$494,0))&lt;&gt;0,INDEX('WPTM - Section F'!D$93:D$494,MATCH('Print View'!$AR$116,'WPTM - Section F'!$M$93:$M$494,0)),""),"")</f>
        <v/>
      </c>
      <c r="AF162" s="493"/>
      <c r="AG162" s="494"/>
      <c r="AH162" s="481" t="str">
        <f>IFERROR(IF(INDEX('WPTM - Section F'!E$93:E$494,MATCH('Print View'!$AR$116,'WPTM - Section F'!$M$93:$M$494,0))&lt;&gt;0,INDEX('WPTM - Section F'!E$93:E$494,MATCH('Print View'!$AR$116,'WPTM - Section F'!$M$93:$M$494,0)),""),"")</f>
        <v/>
      </c>
      <c r="AI162" s="482"/>
      <c r="AJ162" s="208" t="str">
        <f>IFERROR(IF(INDEX('WPTM - Section F'!X$8:X$89,MATCH('Print View'!$A162,'WPTM - Section F'!$A$8:$A$89,0))&lt;&gt;0,INDEX('WPTM - Section F'!X$8:X$89,MATCH('Print View'!$A162,'WPTM - Section F'!$A$8:$A$89,0)),""),"")</f>
        <v/>
      </c>
      <c r="AM162" s="298"/>
      <c r="AN162" s="276" t="str">
        <f t="shared" si="0"/>
        <v>47-a1Y36000002VSZYEA4</v>
      </c>
      <c r="AO162" s="276" t="str">
        <f t="shared" si="1"/>
        <v>47-a1Y36000002VSZZEA4</v>
      </c>
      <c r="AP162" s="276" t="str">
        <f t="shared" si="2"/>
        <v>47-a1Y36000002VSZaEAO</v>
      </c>
      <c r="AQ162" s="276" t="str">
        <f t="shared" si="3"/>
        <v>47-a1Y36000002VSZbEAO</v>
      </c>
      <c r="AR162" s="276" t="str">
        <f t="shared" si="4"/>
        <v>47-a1Y36000002VSZcEAO</v>
      </c>
    </row>
    <row r="163" spans="1:44" ht="30" x14ac:dyDescent="0.25">
      <c r="A163" s="182">
        <v>48</v>
      </c>
      <c r="B163" s="182" t="str">
        <f>IFERROR(IF(INDEX('WPTM - Section F'!B$8:B$89,MATCH('Print View'!$A163,'WPTM - Section F'!$A$8:$A$89,0))&lt;&gt;0,INDEX('WPTM - Section F'!B$8:B$89,MATCH('Print View'!$A163,'WPTM - Section F'!$A$8:$A$89,0)),""),"")</f>
        <v/>
      </c>
      <c r="C163" s="182" t="str">
        <f>IFERROR(IF(INDEX('WPTM - Section F'!C$8:C$89,MATCH('Print View'!$A163,'WPTM - Section F'!$A$8:$A$89,0))&lt;&gt;0,INDEX('WPTM - Section F'!C$8:C$89,MATCH('Print View'!$A163,'WPTM - Section F'!$A$8:$A$89,0)),""),"")</f>
        <v/>
      </c>
      <c r="D163" s="182" t="str">
        <f>IFERROR(IF(INDEX('WPTM - Section F'!D$8:D$89,MATCH('Print View'!$A163,'WPTM - Section F'!$A$8:$A$89,0))&lt;&gt;0,INDEX('WPTM - Section F'!D$8:D$89,MATCH('Print View'!$A163,'WPTM - Section F'!$A$8:$A$89,0)),""),"")</f>
        <v/>
      </c>
      <c r="E163" s="182" t="str">
        <f>IFERROR(IF(INDEX('WPTM - Section F'!E$8:E$89,MATCH('Print View'!$A163,'WPTM - Section F'!$A$8:$A$89,0))&lt;&gt;0,INDEX('WPTM - Section F'!E$8:E$89,MATCH('Print View'!$A163,'WPTM - Section F'!$A$8:$A$89,0)),""),"")</f>
        <v/>
      </c>
      <c r="F163" s="183" t="str">
        <f>IFERROR(IF(INDEX('WPTM - Section F'!W$8:W$89,MATCH('Print View'!$A163,'WPTM - Section F'!$A$8:$A$89,0))&lt;&gt;0,INDEX('WPTM - Section F'!W$8:W$89,MATCH('Print View'!$A163,'WPTM - Section F'!$A$8:$A$89,0)),""),"")</f>
        <v/>
      </c>
      <c r="G163" s="489" t="str">
        <f>IFERROR(IF(INDEX('WPTM - Section F'!D$93:D$494,MATCH('Print View'!$AN$116,'WPTM - Section F'!$M$93:$MK$494,0))&lt;&gt;0,INDEX('WPTM - Section F'!D$93:D$494,MATCH('Print View'!$AN$116,'WPTM - Section F'!$M$93:$M$494,0)),""),"")</f>
        <v/>
      </c>
      <c r="H163" s="490"/>
      <c r="I163" s="491"/>
      <c r="J163" s="479" t="str">
        <f>IFERROR(IF(INDEX('WPTM - Section F'!E$93:E$494,MATCH('Print View'!$AN$116,'WPTM - Section F'!$M$93:$M$494,0))&lt;&gt;0,INDEX('WPTM - Section F'!E$93:E$494,MATCH('Print View'!$AN$116,'WPTM - Section F'!$M$93:$M$494,0)),""),"")</f>
        <v/>
      </c>
      <c r="K163" s="490"/>
      <c r="L163" s="480"/>
      <c r="M163" s="489" t="str">
        <f>IFERROR(IF(INDEX('WPTM - Section F'!D$93:D$494,MATCH('Print View'!$AO$116,'WPTM - Section F'!$M$93:$MK$494,0))&lt;&gt;0,INDEX('WPTM - Section F'!D$93:D$494,MATCH('Print View'!$AO$116,'WPTM - Section F'!$M$93:$M$494,0)),""),"")</f>
        <v/>
      </c>
      <c r="N163" s="490"/>
      <c r="O163" s="491"/>
      <c r="P163" s="479" t="str">
        <f>IFERROR(IF(INDEX('WPTM - Section F'!E$93:E$494,MATCH('Print View'!$AO$116,'WPTM - Section F'!$M$93:$M$494,0))&lt;&gt;0,INDEX('WPTM - Section F'!E$93:E$494,MATCH('Print View'!$AO$116,'WPTM - Section F'!$M$93:$M$494,0)),""),"")</f>
        <v/>
      </c>
      <c r="Q163" s="490"/>
      <c r="R163" s="480"/>
      <c r="S163" s="489" t="str">
        <f>IFERROR(IF(INDEX('WPTM - Section F'!D$93:D$494,MATCH('Print View'!$AP$116,'WPTM - Section F'!$M$93:$MK$494,0))&lt;&gt;0,INDEX('WPTM - Section F'!D$93:D$494,MATCH('Print View'!$AP$116,'WPTM - Section F'!$M$93:$M$494,0)),""),"")</f>
        <v/>
      </c>
      <c r="T163" s="490"/>
      <c r="U163" s="491"/>
      <c r="V163" s="479" t="str">
        <f>IFERROR(IF(INDEX('WPTM - Section F'!E$93:E$494,MATCH('Print View'!$AP$116,'WPTM - Section F'!$M$93:$M$494,0))&lt;&gt;0,INDEX('WPTM - Section F'!E$93:E$494,MATCH('Print View'!$AP$116,'WPTM - Section F'!$M$93:$M$494,0)),""),"")</f>
        <v/>
      </c>
      <c r="W163" s="490"/>
      <c r="X163" s="480"/>
      <c r="Y163" s="489" t="str">
        <f>IFERROR(IF(INDEX('WPTM - Section F'!D$93:D$494,MATCH('Print View'!$AQ$116,'WPTM - Section F'!$M$93:$MK$494,0))&lt;&gt;0,INDEX('WPTM - Section F'!D$93:D$494,MATCH('Print View'!$AQ$116,'WPTM - Section F'!$M$93:$M$494,0)),""),"")</f>
        <v/>
      </c>
      <c r="Z163" s="490"/>
      <c r="AA163" s="491"/>
      <c r="AB163" s="479" t="str">
        <f>IFERROR(IF(INDEX('WPTM - Section F'!E$93:E$494,MATCH('Print View'!$AQ$116,'WPTM - Section F'!$M$93:$M$494,0))&lt;&gt;0,INDEX('WPTM - Section F'!E$93:E$494,MATCH('Print View'!$AQ$116,'WPTM - Section F'!$M$93:$M$494,0)),""),"")</f>
        <v/>
      </c>
      <c r="AC163" s="490"/>
      <c r="AD163" s="480"/>
      <c r="AE163" s="489" t="str">
        <f>IFERROR(IF(INDEX('WPTM - Section F'!D$93:D$494,MATCH('Print View'!$AR$116,'WPTM - Section F'!$M$93:$MK$494,0))&lt;&gt;0,INDEX('WPTM - Section F'!D$93:D$494,MATCH('Print View'!$AR$116,'WPTM - Section F'!$M$93:$M$494,0)),""),"")</f>
        <v/>
      </c>
      <c r="AF163" s="490"/>
      <c r="AG163" s="491"/>
      <c r="AH163" s="479" t="str">
        <f>IFERROR(IF(INDEX('WPTM - Section F'!E$93:E$494,MATCH('Print View'!$AR$116,'WPTM - Section F'!$M$93:$M$494,0))&lt;&gt;0,INDEX('WPTM - Section F'!E$93:E$494,MATCH('Print View'!$AR$116,'WPTM - Section F'!$M$93:$M$494,0)),""),"")</f>
        <v/>
      </c>
      <c r="AI163" s="480"/>
      <c r="AJ163" s="207" t="str">
        <f>IFERROR(IF(INDEX('WPTM - Section F'!X$8:X$89,MATCH('Print View'!$A163,'WPTM - Section F'!$A$8:$A$89,0))&lt;&gt;0,INDEX('WPTM - Section F'!X$8:X$89,MATCH('Print View'!$A163,'WPTM - Section F'!$A$8:$A$89,0)),""),"")</f>
        <v/>
      </c>
      <c r="AM163" s="298"/>
      <c r="AN163" s="276" t="str">
        <f t="shared" si="0"/>
        <v>48-a1Y36000002VSZYEA4</v>
      </c>
      <c r="AO163" s="276" t="str">
        <f t="shared" si="1"/>
        <v>48-a1Y36000002VSZZEA4</v>
      </c>
      <c r="AP163" s="276" t="str">
        <f t="shared" si="2"/>
        <v>48-a1Y36000002VSZaEAO</v>
      </c>
      <c r="AQ163" s="276" t="str">
        <f t="shared" si="3"/>
        <v>48-a1Y36000002VSZbEAO</v>
      </c>
      <c r="AR163" s="276" t="str">
        <f t="shared" si="4"/>
        <v>48-a1Y36000002VSZcEAO</v>
      </c>
    </row>
    <row r="164" spans="1:44" ht="30" x14ac:dyDescent="0.25">
      <c r="A164" s="187">
        <v>49</v>
      </c>
      <c r="B164" s="187" t="str">
        <f>IFERROR(IF(INDEX('WPTM - Section F'!B$8:B$89,MATCH('Print View'!$A164,'WPTM - Section F'!$A$8:$A$89,0))&lt;&gt;0,INDEX('WPTM - Section F'!B$8:B$89,MATCH('Print View'!$A164,'WPTM - Section F'!$A$8:$A$89,0)),""),"")</f>
        <v/>
      </c>
      <c r="C164" s="187" t="str">
        <f>IFERROR(IF(INDEX('WPTM - Section F'!C$8:C$89,MATCH('Print View'!$A164,'WPTM - Section F'!$A$8:$A$89,0))&lt;&gt;0,INDEX('WPTM - Section F'!C$8:C$89,MATCH('Print View'!$A164,'WPTM - Section F'!$A$8:$A$89,0)),""),"")</f>
        <v/>
      </c>
      <c r="D164" s="187" t="str">
        <f>IFERROR(IF(INDEX('WPTM - Section F'!D$8:D$89,MATCH('Print View'!$A164,'WPTM - Section F'!$A$8:$A$89,0))&lt;&gt;0,INDEX('WPTM - Section F'!D$8:D$89,MATCH('Print View'!$A164,'WPTM - Section F'!$A$8:$A$89,0)),""),"")</f>
        <v/>
      </c>
      <c r="E164" s="187" t="str">
        <f>IFERROR(IF(INDEX('WPTM - Section F'!E$8:E$89,MATCH('Print View'!$A164,'WPTM - Section F'!$A$8:$A$89,0))&lt;&gt;0,INDEX('WPTM - Section F'!E$8:E$89,MATCH('Print View'!$A164,'WPTM - Section F'!$A$8:$A$89,0)),""),"")</f>
        <v/>
      </c>
      <c r="F164" s="188" t="str">
        <f>IFERROR(IF(INDEX('WPTM - Section F'!W$8:W$89,MATCH('Print View'!$A164,'WPTM - Section F'!$A$8:$A$89,0))&lt;&gt;0,INDEX('WPTM - Section F'!W$8:W$89,MATCH('Print View'!$A164,'WPTM - Section F'!$A$8:$A$89,0)),""),"")</f>
        <v/>
      </c>
      <c r="G164" s="492" t="str">
        <f>IFERROR(IF(INDEX('WPTM - Section F'!D$93:D$494,MATCH('Print View'!$AN$116,'WPTM - Section F'!$M$93:$MK$494,0))&lt;&gt;0,INDEX('WPTM - Section F'!D$93:D$494,MATCH('Print View'!$AN$116,'WPTM - Section F'!$M$93:$M$494,0)),""),"")</f>
        <v/>
      </c>
      <c r="H164" s="493"/>
      <c r="I164" s="494"/>
      <c r="J164" s="481" t="str">
        <f>IFERROR(IF(INDEX('WPTM - Section F'!E$93:E$494,MATCH('Print View'!$AN$116,'WPTM - Section F'!$M$93:$M$494,0))&lt;&gt;0,INDEX('WPTM - Section F'!E$93:E$494,MATCH('Print View'!$AN$116,'WPTM - Section F'!$M$93:$M$494,0)),""),"")</f>
        <v/>
      </c>
      <c r="K164" s="493"/>
      <c r="L164" s="482"/>
      <c r="M164" s="492" t="str">
        <f>IFERROR(IF(INDEX('WPTM - Section F'!D$93:D$494,MATCH('Print View'!$AO$116,'WPTM - Section F'!$M$93:$MK$494,0))&lt;&gt;0,INDEX('WPTM - Section F'!D$93:D$494,MATCH('Print View'!$AO$116,'WPTM - Section F'!$M$93:$M$494,0)),""),"")</f>
        <v/>
      </c>
      <c r="N164" s="493"/>
      <c r="O164" s="494"/>
      <c r="P164" s="481" t="str">
        <f>IFERROR(IF(INDEX('WPTM - Section F'!E$93:E$494,MATCH('Print View'!$AO$116,'WPTM - Section F'!$M$93:$M$494,0))&lt;&gt;0,INDEX('WPTM - Section F'!E$93:E$494,MATCH('Print View'!$AO$116,'WPTM - Section F'!$M$93:$M$494,0)),""),"")</f>
        <v/>
      </c>
      <c r="Q164" s="493"/>
      <c r="R164" s="482"/>
      <c r="S164" s="492" t="str">
        <f>IFERROR(IF(INDEX('WPTM - Section F'!D$93:D$494,MATCH('Print View'!$AP$116,'WPTM - Section F'!$M$93:$MK$494,0))&lt;&gt;0,INDEX('WPTM - Section F'!D$93:D$494,MATCH('Print View'!$AP$116,'WPTM - Section F'!$M$93:$M$494,0)),""),"")</f>
        <v/>
      </c>
      <c r="T164" s="493"/>
      <c r="U164" s="494"/>
      <c r="V164" s="481" t="str">
        <f>IFERROR(IF(INDEX('WPTM - Section F'!E$93:E$494,MATCH('Print View'!$AP$116,'WPTM - Section F'!$M$93:$M$494,0))&lt;&gt;0,INDEX('WPTM - Section F'!E$93:E$494,MATCH('Print View'!$AP$116,'WPTM - Section F'!$M$93:$M$494,0)),""),"")</f>
        <v/>
      </c>
      <c r="W164" s="493"/>
      <c r="X164" s="482"/>
      <c r="Y164" s="492" t="str">
        <f>IFERROR(IF(INDEX('WPTM - Section F'!D$93:D$494,MATCH('Print View'!$AQ$116,'WPTM - Section F'!$M$93:$MK$494,0))&lt;&gt;0,INDEX('WPTM - Section F'!D$93:D$494,MATCH('Print View'!$AQ$116,'WPTM - Section F'!$M$93:$M$494,0)),""),"")</f>
        <v/>
      </c>
      <c r="Z164" s="493"/>
      <c r="AA164" s="494"/>
      <c r="AB164" s="481" t="str">
        <f>IFERROR(IF(INDEX('WPTM - Section F'!E$93:E$494,MATCH('Print View'!$AQ$116,'WPTM - Section F'!$M$93:$M$494,0))&lt;&gt;0,INDEX('WPTM - Section F'!E$93:E$494,MATCH('Print View'!$AQ$116,'WPTM - Section F'!$M$93:$M$494,0)),""),"")</f>
        <v/>
      </c>
      <c r="AC164" s="493"/>
      <c r="AD164" s="482"/>
      <c r="AE164" s="492" t="str">
        <f>IFERROR(IF(INDEX('WPTM - Section F'!D$93:D$494,MATCH('Print View'!$AR$116,'WPTM - Section F'!$M$93:$MK$494,0))&lt;&gt;0,INDEX('WPTM - Section F'!D$93:D$494,MATCH('Print View'!$AR$116,'WPTM - Section F'!$M$93:$M$494,0)),""),"")</f>
        <v/>
      </c>
      <c r="AF164" s="493"/>
      <c r="AG164" s="494"/>
      <c r="AH164" s="481" t="str">
        <f>IFERROR(IF(INDEX('WPTM - Section F'!E$93:E$494,MATCH('Print View'!$AR$116,'WPTM - Section F'!$M$93:$M$494,0))&lt;&gt;0,INDEX('WPTM - Section F'!E$93:E$494,MATCH('Print View'!$AR$116,'WPTM - Section F'!$M$93:$M$494,0)),""),"")</f>
        <v/>
      </c>
      <c r="AI164" s="482"/>
      <c r="AJ164" s="208" t="str">
        <f>IFERROR(IF(INDEX('WPTM - Section F'!X$8:X$89,MATCH('Print View'!$A164,'WPTM - Section F'!$A$8:$A$89,0))&lt;&gt;0,INDEX('WPTM - Section F'!X$8:X$89,MATCH('Print View'!$A164,'WPTM - Section F'!$A$8:$A$89,0)),""),"")</f>
        <v/>
      </c>
      <c r="AM164" s="298"/>
      <c r="AN164" s="276" t="str">
        <f t="shared" si="0"/>
        <v>49-a1Y36000002VSZYEA4</v>
      </c>
      <c r="AO164" s="276" t="str">
        <f t="shared" si="1"/>
        <v>49-a1Y36000002VSZZEA4</v>
      </c>
      <c r="AP164" s="276" t="str">
        <f t="shared" si="2"/>
        <v>49-a1Y36000002VSZaEAO</v>
      </c>
      <c r="AQ164" s="276" t="str">
        <f t="shared" si="3"/>
        <v>49-a1Y36000002VSZbEAO</v>
      </c>
      <c r="AR164" s="276" t="str">
        <f t="shared" si="4"/>
        <v>49-a1Y36000002VSZcEAO</v>
      </c>
    </row>
    <row r="165" spans="1:44" ht="30" x14ac:dyDescent="0.25">
      <c r="A165" s="182">
        <v>50</v>
      </c>
      <c r="B165" s="182" t="str">
        <f>IFERROR(IF(INDEX('WPTM - Section F'!B$8:B$89,MATCH('Print View'!$A165,'WPTM - Section F'!$A$8:$A$89,0))&lt;&gt;0,INDEX('WPTM - Section F'!B$8:B$89,MATCH('Print View'!$A165,'WPTM - Section F'!$A$8:$A$89,0)),""),"")</f>
        <v/>
      </c>
      <c r="C165" s="182" t="str">
        <f>IFERROR(IF(INDEX('WPTM - Section F'!C$8:C$89,MATCH('Print View'!$A165,'WPTM - Section F'!$A$8:$A$89,0))&lt;&gt;0,INDEX('WPTM - Section F'!C$8:C$89,MATCH('Print View'!$A165,'WPTM - Section F'!$A$8:$A$89,0)),""),"")</f>
        <v/>
      </c>
      <c r="D165" s="182" t="str">
        <f>IFERROR(IF(INDEX('WPTM - Section F'!D$8:D$89,MATCH('Print View'!$A165,'WPTM - Section F'!$A$8:$A$89,0))&lt;&gt;0,INDEX('WPTM - Section F'!D$8:D$89,MATCH('Print View'!$A165,'WPTM - Section F'!$A$8:$A$89,0)),""),"")</f>
        <v/>
      </c>
      <c r="E165" s="182" t="str">
        <f>IFERROR(IF(INDEX('WPTM - Section F'!E$8:E$89,MATCH('Print View'!$A165,'WPTM - Section F'!$A$8:$A$89,0))&lt;&gt;0,INDEX('WPTM - Section F'!E$8:E$89,MATCH('Print View'!$A165,'WPTM - Section F'!$A$8:$A$89,0)),""),"")</f>
        <v/>
      </c>
      <c r="F165" s="183" t="str">
        <f>IFERROR(IF(INDEX('WPTM - Section F'!W$8:W$89,MATCH('Print View'!$A165,'WPTM - Section F'!$A$8:$A$89,0))&lt;&gt;0,INDEX('WPTM - Section F'!W$8:W$89,MATCH('Print View'!$A165,'WPTM - Section F'!$A$8:$A$89,0)),""),"")</f>
        <v/>
      </c>
      <c r="G165" s="489" t="str">
        <f>IFERROR(IF(INDEX('WPTM - Section F'!D$93:D$494,MATCH('Print View'!$AN$116,'WPTM - Section F'!$M$93:$MK$494,0))&lt;&gt;0,INDEX('WPTM - Section F'!D$93:D$494,MATCH('Print View'!$AN$116,'WPTM - Section F'!$M$93:$M$494,0)),""),"")</f>
        <v/>
      </c>
      <c r="H165" s="490"/>
      <c r="I165" s="491"/>
      <c r="J165" s="479" t="str">
        <f>IFERROR(IF(INDEX('WPTM - Section F'!E$93:E$494,MATCH('Print View'!$AN$116,'WPTM - Section F'!$M$93:$M$494,0))&lt;&gt;0,INDEX('WPTM - Section F'!E$93:E$494,MATCH('Print View'!$AN$116,'WPTM - Section F'!$M$93:$M$494,0)),""),"")</f>
        <v/>
      </c>
      <c r="K165" s="490"/>
      <c r="L165" s="480"/>
      <c r="M165" s="489" t="str">
        <f>IFERROR(IF(INDEX('WPTM - Section F'!D$93:D$494,MATCH('Print View'!$AO$116,'WPTM - Section F'!$M$93:$MK$494,0))&lt;&gt;0,INDEX('WPTM - Section F'!D$93:D$494,MATCH('Print View'!$AO$116,'WPTM - Section F'!$M$93:$M$494,0)),""),"")</f>
        <v/>
      </c>
      <c r="N165" s="490"/>
      <c r="O165" s="491"/>
      <c r="P165" s="479" t="str">
        <f>IFERROR(IF(INDEX('WPTM - Section F'!E$93:E$494,MATCH('Print View'!$AO$116,'WPTM - Section F'!$M$93:$M$494,0))&lt;&gt;0,INDEX('WPTM - Section F'!E$93:E$494,MATCH('Print View'!$AO$116,'WPTM - Section F'!$M$93:$M$494,0)),""),"")</f>
        <v/>
      </c>
      <c r="Q165" s="490"/>
      <c r="R165" s="480"/>
      <c r="S165" s="489" t="str">
        <f>IFERROR(IF(INDEX('WPTM - Section F'!D$93:D$494,MATCH('Print View'!$AP$116,'WPTM - Section F'!$M$93:$MK$494,0))&lt;&gt;0,INDEX('WPTM - Section F'!D$93:D$494,MATCH('Print View'!$AP$116,'WPTM - Section F'!$M$93:$M$494,0)),""),"")</f>
        <v/>
      </c>
      <c r="T165" s="490"/>
      <c r="U165" s="491"/>
      <c r="V165" s="479" t="str">
        <f>IFERROR(IF(INDEX('WPTM - Section F'!E$93:E$494,MATCH('Print View'!$AP$116,'WPTM - Section F'!$M$93:$M$494,0))&lt;&gt;0,INDEX('WPTM - Section F'!E$93:E$494,MATCH('Print View'!$AP$116,'WPTM - Section F'!$M$93:$M$494,0)),""),"")</f>
        <v/>
      </c>
      <c r="W165" s="490"/>
      <c r="X165" s="480"/>
      <c r="Y165" s="489" t="str">
        <f>IFERROR(IF(INDEX('WPTM - Section F'!D$93:D$494,MATCH('Print View'!$AQ$116,'WPTM - Section F'!$M$93:$MK$494,0))&lt;&gt;0,INDEX('WPTM - Section F'!D$93:D$494,MATCH('Print View'!$AQ$116,'WPTM - Section F'!$M$93:$M$494,0)),""),"")</f>
        <v/>
      </c>
      <c r="Z165" s="490"/>
      <c r="AA165" s="491"/>
      <c r="AB165" s="479" t="str">
        <f>IFERROR(IF(INDEX('WPTM - Section F'!E$93:E$494,MATCH('Print View'!$AQ$116,'WPTM - Section F'!$M$93:$M$494,0))&lt;&gt;0,INDEX('WPTM - Section F'!E$93:E$494,MATCH('Print View'!$AQ$116,'WPTM - Section F'!$M$93:$M$494,0)),""),"")</f>
        <v/>
      </c>
      <c r="AC165" s="490"/>
      <c r="AD165" s="480"/>
      <c r="AE165" s="489" t="str">
        <f>IFERROR(IF(INDEX('WPTM - Section F'!D$93:D$494,MATCH('Print View'!$AR$116,'WPTM - Section F'!$M$93:$MK$494,0))&lt;&gt;0,INDEX('WPTM - Section F'!D$93:D$494,MATCH('Print View'!$AR$116,'WPTM - Section F'!$M$93:$M$494,0)),""),"")</f>
        <v/>
      </c>
      <c r="AF165" s="490"/>
      <c r="AG165" s="491"/>
      <c r="AH165" s="479" t="str">
        <f>IFERROR(IF(INDEX('WPTM - Section F'!E$93:E$494,MATCH('Print View'!$AR$116,'WPTM - Section F'!$M$93:$M$494,0))&lt;&gt;0,INDEX('WPTM - Section F'!E$93:E$494,MATCH('Print View'!$AR$116,'WPTM - Section F'!$M$93:$M$494,0)),""),"")</f>
        <v/>
      </c>
      <c r="AI165" s="480"/>
      <c r="AJ165" s="207" t="str">
        <f>IFERROR(IF(INDEX('WPTM - Section F'!X$8:X$89,MATCH('Print View'!$A165,'WPTM - Section F'!$A$8:$A$89,0))&lt;&gt;0,INDEX('WPTM - Section F'!X$8:X$89,MATCH('Print View'!$A165,'WPTM - Section F'!$A$8:$A$89,0)),""),"")</f>
        <v/>
      </c>
      <c r="AM165" s="298"/>
      <c r="AN165" s="276" t="str">
        <f t="shared" si="0"/>
        <v>50-a1Y36000002VSZYEA4</v>
      </c>
      <c r="AO165" s="276" t="str">
        <f t="shared" si="1"/>
        <v>50-a1Y36000002VSZZEA4</v>
      </c>
      <c r="AP165" s="276" t="str">
        <f t="shared" si="2"/>
        <v>50-a1Y36000002VSZaEAO</v>
      </c>
      <c r="AQ165" s="276" t="str">
        <f t="shared" si="3"/>
        <v>50-a1Y36000002VSZbEAO</v>
      </c>
      <c r="AR165" s="276" t="str">
        <f t="shared" si="4"/>
        <v>50-a1Y36000002VSZcEAO</v>
      </c>
    </row>
    <row r="166" spans="1:44" ht="30" x14ac:dyDescent="0.25">
      <c r="A166" s="187">
        <v>51</v>
      </c>
      <c r="B166" s="187" t="str">
        <f>IFERROR(IF(INDEX('WPTM - Section F'!B$8:B$89,MATCH('Print View'!$A166,'WPTM - Section F'!$A$8:$A$89,0))&lt;&gt;0,INDEX('WPTM - Section F'!B$8:B$89,MATCH('Print View'!$A166,'WPTM - Section F'!$A$8:$A$89,0)),""),"")</f>
        <v/>
      </c>
      <c r="C166" s="187" t="str">
        <f>IFERROR(IF(INDEX('WPTM - Section F'!C$8:C$89,MATCH('Print View'!$A166,'WPTM - Section F'!$A$8:$A$89,0))&lt;&gt;0,INDEX('WPTM - Section F'!C$8:C$89,MATCH('Print View'!$A166,'WPTM - Section F'!$A$8:$A$89,0)),""),"")</f>
        <v/>
      </c>
      <c r="D166" s="187" t="str">
        <f>IFERROR(IF(INDEX('WPTM - Section F'!D$8:D$89,MATCH('Print View'!$A166,'WPTM - Section F'!$A$8:$A$89,0))&lt;&gt;0,INDEX('WPTM - Section F'!D$8:D$89,MATCH('Print View'!$A166,'WPTM - Section F'!$A$8:$A$89,0)),""),"")</f>
        <v/>
      </c>
      <c r="E166" s="187" t="str">
        <f>IFERROR(IF(INDEX('WPTM - Section F'!E$8:E$89,MATCH('Print View'!$A166,'WPTM - Section F'!$A$8:$A$89,0))&lt;&gt;0,INDEX('WPTM - Section F'!E$8:E$89,MATCH('Print View'!$A166,'WPTM - Section F'!$A$8:$A$89,0)),""),"")</f>
        <v/>
      </c>
      <c r="F166" s="188" t="str">
        <f>IFERROR(IF(INDEX('WPTM - Section F'!W$8:W$89,MATCH('Print View'!$A166,'WPTM - Section F'!$A$8:$A$89,0))&lt;&gt;0,INDEX('WPTM - Section F'!W$8:W$89,MATCH('Print View'!$A166,'WPTM - Section F'!$A$8:$A$89,0)),""),"")</f>
        <v/>
      </c>
      <c r="G166" s="492" t="str">
        <f>IFERROR(IF(INDEX('WPTM - Section F'!D$93:D$494,MATCH('Print View'!$AN$116,'WPTM - Section F'!$M$93:$MK$494,0))&lt;&gt;0,INDEX('WPTM - Section F'!D$93:D$494,MATCH('Print View'!$AN$116,'WPTM - Section F'!$M$93:$M$494,0)),""),"")</f>
        <v/>
      </c>
      <c r="H166" s="493"/>
      <c r="I166" s="494"/>
      <c r="J166" s="481" t="str">
        <f>IFERROR(IF(INDEX('WPTM - Section F'!E$93:E$494,MATCH('Print View'!$AN$116,'WPTM - Section F'!$M$93:$M$494,0))&lt;&gt;0,INDEX('WPTM - Section F'!E$93:E$494,MATCH('Print View'!$AN$116,'WPTM - Section F'!$M$93:$M$494,0)),""),"")</f>
        <v/>
      </c>
      <c r="K166" s="493"/>
      <c r="L166" s="482"/>
      <c r="M166" s="492" t="str">
        <f>IFERROR(IF(INDEX('WPTM - Section F'!D$93:D$494,MATCH('Print View'!$AO$116,'WPTM - Section F'!$M$93:$MK$494,0))&lt;&gt;0,INDEX('WPTM - Section F'!D$93:D$494,MATCH('Print View'!$AO$116,'WPTM - Section F'!$M$93:$M$494,0)),""),"")</f>
        <v/>
      </c>
      <c r="N166" s="493"/>
      <c r="O166" s="494"/>
      <c r="P166" s="481" t="str">
        <f>IFERROR(IF(INDEX('WPTM - Section F'!E$93:E$494,MATCH('Print View'!$AO$116,'WPTM - Section F'!$M$93:$M$494,0))&lt;&gt;0,INDEX('WPTM - Section F'!E$93:E$494,MATCH('Print View'!$AO$116,'WPTM - Section F'!$M$93:$M$494,0)),""),"")</f>
        <v/>
      </c>
      <c r="Q166" s="493"/>
      <c r="R166" s="482"/>
      <c r="S166" s="492" t="str">
        <f>IFERROR(IF(INDEX('WPTM - Section F'!D$93:D$494,MATCH('Print View'!$AP$116,'WPTM - Section F'!$M$93:$MK$494,0))&lt;&gt;0,INDEX('WPTM - Section F'!D$93:D$494,MATCH('Print View'!$AP$116,'WPTM - Section F'!$M$93:$M$494,0)),""),"")</f>
        <v/>
      </c>
      <c r="T166" s="493"/>
      <c r="U166" s="494"/>
      <c r="V166" s="481" t="str">
        <f>IFERROR(IF(INDEX('WPTM - Section F'!E$93:E$494,MATCH('Print View'!$AP$116,'WPTM - Section F'!$M$93:$M$494,0))&lt;&gt;0,INDEX('WPTM - Section F'!E$93:E$494,MATCH('Print View'!$AP$116,'WPTM - Section F'!$M$93:$M$494,0)),""),"")</f>
        <v/>
      </c>
      <c r="W166" s="493"/>
      <c r="X166" s="482"/>
      <c r="Y166" s="492" t="str">
        <f>IFERROR(IF(INDEX('WPTM - Section F'!D$93:D$494,MATCH('Print View'!$AQ$116,'WPTM - Section F'!$M$93:$MK$494,0))&lt;&gt;0,INDEX('WPTM - Section F'!D$93:D$494,MATCH('Print View'!$AQ$116,'WPTM - Section F'!$M$93:$M$494,0)),""),"")</f>
        <v/>
      </c>
      <c r="Z166" s="493"/>
      <c r="AA166" s="494"/>
      <c r="AB166" s="481" t="str">
        <f>IFERROR(IF(INDEX('WPTM - Section F'!E$93:E$494,MATCH('Print View'!$AQ$116,'WPTM - Section F'!$M$93:$M$494,0))&lt;&gt;0,INDEX('WPTM - Section F'!E$93:E$494,MATCH('Print View'!$AQ$116,'WPTM - Section F'!$M$93:$M$494,0)),""),"")</f>
        <v/>
      </c>
      <c r="AC166" s="493"/>
      <c r="AD166" s="482"/>
      <c r="AE166" s="492" t="str">
        <f>IFERROR(IF(INDEX('WPTM - Section F'!D$93:D$494,MATCH('Print View'!$AR$116,'WPTM - Section F'!$M$93:$MK$494,0))&lt;&gt;0,INDEX('WPTM - Section F'!D$93:D$494,MATCH('Print View'!$AR$116,'WPTM - Section F'!$M$93:$M$494,0)),""),"")</f>
        <v/>
      </c>
      <c r="AF166" s="493"/>
      <c r="AG166" s="494"/>
      <c r="AH166" s="481" t="str">
        <f>IFERROR(IF(INDEX('WPTM - Section F'!E$93:E$494,MATCH('Print View'!$AR$116,'WPTM - Section F'!$M$93:$M$494,0))&lt;&gt;0,INDEX('WPTM - Section F'!E$93:E$494,MATCH('Print View'!$AR$116,'WPTM - Section F'!$M$93:$M$494,0)),""),"")</f>
        <v/>
      </c>
      <c r="AI166" s="482"/>
      <c r="AJ166" s="208" t="str">
        <f>IFERROR(IF(INDEX('WPTM - Section F'!X$8:X$89,MATCH('Print View'!$A166,'WPTM - Section F'!$A$8:$A$89,0))&lt;&gt;0,INDEX('WPTM - Section F'!X$8:X$89,MATCH('Print View'!$A166,'WPTM - Section F'!$A$8:$A$89,0)),""),"")</f>
        <v/>
      </c>
      <c r="AM166" s="298"/>
      <c r="AN166" s="276" t="str">
        <f t="shared" si="0"/>
        <v>51-a1Y36000002VSZYEA4</v>
      </c>
      <c r="AO166" s="276" t="str">
        <f t="shared" si="1"/>
        <v>51-a1Y36000002VSZZEA4</v>
      </c>
      <c r="AP166" s="276" t="str">
        <f t="shared" si="2"/>
        <v>51-a1Y36000002VSZaEAO</v>
      </c>
      <c r="AQ166" s="276" t="str">
        <f t="shared" si="3"/>
        <v>51-a1Y36000002VSZbEAO</v>
      </c>
      <c r="AR166" s="276" t="str">
        <f t="shared" si="4"/>
        <v>51-a1Y36000002VSZcEAO</v>
      </c>
    </row>
    <row r="167" spans="1:44" ht="30" x14ac:dyDescent="0.25">
      <c r="A167" s="182">
        <v>52</v>
      </c>
      <c r="B167" s="182" t="str">
        <f>IFERROR(IF(INDEX('WPTM - Section F'!B$8:B$89,MATCH('Print View'!$A167,'WPTM - Section F'!$A$8:$A$89,0))&lt;&gt;0,INDEX('WPTM - Section F'!B$8:B$89,MATCH('Print View'!$A167,'WPTM - Section F'!$A$8:$A$89,0)),""),"")</f>
        <v/>
      </c>
      <c r="C167" s="182" t="str">
        <f>IFERROR(IF(INDEX('WPTM - Section F'!C$8:C$89,MATCH('Print View'!$A167,'WPTM - Section F'!$A$8:$A$89,0))&lt;&gt;0,INDEX('WPTM - Section F'!C$8:C$89,MATCH('Print View'!$A167,'WPTM - Section F'!$A$8:$A$89,0)),""),"")</f>
        <v/>
      </c>
      <c r="D167" s="182" t="str">
        <f>IFERROR(IF(INDEX('WPTM - Section F'!D$8:D$89,MATCH('Print View'!$A167,'WPTM - Section F'!$A$8:$A$89,0))&lt;&gt;0,INDEX('WPTM - Section F'!D$8:D$89,MATCH('Print View'!$A167,'WPTM - Section F'!$A$8:$A$89,0)),""),"")</f>
        <v/>
      </c>
      <c r="E167" s="182" t="str">
        <f>IFERROR(IF(INDEX('WPTM - Section F'!E$8:E$89,MATCH('Print View'!$A167,'WPTM - Section F'!$A$8:$A$89,0))&lt;&gt;0,INDEX('WPTM - Section F'!E$8:E$89,MATCH('Print View'!$A167,'WPTM - Section F'!$A$8:$A$89,0)),""),"")</f>
        <v/>
      </c>
      <c r="F167" s="183" t="str">
        <f>IFERROR(IF(INDEX('WPTM - Section F'!W$8:W$89,MATCH('Print View'!$A167,'WPTM - Section F'!$A$8:$A$89,0))&lt;&gt;0,INDEX('WPTM - Section F'!W$8:W$89,MATCH('Print View'!$A167,'WPTM - Section F'!$A$8:$A$89,0)),""),"")</f>
        <v/>
      </c>
      <c r="G167" s="489" t="str">
        <f>IFERROR(IF(INDEX('WPTM - Section F'!D$93:D$494,MATCH('Print View'!$AN$116,'WPTM - Section F'!$M$93:$MK$494,0))&lt;&gt;0,INDEX('WPTM - Section F'!D$93:D$494,MATCH('Print View'!$AN$116,'WPTM - Section F'!$M$93:$M$494,0)),""),"")</f>
        <v/>
      </c>
      <c r="H167" s="490"/>
      <c r="I167" s="491"/>
      <c r="J167" s="479" t="str">
        <f>IFERROR(IF(INDEX('WPTM - Section F'!E$93:E$494,MATCH('Print View'!$AN$116,'WPTM - Section F'!$M$93:$M$494,0))&lt;&gt;0,INDEX('WPTM - Section F'!E$93:E$494,MATCH('Print View'!$AN$116,'WPTM - Section F'!$M$93:$M$494,0)),""),"")</f>
        <v/>
      </c>
      <c r="K167" s="490"/>
      <c r="L167" s="480"/>
      <c r="M167" s="489" t="str">
        <f>IFERROR(IF(INDEX('WPTM - Section F'!D$93:D$494,MATCH('Print View'!$AO$116,'WPTM - Section F'!$M$93:$MK$494,0))&lt;&gt;0,INDEX('WPTM - Section F'!D$93:D$494,MATCH('Print View'!$AO$116,'WPTM - Section F'!$M$93:$M$494,0)),""),"")</f>
        <v/>
      </c>
      <c r="N167" s="490"/>
      <c r="O167" s="491"/>
      <c r="P167" s="479" t="str">
        <f>IFERROR(IF(INDEX('WPTM - Section F'!E$93:E$494,MATCH('Print View'!$AO$116,'WPTM - Section F'!$M$93:$M$494,0))&lt;&gt;0,INDEX('WPTM - Section F'!E$93:E$494,MATCH('Print View'!$AO$116,'WPTM - Section F'!$M$93:$M$494,0)),""),"")</f>
        <v/>
      </c>
      <c r="Q167" s="490"/>
      <c r="R167" s="480"/>
      <c r="S167" s="489" t="str">
        <f>IFERROR(IF(INDEX('WPTM - Section F'!D$93:D$494,MATCH('Print View'!$AP$116,'WPTM - Section F'!$M$93:$MK$494,0))&lt;&gt;0,INDEX('WPTM - Section F'!D$93:D$494,MATCH('Print View'!$AP$116,'WPTM - Section F'!$M$93:$M$494,0)),""),"")</f>
        <v/>
      </c>
      <c r="T167" s="490"/>
      <c r="U167" s="491"/>
      <c r="V167" s="479" t="str">
        <f>IFERROR(IF(INDEX('WPTM - Section F'!E$93:E$494,MATCH('Print View'!$AP$116,'WPTM - Section F'!$M$93:$M$494,0))&lt;&gt;0,INDEX('WPTM - Section F'!E$93:E$494,MATCH('Print View'!$AP$116,'WPTM - Section F'!$M$93:$M$494,0)),""),"")</f>
        <v/>
      </c>
      <c r="W167" s="490"/>
      <c r="X167" s="480"/>
      <c r="Y167" s="489" t="str">
        <f>IFERROR(IF(INDEX('WPTM - Section F'!D$93:D$494,MATCH('Print View'!$AQ$116,'WPTM - Section F'!$M$93:$MK$494,0))&lt;&gt;0,INDEX('WPTM - Section F'!D$93:D$494,MATCH('Print View'!$AQ$116,'WPTM - Section F'!$M$93:$M$494,0)),""),"")</f>
        <v/>
      </c>
      <c r="Z167" s="490"/>
      <c r="AA167" s="491"/>
      <c r="AB167" s="479" t="str">
        <f>IFERROR(IF(INDEX('WPTM - Section F'!E$93:E$494,MATCH('Print View'!$AQ$116,'WPTM - Section F'!$M$93:$M$494,0))&lt;&gt;0,INDEX('WPTM - Section F'!E$93:E$494,MATCH('Print View'!$AQ$116,'WPTM - Section F'!$M$93:$M$494,0)),""),"")</f>
        <v/>
      </c>
      <c r="AC167" s="490"/>
      <c r="AD167" s="480"/>
      <c r="AE167" s="489" t="str">
        <f>IFERROR(IF(INDEX('WPTM - Section F'!D$93:D$494,MATCH('Print View'!$AR$116,'WPTM - Section F'!$M$93:$MK$494,0))&lt;&gt;0,INDEX('WPTM - Section F'!D$93:D$494,MATCH('Print View'!$AR$116,'WPTM - Section F'!$M$93:$M$494,0)),""),"")</f>
        <v/>
      </c>
      <c r="AF167" s="490"/>
      <c r="AG167" s="491"/>
      <c r="AH167" s="479" t="str">
        <f>IFERROR(IF(INDEX('WPTM - Section F'!E$93:E$494,MATCH('Print View'!$AR$116,'WPTM - Section F'!$M$93:$M$494,0))&lt;&gt;0,INDEX('WPTM - Section F'!E$93:E$494,MATCH('Print View'!$AR$116,'WPTM - Section F'!$M$93:$M$494,0)),""),"")</f>
        <v/>
      </c>
      <c r="AI167" s="480"/>
      <c r="AJ167" s="207" t="str">
        <f>IFERROR(IF(INDEX('WPTM - Section F'!X$8:X$89,MATCH('Print View'!$A167,'WPTM - Section F'!$A$8:$A$89,0))&lt;&gt;0,INDEX('WPTM - Section F'!X$8:X$89,MATCH('Print View'!$A167,'WPTM - Section F'!$A$8:$A$89,0)),""),"")</f>
        <v/>
      </c>
      <c r="AM167" s="298"/>
      <c r="AN167" s="276" t="str">
        <f t="shared" si="0"/>
        <v>52-a1Y36000002VSZYEA4</v>
      </c>
      <c r="AO167" s="276" t="str">
        <f t="shared" si="1"/>
        <v>52-a1Y36000002VSZZEA4</v>
      </c>
      <c r="AP167" s="276" t="str">
        <f t="shared" si="2"/>
        <v>52-a1Y36000002VSZaEAO</v>
      </c>
      <c r="AQ167" s="276" t="str">
        <f t="shared" si="3"/>
        <v>52-a1Y36000002VSZbEAO</v>
      </c>
      <c r="AR167" s="276" t="str">
        <f t="shared" si="4"/>
        <v>52-a1Y36000002VSZcEAO</v>
      </c>
    </row>
    <row r="168" spans="1:44" ht="30" x14ac:dyDescent="0.25">
      <c r="A168" s="187">
        <v>53</v>
      </c>
      <c r="B168" s="187" t="str">
        <f>IFERROR(IF(INDEX('WPTM - Section F'!B$8:B$89,MATCH('Print View'!$A168,'WPTM - Section F'!$A$8:$A$89,0))&lt;&gt;0,INDEX('WPTM - Section F'!B$8:B$89,MATCH('Print View'!$A168,'WPTM - Section F'!$A$8:$A$89,0)),""),"")</f>
        <v/>
      </c>
      <c r="C168" s="187" t="str">
        <f>IFERROR(IF(INDEX('WPTM - Section F'!C$8:C$89,MATCH('Print View'!$A168,'WPTM - Section F'!$A$8:$A$89,0))&lt;&gt;0,INDEX('WPTM - Section F'!C$8:C$89,MATCH('Print View'!$A168,'WPTM - Section F'!$A$8:$A$89,0)),""),"")</f>
        <v/>
      </c>
      <c r="D168" s="187" t="str">
        <f>IFERROR(IF(INDEX('WPTM - Section F'!D$8:D$89,MATCH('Print View'!$A168,'WPTM - Section F'!$A$8:$A$89,0))&lt;&gt;0,INDEX('WPTM - Section F'!D$8:D$89,MATCH('Print View'!$A168,'WPTM - Section F'!$A$8:$A$89,0)),""),"")</f>
        <v/>
      </c>
      <c r="E168" s="187" t="str">
        <f>IFERROR(IF(INDEX('WPTM - Section F'!E$8:E$89,MATCH('Print View'!$A168,'WPTM - Section F'!$A$8:$A$89,0))&lt;&gt;0,INDEX('WPTM - Section F'!E$8:E$89,MATCH('Print View'!$A168,'WPTM - Section F'!$A$8:$A$89,0)),""),"")</f>
        <v/>
      </c>
      <c r="F168" s="188" t="str">
        <f>IFERROR(IF(INDEX('WPTM - Section F'!W$8:W$89,MATCH('Print View'!$A168,'WPTM - Section F'!$A$8:$A$89,0))&lt;&gt;0,INDEX('WPTM - Section F'!W$8:W$89,MATCH('Print View'!$A168,'WPTM - Section F'!$A$8:$A$89,0)),""),"")</f>
        <v/>
      </c>
      <c r="G168" s="492" t="str">
        <f>IFERROR(IF(INDEX('WPTM - Section F'!D$93:D$494,MATCH('Print View'!$AN$116,'WPTM - Section F'!$M$93:$MK$494,0))&lt;&gt;0,INDEX('WPTM - Section F'!D$93:D$494,MATCH('Print View'!$AN$116,'WPTM - Section F'!$M$93:$M$494,0)),""),"")</f>
        <v/>
      </c>
      <c r="H168" s="493"/>
      <c r="I168" s="494"/>
      <c r="J168" s="481" t="str">
        <f>IFERROR(IF(INDEX('WPTM - Section F'!E$93:E$494,MATCH('Print View'!$AN$116,'WPTM - Section F'!$M$93:$M$494,0))&lt;&gt;0,INDEX('WPTM - Section F'!E$93:E$494,MATCH('Print View'!$AN$116,'WPTM - Section F'!$M$93:$M$494,0)),""),"")</f>
        <v/>
      </c>
      <c r="K168" s="493"/>
      <c r="L168" s="482"/>
      <c r="M168" s="492" t="str">
        <f>IFERROR(IF(INDEX('WPTM - Section F'!D$93:D$494,MATCH('Print View'!$AO$116,'WPTM - Section F'!$M$93:$MK$494,0))&lt;&gt;0,INDEX('WPTM - Section F'!D$93:D$494,MATCH('Print View'!$AO$116,'WPTM - Section F'!$M$93:$M$494,0)),""),"")</f>
        <v/>
      </c>
      <c r="N168" s="493"/>
      <c r="O168" s="494"/>
      <c r="P168" s="481" t="str">
        <f>IFERROR(IF(INDEX('WPTM - Section F'!E$93:E$494,MATCH('Print View'!$AO$116,'WPTM - Section F'!$M$93:$M$494,0))&lt;&gt;0,INDEX('WPTM - Section F'!E$93:E$494,MATCH('Print View'!$AO$116,'WPTM - Section F'!$M$93:$M$494,0)),""),"")</f>
        <v/>
      </c>
      <c r="Q168" s="493"/>
      <c r="R168" s="482"/>
      <c r="S168" s="492" t="str">
        <f>IFERROR(IF(INDEX('WPTM - Section F'!D$93:D$494,MATCH('Print View'!$AP$116,'WPTM - Section F'!$M$93:$MK$494,0))&lt;&gt;0,INDEX('WPTM - Section F'!D$93:D$494,MATCH('Print View'!$AP$116,'WPTM - Section F'!$M$93:$M$494,0)),""),"")</f>
        <v/>
      </c>
      <c r="T168" s="493"/>
      <c r="U168" s="494"/>
      <c r="V168" s="481" t="str">
        <f>IFERROR(IF(INDEX('WPTM - Section F'!E$93:E$494,MATCH('Print View'!$AP$116,'WPTM - Section F'!$M$93:$M$494,0))&lt;&gt;0,INDEX('WPTM - Section F'!E$93:E$494,MATCH('Print View'!$AP$116,'WPTM - Section F'!$M$93:$M$494,0)),""),"")</f>
        <v/>
      </c>
      <c r="W168" s="493"/>
      <c r="X168" s="482"/>
      <c r="Y168" s="492" t="str">
        <f>IFERROR(IF(INDEX('WPTM - Section F'!D$93:D$494,MATCH('Print View'!$AQ$116,'WPTM - Section F'!$M$93:$MK$494,0))&lt;&gt;0,INDEX('WPTM - Section F'!D$93:D$494,MATCH('Print View'!$AQ$116,'WPTM - Section F'!$M$93:$M$494,0)),""),"")</f>
        <v/>
      </c>
      <c r="Z168" s="493"/>
      <c r="AA168" s="494"/>
      <c r="AB168" s="481" t="str">
        <f>IFERROR(IF(INDEX('WPTM - Section F'!E$93:E$494,MATCH('Print View'!$AQ$116,'WPTM - Section F'!$M$93:$M$494,0))&lt;&gt;0,INDEX('WPTM - Section F'!E$93:E$494,MATCH('Print View'!$AQ$116,'WPTM - Section F'!$M$93:$M$494,0)),""),"")</f>
        <v/>
      </c>
      <c r="AC168" s="493"/>
      <c r="AD168" s="482"/>
      <c r="AE168" s="492" t="str">
        <f>IFERROR(IF(INDEX('WPTM - Section F'!D$93:D$494,MATCH('Print View'!$AR$116,'WPTM - Section F'!$M$93:$MK$494,0))&lt;&gt;0,INDEX('WPTM - Section F'!D$93:D$494,MATCH('Print View'!$AR$116,'WPTM - Section F'!$M$93:$M$494,0)),""),"")</f>
        <v/>
      </c>
      <c r="AF168" s="493"/>
      <c r="AG168" s="494"/>
      <c r="AH168" s="481" t="str">
        <f>IFERROR(IF(INDEX('WPTM - Section F'!E$93:E$494,MATCH('Print View'!$AR$116,'WPTM - Section F'!$M$93:$M$494,0))&lt;&gt;0,INDEX('WPTM - Section F'!E$93:E$494,MATCH('Print View'!$AR$116,'WPTM - Section F'!$M$93:$M$494,0)),""),"")</f>
        <v/>
      </c>
      <c r="AI168" s="482"/>
      <c r="AJ168" s="208" t="str">
        <f>IFERROR(IF(INDEX('WPTM - Section F'!X$8:X$89,MATCH('Print View'!$A168,'WPTM - Section F'!$A$8:$A$89,0))&lt;&gt;0,INDEX('WPTM - Section F'!X$8:X$89,MATCH('Print View'!$A168,'WPTM - Section F'!$A$8:$A$89,0)),""),"")</f>
        <v/>
      </c>
      <c r="AM168" s="298"/>
      <c r="AN168" s="276" t="str">
        <f t="shared" si="0"/>
        <v>53-a1Y36000002VSZYEA4</v>
      </c>
      <c r="AO168" s="276" t="str">
        <f t="shared" si="1"/>
        <v>53-a1Y36000002VSZZEA4</v>
      </c>
      <c r="AP168" s="276" t="str">
        <f t="shared" si="2"/>
        <v>53-a1Y36000002VSZaEAO</v>
      </c>
      <c r="AQ168" s="276" t="str">
        <f t="shared" si="3"/>
        <v>53-a1Y36000002VSZbEAO</v>
      </c>
      <c r="AR168" s="276" t="str">
        <f t="shared" si="4"/>
        <v>53-a1Y36000002VSZcEAO</v>
      </c>
    </row>
    <row r="169" spans="1:44" ht="30" x14ac:dyDescent="0.25">
      <c r="A169" s="182">
        <v>54</v>
      </c>
      <c r="B169" s="182" t="str">
        <f>IFERROR(IF(INDEX('WPTM - Section F'!B$8:B$89,MATCH('Print View'!$A169,'WPTM - Section F'!$A$8:$A$89,0))&lt;&gt;0,INDEX('WPTM - Section F'!B$8:B$89,MATCH('Print View'!$A169,'WPTM - Section F'!$A$8:$A$89,0)),""),"")</f>
        <v/>
      </c>
      <c r="C169" s="182" t="str">
        <f>IFERROR(IF(INDEX('WPTM - Section F'!C$8:C$89,MATCH('Print View'!$A169,'WPTM - Section F'!$A$8:$A$89,0))&lt;&gt;0,INDEX('WPTM - Section F'!C$8:C$89,MATCH('Print View'!$A169,'WPTM - Section F'!$A$8:$A$89,0)),""),"")</f>
        <v/>
      </c>
      <c r="D169" s="182" t="str">
        <f>IFERROR(IF(INDEX('WPTM - Section F'!D$8:D$89,MATCH('Print View'!$A169,'WPTM - Section F'!$A$8:$A$89,0))&lt;&gt;0,INDEX('WPTM - Section F'!D$8:D$89,MATCH('Print View'!$A169,'WPTM - Section F'!$A$8:$A$89,0)),""),"")</f>
        <v/>
      </c>
      <c r="E169" s="182" t="str">
        <f>IFERROR(IF(INDEX('WPTM - Section F'!E$8:E$89,MATCH('Print View'!$A169,'WPTM - Section F'!$A$8:$A$89,0))&lt;&gt;0,INDEX('WPTM - Section F'!E$8:E$89,MATCH('Print View'!$A169,'WPTM - Section F'!$A$8:$A$89,0)),""),"")</f>
        <v/>
      </c>
      <c r="F169" s="183" t="str">
        <f>IFERROR(IF(INDEX('WPTM - Section F'!W$8:W$89,MATCH('Print View'!$A169,'WPTM - Section F'!$A$8:$A$89,0))&lt;&gt;0,INDEX('WPTM - Section F'!W$8:W$89,MATCH('Print View'!$A169,'WPTM - Section F'!$A$8:$A$89,0)),""),"")</f>
        <v/>
      </c>
      <c r="G169" s="489" t="str">
        <f>IFERROR(IF(INDEX('WPTM - Section F'!D$93:D$494,MATCH('Print View'!$AN$116,'WPTM - Section F'!$M$93:$MK$494,0))&lt;&gt;0,INDEX('WPTM - Section F'!D$93:D$494,MATCH('Print View'!$AN$116,'WPTM - Section F'!$M$93:$M$494,0)),""),"")</f>
        <v/>
      </c>
      <c r="H169" s="490"/>
      <c r="I169" s="491"/>
      <c r="J169" s="479" t="str">
        <f>IFERROR(IF(INDEX('WPTM - Section F'!E$93:E$494,MATCH('Print View'!$AN$116,'WPTM - Section F'!$M$93:$M$494,0))&lt;&gt;0,INDEX('WPTM - Section F'!E$93:E$494,MATCH('Print View'!$AN$116,'WPTM - Section F'!$M$93:$M$494,0)),""),"")</f>
        <v/>
      </c>
      <c r="K169" s="490"/>
      <c r="L169" s="480"/>
      <c r="M169" s="489" t="str">
        <f>IFERROR(IF(INDEX('WPTM - Section F'!D$93:D$494,MATCH('Print View'!$AO$116,'WPTM - Section F'!$M$93:$MK$494,0))&lt;&gt;0,INDEX('WPTM - Section F'!D$93:D$494,MATCH('Print View'!$AO$116,'WPTM - Section F'!$M$93:$M$494,0)),""),"")</f>
        <v/>
      </c>
      <c r="N169" s="490"/>
      <c r="O169" s="491"/>
      <c r="P169" s="479" t="str">
        <f>IFERROR(IF(INDEX('WPTM - Section F'!E$93:E$494,MATCH('Print View'!$AO$116,'WPTM - Section F'!$M$93:$M$494,0))&lt;&gt;0,INDEX('WPTM - Section F'!E$93:E$494,MATCH('Print View'!$AO$116,'WPTM - Section F'!$M$93:$M$494,0)),""),"")</f>
        <v/>
      </c>
      <c r="Q169" s="490"/>
      <c r="R169" s="480"/>
      <c r="S169" s="489" t="str">
        <f>IFERROR(IF(INDEX('WPTM - Section F'!D$93:D$494,MATCH('Print View'!$AP$116,'WPTM - Section F'!$M$93:$MK$494,0))&lt;&gt;0,INDEX('WPTM - Section F'!D$93:D$494,MATCH('Print View'!$AP$116,'WPTM - Section F'!$M$93:$M$494,0)),""),"")</f>
        <v/>
      </c>
      <c r="T169" s="490"/>
      <c r="U169" s="491"/>
      <c r="V169" s="479" t="str">
        <f>IFERROR(IF(INDEX('WPTM - Section F'!E$93:E$494,MATCH('Print View'!$AP$116,'WPTM - Section F'!$M$93:$M$494,0))&lt;&gt;0,INDEX('WPTM - Section F'!E$93:E$494,MATCH('Print View'!$AP$116,'WPTM - Section F'!$M$93:$M$494,0)),""),"")</f>
        <v/>
      </c>
      <c r="W169" s="490"/>
      <c r="X169" s="480"/>
      <c r="Y169" s="489" t="str">
        <f>IFERROR(IF(INDEX('WPTM - Section F'!D$93:D$494,MATCH('Print View'!$AQ$116,'WPTM - Section F'!$M$93:$MK$494,0))&lt;&gt;0,INDEX('WPTM - Section F'!D$93:D$494,MATCH('Print View'!$AQ$116,'WPTM - Section F'!$M$93:$M$494,0)),""),"")</f>
        <v/>
      </c>
      <c r="Z169" s="490"/>
      <c r="AA169" s="491"/>
      <c r="AB169" s="479" t="str">
        <f>IFERROR(IF(INDEX('WPTM - Section F'!E$93:E$494,MATCH('Print View'!$AQ$116,'WPTM - Section F'!$M$93:$M$494,0))&lt;&gt;0,INDEX('WPTM - Section F'!E$93:E$494,MATCH('Print View'!$AQ$116,'WPTM - Section F'!$M$93:$M$494,0)),""),"")</f>
        <v/>
      </c>
      <c r="AC169" s="490"/>
      <c r="AD169" s="480"/>
      <c r="AE169" s="489" t="str">
        <f>IFERROR(IF(INDEX('WPTM - Section F'!D$93:D$494,MATCH('Print View'!$AR$116,'WPTM - Section F'!$M$93:$MK$494,0))&lt;&gt;0,INDEX('WPTM - Section F'!D$93:D$494,MATCH('Print View'!$AR$116,'WPTM - Section F'!$M$93:$M$494,0)),""),"")</f>
        <v/>
      </c>
      <c r="AF169" s="490"/>
      <c r="AG169" s="491"/>
      <c r="AH169" s="479" t="str">
        <f>IFERROR(IF(INDEX('WPTM - Section F'!E$93:E$494,MATCH('Print View'!$AR$116,'WPTM - Section F'!$M$93:$M$494,0))&lt;&gt;0,INDEX('WPTM - Section F'!E$93:E$494,MATCH('Print View'!$AR$116,'WPTM - Section F'!$M$93:$M$494,0)),""),"")</f>
        <v/>
      </c>
      <c r="AI169" s="480"/>
      <c r="AJ169" s="207" t="str">
        <f>IFERROR(IF(INDEX('WPTM - Section F'!X$8:X$89,MATCH('Print View'!$A169,'WPTM - Section F'!$A$8:$A$89,0))&lt;&gt;0,INDEX('WPTM - Section F'!X$8:X$89,MATCH('Print View'!$A169,'WPTM - Section F'!$A$8:$A$89,0)),""),"")</f>
        <v/>
      </c>
      <c r="AM169" s="298"/>
      <c r="AN169" s="276" t="str">
        <f t="shared" si="0"/>
        <v>54-a1Y36000002VSZYEA4</v>
      </c>
      <c r="AO169" s="276" t="str">
        <f t="shared" si="1"/>
        <v>54-a1Y36000002VSZZEA4</v>
      </c>
      <c r="AP169" s="276" t="str">
        <f t="shared" si="2"/>
        <v>54-a1Y36000002VSZaEAO</v>
      </c>
      <c r="AQ169" s="276" t="str">
        <f t="shared" si="3"/>
        <v>54-a1Y36000002VSZbEAO</v>
      </c>
      <c r="AR169" s="276" t="str">
        <f t="shared" si="4"/>
        <v>54-a1Y36000002VSZcEAO</v>
      </c>
    </row>
    <row r="170" spans="1:44" ht="30" x14ac:dyDescent="0.25">
      <c r="A170" s="187">
        <v>55</v>
      </c>
      <c r="B170" s="187" t="str">
        <f>IFERROR(IF(INDEX('WPTM - Section F'!B$8:B$89,MATCH('Print View'!$A170,'WPTM - Section F'!$A$8:$A$89,0))&lt;&gt;0,INDEX('WPTM - Section F'!B$8:B$89,MATCH('Print View'!$A170,'WPTM - Section F'!$A$8:$A$89,0)),""),"")</f>
        <v/>
      </c>
      <c r="C170" s="187" t="str">
        <f>IFERROR(IF(INDEX('WPTM - Section F'!C$8:C$89,MATCH('Print View'!$A170,'WPTM - Section F'!$A$8:$A$89,0))&lt;&gt;0,INDEX('WPTM - Section F'!C$8:C$89,MATCH('Print View'!$A170,'WPTM - Section F'!$A$8:$A$89,0)),""),"")</f>
        <v/>
      </c>
      <c r="D170" s="187" t="str">
        <f>IFERROR(IF(INDEX('WPTM - Section F'!D$8:D$89,MATCH('Print View'!$A170,'WPTM - Section F'!$A$8:$A$89,0))&lt;&gt;0,INDEX('WPTM - Section F'!D$8:D$89,MATCH('Print View'!$A170,'WPTM - Section F'!$A$8:$A$89,0)),""),"")</f>
        <v/>
      </c>
      <c r="E170" s="187" t="str">
        <f>IFERROR(IF(INDEX('WPTM - Section F'!E$8:E$89,MATCH('Print View'!$A170,'WPTM - Section F'!$A$8:$A$89,0))&lt;&gt;0,INDEX('WPTM - Section F'!E$8:E$89,MATCH('Print View'!$A170,'WPTM - Section F'!$A$8:$A$89,0)),""),"")</f>
        <v/>
      </c>
      <c r="F170" s="188" t="str">
        <f>IFERROR(IF(INDEX('WPTM - Section F'!W$8:W$89,MATCH('Print View'!$A170,'WPTM - Section F'!$A$8:$A$89,0))&lt;&gt;0,INDEX('WPTM - Section F'!W$8:W$89,MATCH('Print View'!$A170,'WPTM - Section F'!$A$8:$A$89,0)),""),"")</f>
        <v/>
      </c>
      <c r="G170" s="492" t="str">
        <f>IFERROR(IF(INDEX('WPTM - Section F'!D$93:D$494,MATCH('Print View'!$AN$116,'WPTM - Section F'!$M$93:$MK$494,0))&lt;&gt;0,INDEX('WPTM - Section F'!D$93:D$494,MATCH('Print View'!$AN$116,'WPTM - Section F'!$M$93:$M$494,0)),""),"")</f>
        <v/>
      </c>
      <c r="H170" s="493"/>
      <c r="I170" s="494"/>
      <c r="J170" s="481" t="str">
        <f>IFERROR(IF(INDEX('WPTM - Section F'!E$93:E$494,MATCH('Print View'!$AN$116,'WPTM - Section F'!$M$93:$M$494,0))&lt;&gt;0,INDEX('WPTM - Section F'!E$93:E$494,MATCH('Print View'!$AN$116,'WPTM - Section F'!$M$93:$M$494,0)),""),"")</f>
        <v/>
      </c>
      <c r="K170" s="493"/>
      <c r="L170" s="482"/>
      <c r="M170" s="492" t="str">
        <f>IFERROR(IF(INDEX('WPTM - Section F'!D$93:D$494,MATCH('Print View'!$AO$116,'WPTM - Section F'!$M$93:$MK$494,0))&lt;&gt;0,INDEX('WPTM - Section F'!D$93:D$494,MATCH('Print View'!$AO$116,'WPTM - Section F'!$M$93:$M$494,0)),""),"")</f>
        <v/>
      </c>
      <c r="N170" s="493"/>
      <c r="O170" s="494"/>
      <c r="P170" s="481" t="str">
        <f>IFERROR(IF(INDEX('WPTM - Section F'!E$93:E$494,MATCH('Print View'!$AO$116,'WPTM - Section F'!$M$93:$M$494,0))&lt;&gt;0,INDEX('WPTM - Section F'!E$93:E$494,MATCH('Print View'!$AO$116,'WPTM - Section F'!$M$93:$M$494,0)),""),"")</f>
        <v/>
      </c>
      <c r="Q170" s="493"/>
      <c r="R170" s="482"/>
      <c r="S170" s="492" t="str">
        <f>IFERROR(IF(INDEX('WPTM - Section F'!D$93:D$494,MATCH('Print View'!$AP$116,'WPTM - Section F'!$M$93:$MK$494,0))&lt;&gt;0,INDEX('WPTM - Section F'!D$93:D$494,MATCH('Print View'!$AP$116,'WPTM - Section F'!$M$93:$M$494,0)),""),"")</f>
        <v/>
      </c>
      <c r="T170" s="493"/>
      <c r="U170" s="494"/>
      <c r="V170" s="481" t="str">
        <f>IFERROR(IF(INDEX('WPTM - Section F'!E$93:E$494,MATCH('Print View'!$AP$116,'WPTM - Section F'!$M$93:$M$494,0))&lt;&gt;0,INDEX('WPTM - Section F'!E$93:E$494,MATCH('Print View'!$AP$116,'WPTM - Section F'!$M$93:$M$494,0)),""),"")</f>
        <v/>
      </c>
      <c r="W170" s="493"/>
      <c r="X170" s="482"/>
      <c r="Y170" s="492" t="str">
        <f>IFERROR(IF(INDEX('WPTM - Section F'!D$93:D$494,MATCH('Print View'!$AQ$116,'WPTM - Section F'!$M$93:$MK$494,0))&lt;&gt;0,INDEX('WPTM - Section F'!D$93:D$494,MATCH('Print View'!$AQ$116,'WPTM - Section F'!$M$93:$M$494,0)),""),"")</f>
        <v/>
      </c>
      <c r="Z170" s="493"/>
      <c r="AA170" s="494"/>
      <c r="AB170" s="481" t="str">
        <f>IFERROR(IF(INDEX('WPTM - Section F'!E$93:E$494,MATCH('Print View'!$AQ$116,'WPTM - Section F'!$M$93:$M$494,0))&lt;&gt;0,INDEX('WPTM - Section F'!E$93:E$494,MATCH('Print View'!$AQ$116,'WPTM - Section F'!$M$93:$M$494,0)),""),"")</f>
        <v/>
      </c>
      <c r="AC170" s="493"/>
      <c r="AD170" s="482"/>
      <c r="AE170" s="492" t="str">
        <f>IFERROR(IF(INDEX('WPTM - Section F'!D$93:D$494,MATCH('Print View'!$AR$116,'WPTM - Section F'!$M$93:$MK$494,0))&lt;&gt;0,INDEX('WPTM - Section F'!D$93:D$494,MATCH('Print View'!$AR$116,'WPTM - Section F'!$M$93:$M$494,0)),""),"")</f>
        <v/>
      </c>
      <c r="AF170" s="493"/>
      <c r="AG170" s="494"/>
      <c r="AH170" s="481" t="str">
        <f>IFERROR(IF(INDEX('WPTM - Section F'!E$93:E$494,MATCH('Print View'!$AR$116,'WPTM - Section F'!$M$93:$M$494,0))&lt;&gt;0,INDEX('WPTM - Section F'!E$93:E$494,MATCH('Print View'!$AR$116,'WPTM - Section F'!$M$93:$M$494,0)),""),"")</f>
        <v/>
      </c>
      <c r="AI170" s="482"/>
      <c r="AJ170" s="208" t="str">
        <f>IFERROR(IF(INDEX('WPTM - Section F'!X$8:X$89,MATCH('Print View'!$A170,'WPTM - Section F'!$A$8:$A$89,0))&lt;&gt;0,INDEX('WPTM - Section F'!X$8:X$89,MATCH('Print View'!$A170,'WPTM - Section F'!$A$8:$A$89,0)),""),"")</f>
        <v/>
      </c>
      <c r="AM170" s="298"/>
      <c r="AN170" s="276" t="str">
        <f t="shared" si="0"/>
        <v>55-a1Y36000002VSZYEA4</v>
      </c>
      <c r="AO170" s="276" t="str">
        <f t="shared" si="1"/>
        <v>55-a1Y36000002VSZZEA4</v>
      </c>
      <c r="AP170" s="276" t="str">
        <f t="shared" si="2"/>
        <v>55-a1Y36000002VSZaEAO</v>
      </c>
      <c r="AQ170" s="276" t="str">
        <f t="shared" si="3"/>
        <v>55-a1Y36000002VSZbEAO</v>
      </c>
      <c r="AR170" s="276" t="str">
        <f t="shared" si="4"/>
        <v>55-a1Y36000002VSZcEAO</v>
      </c>
    </row>
    <row r="171" spans="1:44" ht="30" x14ac:dyDescent="0.25">
      <c r="A171" s="182">
        <v>56</v>
      </c>
      <c r="B171" s="182" t="str">
        <f>IFERROR(IF(INDEX('WPTM - Section F'!B$8:B$89,MATCH('Print View'!$A171,'WPTM - Section F'!$A$8:$A$89,0))&lt;&gt;0,INDEX('WPTM - Section F'!B$8:B$89,MATCH('Print View'!$A171,'WPTM - Section F'!$A$8:$A$89,0)),""),"")</f>
        <v/>
      </c>
      <c r="C171" s="182" t="str">
        <f>IFERROR(IF(INDEX('WPTM - Section F'!C$8:C$89,MATCH('Print View'!$A171,'WPTM - Section F'!$A$8:$A$89,0))&lt;&gt;0,INDEX('WPTM - Section F'!C$8:C$89,MATCH('Print View'!$A171,'WPTM - Section F'!$A$8:$A$89,0)),""),"")</f>
        <v/>
      </c>
      <c r="D171" s="182" t="str">
        <f>IFERROR(IF(INDEX('WPTM - Section F'!D$8:D$89,MATCH('Print View'!$A171,'WPTM - Section F'!$A$8:$A$89,0))&lt;&gt;0,INDEX('WPTM - Section F'!D$8:D$89,MATCH('Print View'!$A171,'WPTM - Section F'!$A$8:$A$89,0)),""),"")</f>
        <v/>
      </c>
      <c r="E171" s="182" t="str">
        <f>IFERROR(IF(INDEX('WPTM - Section F'!E$8:E$89,MATCH('Print View'!$A171,'WPTM - Section F'!$A$8:$A$89,0))&lt;&gt;0,INDEX('WPTM - Section F'!E$8:E$89,MATCH('Print View'!$A171,'WPTM - Section F'!$A$8:$A$89,0)),""),"")</f>
        <v/>
      </c>
      <c r="F171" s="183" t="str">
        <f>IFERROR(IF(INDEX('WPTM - Section F'!W$8:W$89,MATCH('Print View'!$A171,'WPTM - Section F'!$A$8:$A$89,0))&lt;&gt;0,INDEX('WPTM - Section F'!W$8:W$89,MATCH('Print View'!$A171,'WPTM - Section F'!$A$8:$A$89,0)),""),"")</f>
        <v/>
      </c>
      <c r="G171" s="489" t="str">
        <f>IFERROR(IF(INDEX('WPTM - Section F'!D$93:D$494,MATCH('Print View'!$AN$116,'WPTM - Section F'!$M$93:$MK$494,0))&lt;&gt;0,INDEX('WPTM - Section F'!D$93:D$494,MATCH('Print View'!$AN$116,'WPTM - Section F'!$M$93:$M$494,0)),""),"")</f>
        <v/>
      </c>
      <c r="H171" s="490"/>
      <c r="I171" s="491"/>
      <c r="J171" s="479" t="str">
        <f>IFERROR(IF(INDEX('WPTM - Section F'!E$93:E$494,MATCH('Print View'!$AN$116,'WPTM - Section F'!$M$93:$M$494,0))&lt;&gt;0,INDEX('WPTM - Section F'!E$93:E$494,MATCH('Print View'!$AN$116,'WPTM - Section F'!$M$93:$M$494,0)),""),"")</f>
        <v/>
      </c>
      <c r="K171" s="490"/>
      <c r="L171" s="480"/>
      <c r="M171" s="489" t="str">
        <f>IFERROR(IF(INDEX('WPTM - Section F'!D$93:D$494,MATCH('Print View'!$AO$116,'WPTM - Section F'!$M$93:$MK$494,0))&lt;&gt;0,INDEX('WPTM - Section F'!D$93:D$494,MATCH('Print View'!$AO$116,'WPTM - Section F'!$M$93:$M$494,0)),""),"")</f>
        <v/>
      </c>
      <c r="N171" s="490"/>
      <c r="O171" s="491"/>
      <c r="P171" s="479" t="str">
        <f>IFERROR(IF(INDEX('WPTM - Section F'!E$93:E$494,MATCH('Print View'!$AO$116,'WPTM - Section F'!$M$93:$M$494,0))&lt;&gt;0,INDEX('WPTM - Section F'!E$93:E$494,MATCH('Print View'!$AO$116,'WPTM - Section F'!$M$93:$M$494,0)),""),"")</f>
        <v/>
      </c>
      <c r="Q171" s="490"/>
      <c r="R171" s="480"/>
      <c r="S171" s="489" t="str">
        <f>IFERROR(IF(INDEX('WPTM - Section F'!D$93:D$494,MATCH('Print View'!$AP$116,'WPTM - Section F'!$M$93:$MK$494,0))&lt;&gt;0,INDEX('WPTM - Section F'!D$93:D$494,MATCH('Print View'!$AP$116,'WPTM - Section F'!$M$93:$M$494,0)),""),"")</f>
        <v/>
      </c>
      <c r="T171" s="490"/>
      <c r="U171" s="491"/>
      <c r="V171" s="479" t="str">
        <f>IFERROR(IF(INDEX('WPTM - Section F'!E$93:E$494,MATCH('Print View'!$AP$116,'WPTM - Section F'!$M$93:$M$494,0))&lt;&gt;0,INDEX('WPTM - Section F'!E$93:E$494,MATCH('Print View'!$AP$116,'WPTM - Section F'!$M$93:$M$494,0)),""),"")</f>
        <v/>
      </c>
      <c r="W171" s="490"/>
      <c r="X171" s="480"/>
      <c r="Y171" s="489" t="str">
        <f>IFERROR(IF(INDEX('WPTM - Section F'!D$93:D$494,MATCH('Print View'!$AQ$116,'WPTM - Section F'!$M$93:$MK$494,0))&lt;&gt;0,INDEX('WPTM - Section F'!D$93:D$494,MATCH('Print View'!$AQ$116,'WPTM - Section F'!$M$93:$M$494,0)),""),"")</f>
        <v/>
      </c>
      <c r="Z171" s="490"/>
      <c r="AA171" s="491"/>
      <c r="AB171" s="479" t="str">
        <f>IFERROR(IF(INDEX('WPTM - Section F'!E$93:E$494,MATCH('Print View'!$AQ$116,'WPTM - Section F'!$M$93:$M$494,0))&lt;&gt;0,INDEX('WPTM - Section F'!E$93:E$494,MATCH('Print View'!$AQ$116,'WPTM - Section F'!$M$93:$M$494,0)),""),"")</f>
        <v/>
      </c>
      <c r="AC171" s="490"/>
      <c r="AD171" s="480"/>
      <c r="AE171" s="489" t="str">
        <f>IFERROR(IF(INDEX('WPTM - Section F'!D$93:D$494,MATCH('Print View'!$AR$116,'WPTM - Section F'!$M$93:$MK$494,0))&lt;&gt;0,INDEX('WPTM - Section F'!D$93:D$494,MATCH('Print View'!$AR$116,'WPTM - Section F'!$M$93:$M$494,0)),""),"")</f>
        <v/>
      </c>
      <c r="AF171" s="490"/>
      <c r="AG171" s="491"/>
      <c r="AH171" s="479" t="str">
        <f>IFERROR(IF(INDEX('WPTM - Section F'!E$93:E$494,MATCH('Print View'!$AR$116,'WPTM - Section F'!$M$93:$M$494,0))&lt;&gt;0,INDEX('WPTM - Section F'!E$93:E$494,MATCH('Print View'!$AR$116,'WPTM - Section F'!$M$93:$M$494,0)),""),"")</f>
        <v/>
      </c>
      <c r="AI171" s="480"/>
      <c r="AJ171" s="207" t="str">
        <f>IFERROR(IF(INDEX('WPTM - Section F'!X$8:X$89,MATCH('Print View'!$A171,'WPTM - Section F'!$A$8:$A$89,0))&lt;&gt;0,INDEX('WPTM - Section F'!X$8:X$89,MATCH('Print View'!$A171,'WPTM - Section F'!$A$8:$A$89,0)),""),"")</f>
        <v/>
      </c>
      <c r="AM171" s="298"/>
      <c r="AN171" s="276" t="str">
        <f t="shared" si="0"/>
        <v>56-a1Y36000002VSZYEA4</v>
      </c>
      <c r="AO171" s="276" t="str">
        <f t="shared" si="1"/>
        <v>56-a1Y36000002VSZZEA4</v>
      </c>
      <c r="AP171" s="276" t="str">
        <f t="shared" si="2"/>
        <v>56-a1Y36000002VSZaEAO</v>
      </c>
      <c r="AQ171" s="276" t="str">
        <f t="shared" si="3"/>
        <v>56-a1Y36000002VSZbEAO</v>
      </c>
      <c r="AR171" s="276" t="str">
        <f t="shared" si="4"/>
        <v>56-a1Y36000002VSZcEAO</v>
      </c>
    </row>
    <row r="172" spans="1:44" ht="30" x14ac:dyDescent="0.25">
      <c r="A172" s="187">
        <v>57</v>
      </c>
      <c r="B172" s="187" t="str">
        <f>IFERROR(IF(INDEX('WPTM - Section F'!B$8:B$89,MATCH('Print View'!$A172,'WPTM - Section F'!$A$8:$A$89,0))&lt;&gt;0,INDEX('WPTM - Section F'!B$8:B$89,MATCH('Print View'!$A172,'WPTM - Section F'!$A$8:$A$89,0)),""),"")</f>
        <v/>
      </c>
      <c r="C172" s="187" t="str">
        <f>IFERROR(IF(INDEX('WPTM - Section F'!C$8:C$89,MATCH('Print View'!$A172,'WPTM - Section F'!$A$8:$A$89,0))&lt;&gt;0,INDEX('WPTM - Section F'!C$8:C$89,MATCH('Print View'!$A172,'WPTM - Section F'!$A$8:$A$89,0)),""),"")</f>
        <v/>
      </c>
      <c r="D172" s="187" t="str">
        <f>IFERROR(IF(INDEX('WPTM - Section F'!D$8:D$89,MATCH('Print View'!$A172,'WPTM - Section F'!$A$8:$A$89,0))&lt;&gt;0,INDEX('WPTM - Section F'!D$8:D$89,MATCH('Print View'!$A172,'WPTM - Section F'!$A$8:$A$89,0)),""),"")</f>
        <v/>
      </c>
      <c r="E172" s="187" t="str">
        <f>IFERROR(IF(INDEX('WPTM - Section F'!E$8:E$89,MATCH('Print View'!$A172,'WPTM - Section F'!$A$8:$A$89,0))&lt;&gt;0,INDEX('WPTM - Section F'!E$8:E$89,MATCH('Print View'!$A172,'WPTM - Section F'!$A$8:$A$89,0)),""),"")</f>
        <v/>
      </c>
      <c r="F172" s="188" t="str">
        <f>IFERROR(IF(INDEX('WPTM - Section F'!W$8:W$89,MATCH('Print View'!$A172,'WPTM - Section F'!$A$8:$A$89,0))&lt;&gt;0,INDEX('WPTM - Section F'!W$8:W$89,MATCH('Print View'!$A172,'WPTM - Section F'!$A$8:$A$89,0)),""),"")</f>
        <v/>
      </c>
      <c r="G172" s="492" t="str">
        <f>IFERROR(IF(INDEX('WPTM - Section F'!D$93:D$494,MATCH('Print View'!$AN$116,'WPTM - Section F'!$M$93:$MK$494,0))&lt;&gt;0,INDEX('WPTM - Section F'!D$93:D$494,MATCH('Print View'!$AN$116,'WPTM - Section F'!$M$93:$M$494,0)),""),"")</f>
        <v/>
      </c>
      <c r="H172" s="493"/>
      <c r="I172" s="494"/>
      <c r="J172" s="481" t="str">
        <f>IFERROR(IF(INDEX('WPTM - Section F'!E$93:E$494,MATCH('Print View'!$AN$116,'WPTM - Section F'!$M$93:$M$494,0))&lt;&gt;0,INDEX('WPTM - Section F'!E$93:E$494,MATCH('Print View'!$AN$116,'WPTM - Section F'!$M$93:$M$494,0)),""),"")</f>
        <v/>
      </c>
      <c r="K172" s="493"/>
      <c r="L172" s="482"/>
      <c r="M172" s="492" t="str">
        <f>IFERROR(IF(INDEX('WPTM - Section F'!D$93:D$494,MATCH('Print View'!$AO$116,'WPTM - Section F'!$M$93:$MK$494,0))&lt;&gt;0,INDEX('WPTM - Section F'!D$93:D$494,MATCH('Print View'!$AO$116,'WPTM - Section F'!$M$93:$M$494,0)),""),"")</f>
        <v/>
      </c>
      <c r="N172" s="493"/>
      <c r="O172" s="494"/>
      <c r="P172" s="481" t="str">
        <f>IFERROR(IF(INDEX('WPTM - Section F'!E$93:E$494,MATCH('Print View'!$AO$116,'WPTM - Section F'!$M$93:$M$494,0))&lt;&gt;0,INDEX('WPTM - Section F'!E$93:E$494,MATCH('Print View'!$AO$116,'WPTM - Section F'!$M$93:$M$494,0)),""),"")</f>
        <v/>
      </c>
      <c r="Q172" s="493"/>
      <c r="R172" s="482"/>
      <c r="S172" s="492" t="str">
        <f>IFERROR(IF(INDEX('WPTM - Section F'!D$93:D$494,MATCH('Print View'!$AP$116,'WPTM - Section F'!$M$93:$MK$494,0))&lt;&gt;0,INDEX('WPTM - Section F'!D$93:D$494,MATCH('Print View'!$AP$116,'WPTM - Section F'!$M$93:$M$494,0)),""),"")</f>
        <v/>
      </c>
      <c r="T172" s="493"/>
      <c r="U172" s="494"/>
      <c r="V172" s="481" t="str">
        <f>IFERROR(IF(INDEX('WPTM - Section F'!E$93:E$494,MATCH('Print View'!$AP$116,'WPTM - Section F'!$M$93:$M$494,0))&lt;&gt;0,INDEX('WPTM - Section F'!E$93:E$494,MATCH('Print View'!$AP$116,'WPTM - Section F'!$M$93:$M$494,0)),""),"")</f>
        <v/>
      </c>
      <c r="W172" s="493"/>
      <c r="X172" s="482"/>
      <c r="Y172" s="492" t="str">
        <f>IFERROR(IF(INDEX('WPTM - Section F'!D$93:D$494,MATCH('Print View'!$AQ$116,'WPTM - Section F'!$M$93:$MK$494,0))&lt;&gt;0,INDEX('WPTM - Section F'!D$93:D$494,MATCH('Print View'!$AQ$116,'WPTM - Section F'!$M$93:$M$494,0)),""),"")</f>
        <v/>
      </c>
      <c r="Z172" s="493"/>
      <c r="AA172" s="494"/>
      <c r="AB172" s="481" t="str">
        <f>IFERROR(IF(INDEX('WPTM - Section F'!E$93:E$494,MATCH('Print View'!$AQ$116,'WPTM - Section F'!$M$93:$M$494,0))&lt;&gt;0,INDEX('WPTM - Section F'!E$93:E$494,MATCH('Print View'!$AQ$116,'WPTM - Section F'!$M$93:$M$494,0)),""),"")</f>
        <v/>
      </c>
      <c r="AC172" s="493"/>
      <c r="AD172" s="482"/>
      <c r="AE172" s="492" t="str">
        <f>IFERROR(IF(INDEX('WPTM - Section F'!D$93:D$494,MATCH('Print View'!$AR$116,'WPTM - Section F'!$M$93:$MK$494,0))&lt;&gt;0,INDEX('WPTM - Section F'!D$93:D$494,MATCH('Print View'!$AR$116,'WPTM - Section F'!$M$93:$M$494,0)),""),"")</f>
        <v/>
      </c>
      <c r="AF172" s="493"/>
      <c r="AG172" s="494"/>
      <c r="AH172" s="481" t="str">
        <f>IFERROR(IF(INDEX('WPTM - Section F'!E$93:E$494,MATCH('Print View'!$AR$116,'WPTM - Section F'!$M$93:$M$494,0))&lt;&gt;0,INDEX('WPTM - Section F'!E$93:E$494,MATCH('Print View'!$AR$116,'WPTM - Section F'!$M$93:$M$494,0)),""),"")</f>
        <v/>
      </c>
      <c r="AI172" s="482"/>
      <c r="AJ172" s="208" t="str">
        <f>IFERROR(IF(INDEX('WPTM - Section F'!X$8:X$89,MATCH('Print View'!$A172,'WPTM - Section F'!$A$8:$A$89,0))&lt;&gt;0,INDEX('WPTM - Section F'!X$8:X$89,MATCH('Print View'!$A172,'WPTM - Section F'!$A$8:$A$89,0)),""),"")</f>
        <v/>
      </c>
      <c r="AM172" s="298"/>
      <c r="AN172" s="276" t="str">
        <f t="shared" si="0"/>
        <v>57-a1Y36000002VSZYEA4</v>
      </c>
      <c r="AO172" s="276" t="str">
        <f t="shared" si="1"/>
        <v>57-a1Y36000002VSZZEA4</v>
      </c>
      <c r="AP172" s="276" t="str">
        <f t="shared" si="2"/>
        <v>57-a1Y36000002VSZaEAO</v>
      </c>
      <c r="AQ172" s="276" t="str">
        <f t="shared" si="3"/>
        <v>57-a1Y36000002VSZbEAO</v>
      </c>
      <c r="AR172" s="276" t="str">
        <f t="shared" si="4"/>
        <v>57-a1Y36000002VSZcEAO</v>
      </c>
    </row>
    <row r="173" spans="1:44" ht="30" x14ac:dyDescent="0.25">
      <c r="A173" s="182">
        <v>58</v>
      </c>
      <c r="B173" s="182" t="str">
        <f>IFERROR(IF(INDEX('WPTM - Section F'!B$8:B$89,MATCH('Print View'!$A173,'WPTM - Section F'!$A$8:$A$89,0))&lt;&gt;0,INDEX('WPTM - Section F'!B$8:B$89,MATCH('Print View'!$A173,'WPTM - Section F'!$A$8:$A$89,0)),""),"")</f>
        <v/>
      </c>
      <c r="C173" s="182" t="str">
        <f>IFERROR(IF(INDEX('WPTM - Section F'!C$8:C$89,MATCH('Print View'!$A173,'WPTM - Section F'!$A$8:$A$89,0))&lt;&gt;0,INDEX('WPTM - Section F'!C$8:C$89,MATCH('Print View'!$A173,'WPTM - Section F'!$A$8:$A$89,0)),""),"")</f>
        <v/>
      </c>
      <c r="D173" s="182" t="str">
        <f>IFERROR(IF(INDEX('WPTM - Section F'!D$8:D$89,MATCH('Print View'!$A173,'WPTM - Section F'!$A$8:$A$89,0))&lt;&gt;0,INDEX('WPTM - Section F'!D$8:D$89,MATCH('Print View'!$A173,'WPTM - Section F'!$A$8:$A$89,0)),""),"")</f>
        <v/>
      </c>
      <c r="E173" s="182" t="str">
        <f>IFERROR(IF(INDEX('WPTM - Section F'!E$8:E$89,MATCH('Print View'!$A173,'WPTM - Section F'!$A$8:$A$89,0))&lt;&gt;0,INDEX('WPTM - Section F'!E$8:E$89,MATCH('Print View'!$A173,'WPTM - Section F'!$A$8:$A$89,0)),""),"")</f>
        <v/>
      </c>
      <c r="F173" s="183" t="str">
        <f>IFERROR(IF(INDEX('WPTM - Section F'!W$8:W$89,MATCH('Print View'!$A173,'WPTM - Section F'!$A$8:$A$89,0))&lt;&gt;0,INDEX('WPTM - Section F'!W$8:W$89,MATCH('Print View'!$A173,'WPTM - Section F'!$A$8:$A$89,0)),""),"")</f>
        <v/>
      </c>
      <c r="G173" s="489" t="str">
        <f>IFERROR(IF(INDEX('WPTM - Section F'!D$93:D$494,MATCH('Print View'!$AN$116,'WPTM - Section F'!$M$93:$MK$494,0))&lt;&gt;0,INDEX('WPTM - Section F'!D$93:D$494,MATCH('Print View'!$AN$116,'WPTM - Section F'!$M$93:$M$494,0)),""),"")</f>
        <v/>
      </c>
      <c r="H173" s="490"/>
      <c r="I173" s="491"/>
      <c r="J173" s="479" t="str">
        <f>IFERROR(IF(INDEX('WPTM - Section F'!E$93:E$494,MATCH('Print View'!$AN$116,'WPTM - Section F'!$M$93:$M$494,0))&lt;&gt;0,INDEX('WPTM - Section F'!E$93:E$494,MATCH('Print View'!$AN$116,'WPTM - Section F'!$M$93:$M$494,0)),""),"")</f>
        <v/>
      </c>
      <c r="K173" s="490"/>
      <c r="L173" s="480"/>
      <c r="M173" s="489" t="str">
        <f>IFERROR(IF(INDEX('WPTM - Section F'!D$93:D$494,MATCH('Print View'!$AO$116,'WPTM - Section F'!$M$93:$MK$494,0))&lt;&gt;0,INDEX('WPTM - Section F'!D$93:D$494,MATCH('Print View'!$AO$116,'WPTM - Section F'!$M$93:$M$494,0)),""),"")</f>
        <v/>
      </c>
      <c r="N173" s="490"/>
      <c r="O173" s="491"/>
      <c r="P173" s="479" t="str">
        <f>IFERROR(IF(INDEX('WPTM - Section F'!E$93:E$494,MATCH('Print View'!$AO$116,'WPTM - Section F'!$M$93:$M$494,0))&lt;&gt;0,INDEX('WPTM - Section F'!E$93:E$494,MATCH('Print View'!$AO$116,'WPTM - Section F'!$M$93:$M$494,0)),""),"")</f>
        <v/>
      </c>
      <c r="Q173" s="490"/>
      <c r="R173" s="480"/>
      <c r="S173" s="489" t="str">
        <f>IFERROR(IF(INDEX('WPTM - Section F'!D$93:D$494,MATCH('Print View'!$AP$116,'WPTM - Section F'!$M$93:$MK$494,0))&lt;&gt;0,INDEX('WPTM - Section F'!D$93:D$494,MATCH('Print View'!$AP$116,'WPTM - Section F'!$M$93:$M$494,0)),""),"")</f>
        <v/>
      </c>
      <c r="T173" s="490"/>
      <c r="U173" s="491"/>
      <c r="V173" s="479" t="str">
        <f>IFERROR(IF(INDEX('WPTM - Section F'!E$93:E$494,MATCH('Print View'!$AP$116,'WPTM - Section F'!$M$93:$M$494,0))&lt;&gt;0,INDEX('WPTM - Section F'!E$93:E$494,MATCH('Print View'!$AP$116,'WPTM - Section F'!$M$93:$M$494,0)),""),"")</f>
        <v/>
      </c>
      <c r="W173" s="490"/>
      <c r="X173" s="480"/>
      <c r="Y173" s="489" t="str">
        <f>IFERROR(IF(INDEX('WPTM - Section F'!D$93:D$494,MATCH('Print View'!$AQ$116,'WPTM - Section F'!$M$93:$MK$494,0))&lt;&gt;0,INDEX('WPTM - Section F'!D$93:D$494,MATCH('Print View'!$AQ$116,'WPTM - Section F'!$M$93:$M$494,0)),""),"")</f>
        <v/>
      </c>
      <c r="Z173" s="490"/>
      <c r="AA173" s="491"/>
      <c r="AB173" s="479" t="str">
        <f>IFERROR(IF(INDEX('WPTM - Section F'!E$93:E$494,MATCH('Print View'!$AQ$116,'WPTM - Section F'!$M$93:$M$494,0))&lt;&gt;0,INDEX('WPTM - Section F'!E$93:E$494,MATCH('Print View'!$AQ$116,'WPTM - Section F'!$M$93:$M$494,0)),""),"")</f>
        <v/>
      </c>
      <c r="AC173" s="490"/>
      <c r="AD173" s="480"/>
      <c r="AE173" s="489" t="str">
        <f>IFERROR(IF(INDEX('WPTM - Section F'!D$93:D$494,MATCH('Print View'!$AR$116,'WPTM - Section F'!$M$93:$MK$494,0))&lt;&gt;0,INDEX('WPTM - Section F'!D$93:D$494,MATCH('Print View'!$AR$116,'WPTM - Section F'!$M$93:$M$494,0)),""),"")</f>
        <v/>
      </c>
      <c r="AF173" s="490"/>
      <c r="AG173" s="491"/>
      <c r="AH173" s="479" t="str">
        <f>IFERROR(IF(INDEX('WPTM - Section F'!E$93:E$494,MATCH('Print View'!$AR$116,'WPTM - Section F'!$M$93:$M$494,0))&lt;&gt;0,INDEX('WPTM - Section F'!E$93:E$494,MATCH('Print View'!$AR$116,'WPTM - Section F'!$M$93:$M$494,0)),""),"")</f>
        <v/>
      </c>
      <c r="AI173" s="480"/>
      <c r="AJ173" s="207" t="str">
        <f>IFERROR(IF(INDEX('WPTM - Section F'!X$8:X$89,MATCH('Print View'!$A173,'WPTM - Section F'!$A$8:$A$89,0))&lt;&gt;0,INDEX('WPTM - Section F'!X$8:X$89,MATCH('Print View'!$A173,'WPTM - Section F'!$A$8:$A$89,0)),""),"")</f>
        <v/>
      </c>
      <c r="AM173" s="298"/>
      <c r="AN173" s="276" t="str">
        <f t="shared" si="0"/>
        <v>58-a1Y36000002VSZYEA4</v>
      </c>
      <c r="AO173" s="276" t="str">
        <f t="shared" si="1"/>
        <v>58-a1Y36000002VSZZEA4</v>
      </c>
      <c r="AP173" s="276" t="str">
        <f t="shared" si="2"/>
        <v>58-a1Y36000002VSZaEAO</v>
      </c>
      <c r="AQ173" s="276" t="str">
        <f t="shared" si="3"/>
        <v>58-a1Y36000002VSZbEAO</v>
      </c>
      <c r="AR173" s="276" t="str">
        <f t="shared" si="4"/>
        <v>58-a1Y36000002VSZcEAO</v>
      </c>
    </row>
    <row r="174" spans="1:44" ht="30" x14ac:dyDescent="0.25">
      <c r="A174" s="187">
        <v>59</v>
      </c>
      <c r="B174" s="187" t="str">
        <f>IFERROR(IF(INDEX('WPTM - Section F'!B$8:B$89,MATCH('Print View'!$A174,'WPTM - Section F'!$A$8:$A$89,0))&lt;&gt;0,INDEX('WPTM - Section F'!B$8:B$89,MATCH('Print View'!$A174,'WPTM - Section F'!$A$8:$A$89,0)),""),"")</f>
        <v/>
      </c>
      <c r="C174" s="187" t="str">
        <f>IFERROR(IF(INDEX('WPTM - Section F'!C$8:C$89,MATCH('Print View'!$A174,'WPTM - Section F'!$A$8:$A$89,0))&lt;&gt;0,INDEX('WPTM - Section F'!C$8:C$89,MATCH('Print View'!$A174,'WPTM - Section F'!$A$8:$A$89,0)),""),"")</f>
        <v/>
      </c>
      <c r="D174" s="187" t="str">
        <f>IFERROR(IF(INDEX('WPTM - Section F'!D$8:D$89,MATCH('Print View'!$A174,'WPTM - Section F'!$A$8:$A$89,0))&lt;&gt;0,INDEX('WPTM - Section F'!D$8:D$89,MATCH('Print View'!$A174,'WPTM - Section F'!$A$8:$A$89,0)),""),"")</f>
        <v/>
      </c>
      <c r="E174" s="187" t="str">
        <f>IFERROR(IF(INDEX('WPTM - Section F'!E$8:E$89,MATCH('Print View'!$A174,'WPTM - Section F'!$A$8:$A$89,0))&lt;&gt;0,INDEX('WPTM - Section F'!E$8:E$89,MATCH('Print View'!$A174,'WPTM - Section F'!$A$8:$A$89,0)),""),"")</f>
        <v/>
      </c>
      <c r="F174" s="188" t="str">
        <f>IFERROR(IF(INDEX('WPTM - Section F'!W$8:W$89,MATCH('Print View'!$A174,'WPTM - Section F'!$A$8:$A$89,0))&lt;&gt;0,INDEX('WPTM - Section F'!W$8:W$89,MATCH('Print View'!$A174,'WPTM - Section F'!$A$8:$A$89,0)),""),"")</f>
        <v/>
      </c>
      <c r="G174" s="492" t="str">
        <f>IFERROR(IF(INDEX('WPTM - Section F'!D$93:D$494,MATCH('Print View'!$AN$116,'WPTM - Section F'!$M$93:$MK$494,0))&lt;&gt;0,INDEX('WPTM - Section F'!D$93:D$494,MATCH('Print View'!$AN$116,'WPTM - Section F'!$M$93:$M$494,0)),""),"")</f>
        <v/>
      </c>
      <c r="H174" s="493"/>
      <c r="I174" s="494"/>
      <c r="J174" s="481" t="str">
        <f>IFERROR(IF(INDEX('WPTM - Section F'!E$93:E$494,MATCH('Print View'!$AN$116,'WPTM - Section F'!$M$93:$M$494,0))&lt;&gt;0,INDEX('WPTM - Section F'!E$93:E$494,MATCH('Print View'!$AN$116,'WPTM - Section F'!$M$93:$M$494,0)),""),"")</f>
        <v/>
      </c>
      <c r="K174" s="493"/>
      <c r="L174" s="482"/>
      <c r="M174" s="492" t="str">
        <f>IFERROR(IF(INDEX('WPTM - Section F'!D$93:D$494,MATCH('Print View'!$AO$116,'WPTM - Section F'!$M$93:$MK$494,0))&lt;&gt;0,INDEX('WPTM - Section F'!D$93:D$494,MATCH('Print View'!$AO$116,'WPTM - Section F'!$M$93:$M$494,0)),""),"")</f>
        <v/>
      </c>
      <c r="N174" s="493"/>
      <c r="O174" s="494"/>
      <c r="P174" s="481" t="str">
        <f>IFERROR(IF(INDEX('WPTM - Section F'!E$93:E$494,MATCH('Print View'!$AO$116,'WPTM - Section F'!$M$93:$M$494,0))&lt;&gt;0,INDEX('WPTM - Section F'!E$93:E$494,MATCH('Print View'!$AO$116,'WPTM - Section F'!$M$93:$M$494,0)),""),"")</f>
        <v/>
      </c>
      <c r="Q174" s="493"/>
      <c r="R174" s="482"/>
      <c r="S174" s="492" t="str">
        <f>IFERROR(IF(INDEX('WPTM - Section F'!D$93:D$494,MATCH('Print View'!$AP$116,'WPTM - Section F'!$M$93:$MK$494,0))&lt;&gt;0,INDEX('WPTM - Section F'!D$93:D$494,MATCH('Print View'!$AP$116,'WPTM - Section F'!$M$93:$M$494,0)),""),"")</f>
        <v/>
      </c>
      <c r="T174" s="493"/>
      <c r="U174" s="494"/>
      <c r="V174" s="481" t="str">
        <f>IFERROR(IF(INDEX('WPTM - Section F'!E$93:E$494,MATCH('Print View'!$AP$116,'WPTM - Section F'!$M$93:$M$494,0))&lt;&gt;0,INDEX('WPTM - Section F'!E$93:E$494,MATCH('Print View'!$AP$116,'WPTM - Section F'!$M$93:$M$494,0)),""),"")</f>
        <v/>
      </c>
      <c r="W174" s="493"/>
      <c r="X174" s="482"/>
      <c r="Y174" s="492" t="str">
        <f>IFERROR(IF(INDEX('WPTM - Section F'!D$93:D$494,MATCH('Print View'!$AQ$116,'WPTM - Section F'!$M$93:$MK$494,0))&lt;&gt;0,INDEX('WPTM - Section F'!D$93:D$494,MATCH('Print View'!$AQ$116,'WPTM - Section F'!$M$93:$M$494,0)),""),"")</f>
        <v/>
      </c>
      <c r="Z174" s="493"/>
      <c r="AA174" s="494"/>
      <c r="AB174" s="481" t="str">
        <f>IFERROR(IF(INDEX('WPTM - Section F'!E$93:E$494,MATCH('Print View'!$AQ$116,'WPTM - Section F'!$M$93:$M$494,0))&lt;&gt;0,INDEX('WPTM - Section F'!E$93:E$494,MATCH('Print View'!$AQ$116,'WPTM - Section F'!$M$93:$M$494,0)),""),"")</f>
        <v/>
      </c>
      <c r="AC174" s="493"/>
      <c r="AD174" s="482"/>
      <c r="AE174" s="492" t="str">
        <f>IFERROR(IF(INDEX('WPTM - Section F'!D$93:D$494,MATCH('Print View'!$AR$116,'WPTM - Section F'!$M$93:$MK$494,0))&lt;&gt;0,INDEX('WPTM - Section F'!D$93:D$494,MATCH('Print View'!$AR$116,'WPTM - Section F'!$M$93:$M$494,0)),""),"")</f>
        <v/>
      </c>
      <c r="AF174" s="493"/>
      <c r="AG174" s="494"/>
      <c r="AH174" s="481" t="str">
        <f>IFERROR(IF(INDEX('WPTM - Section F'!E$93:E$494,MATCH('Print View'!$AR$116,'WPTM - Section F'!$M$93:$M$494,0))&lt;&gt;0,INDEX('WPTM - Section F'!E$93:E$494,MATCH('Print View'!$AR$116,'WPTM - Section F'!$M$93:$M$494,0)),""),"")</f>
        <v/>
      </c>
      <c r="AI174" s="482"/>
      <c r="AJ174" s="208" t="str">
        <f>IFERROR(IF(INDEX('WPTM - Section F'!X$8:X$89,MATCH('Print View'!$A174,'WPTM - Section F'!$A$8:$A$89,0))&lt;&gt;0,INDEX('WPTM - Section F'!X$8:X$89,MATCH('Print View'!$A174,'WPTM - Section F'!$A$8:$A$89,0)),""),"")</f>
        <v/>
      </c>
      <c r="AM174" s="298"/>
      <c r="AN174" s="276" t="str">
        <f t="shared" si="0"/>
        <v>59-a1Y36000002VSZYEA4</v>
      </c>
      <c r="AO174" s="276" t="str">
        <f t="shared" si="1"/>
        <v>59-a1Y36000002VSZZEA4</v>
      </c>
      <c r="AP174" s="276" t="str">
        <f t="shared" si="2"/>
        <v>59-a1Y36000002VSZaEAO</v>
      </c>
      <c r="AQ174" s="276" t="str">
        <f t="shared" si="3"/>
        <v>59-a1Y36000002VSZbEAO</v>
      </c>
      <c r="AR174" s="276" t="str">
        <f t="shared" si="4"/>
        <v>59-a1Y36000002VSZcEAO</v>
      </c>
    </row>
    <row r="175" spans="1:44" ht="30" x14ac:dyDescent="0.25">
      <c r="A175" s="182">
        <v>60</v>
      </c>
      <c r="B175" s="182" t="str">
        <f>IFERROR(IF(INDEX('WPTM - Section F'!B$8:B$89,MATCH('Print View'!$A175,'WPTM - Section F'!$A$8:$A$89,0))&lt;&gt;0,INDEX('WPTM - Section F'!B$8:B$89,MATCH('Print View'!$A175,'WPTM - Section F'!$A$8:$A$89,0)),""),"")</f>
        <v/>
      </c>
      <c r="C175" s="182" t="str">
        <f>IFERROR(IF(INDEX('WPTM - Section F'!C$8:C$89,MATCH('Print View'!$A175,'WPTM - Section F'!$A$8:$A$89,0))&lt;&gt;0,INDEX('WPTM - Section F'!C$8:C$89,MATCH('Print View'!$A175,'WPTM - Section F'!$A$8:$A$89,0)),""),"")</f>
        <v/>
      </c>
      <c r="D175" s="182" t="str">
        <f>IFERROR(IF(INDEX('WPTM - Section F'!D$8:D$89,MATCH('Print View'!$A175,'WPTM - Section F'!$A$8:$A$89,0))&lt;&gt;0,INDEX('WPTM - Section F'!D$8:D$89,MATCH('Print View'!$A175,'WPTM - Section F'!$A$8:$A$89,0)),""),"")</f>
        <v/>
      </c>
      <c r="E175" s="182" t="str">
        <f>IFERROR(IF(INDEX('WPTM - Section F'!E$8:E$89,MATCH('Print View'!$A175,'WPTM - Section F'!$A$8:$A$89,0))&lt;&gt;0,INDEX('WPTM - Section F'!E$8:E$89,MATCH('Print View'!$A175,'WPTM - Section F'!$A$8:$A$89,0)),""),"")</f>
        <v/>
      </c>
      <c r="F175" s="183" t="str">
        <f>IFERROR(IF(INDEX('WPTM - Section F'!W$8:W$89,MATCH('Print View'!$A175,'WPTM - Section F'!$A$8:$A$89,0))&lt;&gt;0,INDEX('WPTM - Section F'!W$8:W$89,MATCH('Print View'!$A175,'WPTM - Section F'!$A$8:$A$89,0)),""),"")</f>
        <v/>
      </c>
      <c r="G175" s="489" t="str">
        <f>IFERROR(IF(INDEX('WPTM - Section F'!D$93:D$494,MATCH('Print View'!$AN$116,'WPTM - Section F'!$M$93:$MK$494,0))&lt;&gt;0,INDEX('WPTM - Section F'!D$93:D$494,MATCH('Print View'!$AN$116,'WPTM - Section F'!$M$93:$M$494,0)),""),"")</f>
        <v/>
      </c>
      <c r="H175" s="490"/>
      <c r="I175" s="491"/>
      <c r="J175" s="479" t="str">
        <f>IFERROR(IF(INDEX('WPTM - Section F'!E$93:E$494,MATCH('Print View'!$AN$116,'WPTM - Section F'!$M$93:$M$494,0))&lt;&gt;0,INDEX('WPTM - Section F'!E$93:E$494,MATCH('Print View'!$AN$116,'WPTM - Section F'!$M$93:$M$494,0)),""),"")</f>
        <v/>
      </c>
      <c r="K175" s="490"/>
      <c r="L175" s="480"/>
      <c r="M175" s="489" t="str">
        <f>IFERROR(IF(INDEX('WPTM - Section F'!D$93:D$494,MATCH('Print View'!$AO$116,'WPTM - Section F'!$M$93:$MK$494,0))&lt;&gt;0,INDEX('WPTM - Section F'!D$93:D$494,MATCH('Print View'!$AO$116,'WPTM - Section F'!$M$93:$M$494,0)),""),"")</f>
        <v/>
      </c>
      <c r="N175" s="490"/>
      <c r="O175" s="491"/>
      <c r="P175" s="479" t="str">
        <f>IFERROR(IF(INDEX('WPTM - Section F'!E$93:E$494,MATCH('Print View'!$AO$116,'WPTM - Section F'!$M$93:$M$494,0))&lt;&gt;0,INDEX('WPTM - Section F'!E$93:E$494,MATCH('Print View'!$AO$116,'WPTM - Section F'!$M$93:$M$494,0)),""),"")</f>
        <v/>
      </c>
      <c r="Q175" s="490"/>
      <c r="R175" s="480"/>
      <c r="S175" s="489" t="str">
        <f>IFERROR(IF(INDEX('WPTM - Section F'!D$93:D$494,MATCH('Print View'!$AP$116,'WPTM - Section F'!$M$93:$MK$494,0))&lt;&gt;0,INDEX('WPTM - Section F'!D$93:D$494,MATCH('Print View'!$AP$116,'WPTM - Section F'!$M$93:$M$494,0)),""),"")</f>
        <v/>
      </c>
      <c r="T175" s="490"/>
      <c r="U175" s="491"/>
      <c r="V175" s="479" t="str">
        <f>IFERROR(IF(INDEX('WPTM - Section F'!E$93:E$494,MATCH('Print View'!$AP$116,'WPTM - Section F'!$M$93:$M$494,0))&lt;&gt;0,INDEX('WPTM - Section F'!E$93:E$494,MATCH('Print View'!$AP$116,'WPTM - Section F'!$M$93:$M$494,0)),""),"")</f>
        <v/>
      </c>
      <c r="W175" s="490"/>
      <c r="X175" s="480"/>
      <c r="Y175" s="489" t="str">
        <f>IFERROR(IF(INDEX('WPTM - Section F'!D$93:D$494,MATCH('Print View'!$AQ$116,'WPTM - Section F'!$M$93:$MK$494,0))&lt;&gt;0,INDEX('WPTM - Section F'!D$93:D$494,MATCH('Print View'!$AQ$116,'WPTM - Section F'!$M$93:$M$494,0)),""),"")</f>
        <v/>
      </c>
      <c r="Z175" s="490"/>
      <c r="AA175" s="491"/>
      <c r="AB175" s="479" t="str">
        <f>IFERROR(IF(INDEX('WPTM - Section F'!E$93:E$494,MATCH('Print View'!$AQ$116,'WPTM - Section F'!$M$93:$M$494,0))&lt;&gt;0,INDEX('WPTM - Section F'!E$93:E$494,MATCH('Print View'!$AQ$116,'WPTM - Section F'!$M$93:$M$494,0)),""),"")</f>
        <v/>
      </c>
      <c r="AC175" s="490"/>
      <c r="AD175" s="480"/>
      <c r="AE175" s="489" t="str">
        <f>IFERROR(IF(INDEX('WPTM - Section F'!D$93:D$494,MATCH('Print View'!$AR$116,'WPTM - Section F'!$M$93:$MK$494,0))&lt;&gt;0,INDEX('WPTM - Section F'!D$93:D$494,MATCH('Print View'!$AR$116,'WPTM - Section F'!$M$93:$M$494,0)),""),"")</f>
        <v/>
      </c>
      <c r="AF175" s="490"/>
      <c r="AG175" s="491"/>
      <c r="AH175" s="479" t="str">
        <f>IFERROR(IF(INDEX('WPTM - Section F'!E$93:E$494,MATCH('Print View'!$AR$116,'WPTM - Section F'!$M$93:$M$494,0))&lt;&gt;0,INDEX('WPTM - Section F'!E$93:E$494,MATCH('Print View'!$AR$116,'WPTM - Section F'!$M$93:$M$494,0)),""),"")</f>
        <v/>
      </c>
      <c r="AI175" s="480"/>
      <c r="AJ175" s="207" t="str">
        <f>IFERROR(IF(INDEX('WPTM - Section F'!X$8:X$89,MATCH('Print View'!$A175,'WPTM - Section F'!$A$8:$A$89,0))&lt;&gt;0,INDEX('WPTM - Section F'!X$8:X$89,MATCH('Print View'!$A175,'WPTM - Section F'!$A$8:$A$89,0)),""),"")</f>
        <v/>
      </c>
      <c r="AM175" s="298"/>
      <c r="AN175" s="276" t="str">
        <f t="shared" si="0"/>
        <v>60-a1Y36000002VSZYEA4</v>
      </c>
      <c r="AO175" s="276" t="str">
        <f t="shared" si="1"/>
        <v>60-a1Y36000002VSZZEA4</v>
      </c>
      <c r="AP175" s="276" t="str">
        <f t="shared" si="2"/>
        <v>60-a1Y36000002VSZaEAO</v>
      </c>
      <c r="AQ175" s="276" t="str">
        <f t="shared" si="3"/>
        <v>60-a1Y36000002VSZbEAO</v>
      </c>
      <c r="AR175" s="276" t="str">
        <f t="shared" si="4"/>
        <v>60-a1Y36000002VSZcEAO</v>
      </c>
    </row>
    <row r="176" spans="1:44" ht="30" x14ac:dyDescent="0.25">
      <c r="A176" s="187">
        <v>61</v>
      </c>
      <c r="B176" s="187" t="str">
        <f>IFERROR(IF(INDEX('WPTM - Section F'!B$8:B$89,MATCH('Print View'!$A176,'WPTM - Section F'!$A$8:$A$89,0))&lt;&gt;0,INDEX('WPTM - Section F'!B$8:B$89,MATCH('Print View'!$A176,'WPTM - Section F'!$A$8:$A$89,0)),""),"")</f>
        <v/>
      </c>
      <c r="C176" s="187" t="str">
        <f>IFERROR(IF(INDEX('WPTM - Section F'!C$8:C$89,MATCH('Print View'!$A176,'WPTM - Section F'!$A$8:$A$89,0))&lt;&gt;0,INDEX('WPTM - Section F'!C$8:C$89,MATCH('Print View'!$A176,'WPTM - Section F'!$A$8:$A$89,0)),""),"")</f>
        <v/>
      </c>
      <c r="D176" s="187" t="str">
        <f>IFERROR(IF(INDEX('WPTM - Section F'!D$8:D$89,MATCH('Print View'!$A176,'WPTM - Section F'!$A$8:$A$89,0))&lt;&gt;0,INDEX('WPTM - Section F'!D$8:D$89,MATCH('Print View'!$A176,'WPTM - Section F'!$A$8:$A$89,0)),""),"")</f>
        <v/>
      </c>
      <c r="E176" s="187" t="str">
        <f>IFERROR(IF(INDEX('WPTM - Section F'!E$8:E$89,MATCH('Print View'!$A176,'WPTM - Section F'!$A$8:$A$89,0))&lt;&gt;0,INDEX('WPTM - Section F'!E$8:E$89,MATCH('Print View'!$A176,'WPTM - Section F'!$A$8:$A$89,0)),""),"")</f>
        <v/>
      </c>
      <c r="F176" s="188" t="str">
        <f>IFERROR(IF(INDEX('WPTM - Section F'!W$8:W$89,MATCH('Print View'!$A176,'WPTM - Section F'!$A$8:$A$89,0))&lt;&gt;0,INDEX('WPTM - Section F'!W$8:W$89,MATCH('Print View'!$A176,'WPTM - Section F'!$A$8:$A$89,0)),""),"")</f>
        <v/>
      </c>
      <c r="G176" s="492" t="str">
        <f>IFERROR(IF(INDEX('WPTM - Section F'!D$93:D$494,MATCH('Print View'!$AN$116,'WPTM - Section F'!$M$93:$MK$494,0))&lt;&gt;0,INDEX('WPTM - Section F'!D$93:D$494,MATCH('Print View'!$AN$116,'WPTM - Section F'!$M$93:$M$494,0)),""),"")</f>
        <v/>
      </c>
      <c r="H176" s="493"/>
      <c r="I176" s="494"/>
      <c r="J176" s="481" t="str">
        <f>IFERROR(IF(INDEX('WPTM - Section F'!E$93:E$494,MATCH('Print View'!$AN$116,'WPTM - Section F'!$M$93:$M$494,0))&lt;&gt;0,INDEX('WPTM - Section F'!E$93:E$494,MATCH('Print View'!$AN$116,'WPTM - Section F'!$M$93:$M$494,0)),""),"")</f>
        <v/>
      </c>
      <c r="K176" s="493"/>
      <c r="L176" s="482"/>
      <c r="M176" s="492" t="str">
        <f>IFERROR(IF(INDEX('WPTM - Section F'!D$93:D$494,MATCH('Print View'!$AO$116,'WPTM - Section F'!$M$93:$MK$494,0))&lt;&gt;0,INDEX('WPTM - Section F'!D$93:D$494,MATCH('Print View'!$AO$116,'WPTM - Section F'!$M$93:$M$494,0)),""),"")</f>
        <v/>
      </c>
      <c r="N176" s="493"/>
      <c r="O176" s="494"/>
      <c r="P176" s="481" t="str">
        <f>IFERROR(IF(INDEX('WPTM - Section F'!E$93:E$494,MATCH('Print View'!$AO$116,'WPTM - Section F'!$M$93:$M$494,0))&lt;&gt;0,INDEX('WPTM - Section F'!E$93:E$494,MATCH('Print View'!$AO$116,'WPTM - Section F'!$M$93:$M$494,0)),""),"")</f>
        <v/>
      </c>
      <c r="Q176" s="493"/>
      <c r="R176" s="482"/>
      <c r="S176" s="492" t="str">
        <f>IFERROR(IF(INDEX('WPTM - Section F'!D$93:D$494,MATCH('Print View'!$AP$116,'WPTM - Section F'!$M$93:$MK$494,0))&lt;&gt;0,INDEX('WPTM - Section F'!D$93:D$494,MATCH('Print View'!$AP$116,'WPTM - Section F'!$M$93:$M$494,0)),""),"")</f>
        <v/>
      </c>
      <c r="T176" s="493"/>
      <c r="U176" s="494"/>
      <c r="V176" s="481" t="str">
        <f>IFERROR(IF(INDEX('WPTM - Section F'!E$93:E$494,MATCH('Print View'!$AP$116,'WPTM - Section F'!$M$93:$M$494,0))&lt;&gt;0,INDEX('WPTM - Section F'!E$93:E$494,MATCH('Print View'!$AP$116,'WPTM - Section F'!$M$93:$M$494,0)),""),"")</f>
        <v/>
      </c>
      <c r="W176" s="493"/>
      <c r="X176" s="482"/>
      <c r="Y176" s="492" t="str">
        <f>IFERROR(IF(INDEX('WPTM - Section F'!D$93:D$494,MATCH('Print View'!$AQ$116,'WPTM - Section F'!$M$93:$MK$494,0))&lt;&gt;0,INDEX('WPTM - Section F'!D$93:D$494,MATCH('Print View'!$AQ$116,'WPTM - Section F'!$M$93:$M$494,0)),""),"")</f>
        <v/>
      </c>
      <c r="Z176" s="493"/>
      <c r="AA176" s="494"/>
      <c r="AB176" s="481" t="str">
        <f>IFERROR(IF(INDEX('WPTM - Section F'!E$93:E$494,MATCH('Print View'!$AQ$116,'WPTM - Section F'!$M$93:$M$494,0))&lt;&gt;0,INDEX('WPTM - Section F'!E$93:E$494,MATCH('Print View'!$AQ$116,'WPTM - Section F'!$M$93:$M$494,0)),""),"")</f>
        <v/>
      </c>
      <c r="AC176" s="493"/>
      <c r="AD176" s="482"/>
      <c r="AE176" s="492" t="str">
        <f>IFERROR(IF(INDEX('WPTM - Section F'!D$93:D$494,MATCH('Print View'!$AR$116,'WPTM - Section F'!$M$93:$MK$494,0))&lt;&gt;0,INDEX('WPTM - Section F'!D$93:D$494,MATCH('Print View'!$AR$116,'WPTM - Section F'!$M$93:$M$494,0)),""),"")</f>
        <v/>
      </c>
      <c r="AF176" s="493"/>
      <c r="AG176" s="494"/>
      <c r="AH176" s="481" t="str">
        <f>IFERROR(IF(INDEX('WPTM - Section F'!E$93:E$494,MATCH('Print View'!$AR$116,'WPTM - Section F'!$M$93:$M$494,0))&lt;&gt;0,INDEX('WPTM - Section F'!E$93:E$494,MATCH('Print View'!$AR$116,'WPTM - Section F'!$M$93:$M$494,0)),""),"")</f>
        <v/>
      </c>
      <c r="AI176" s="482"/>
      <c r="AJ176" s="208" t="str">
        <f>IFERROR(IF(INDEX('WPTM - Section F'!X$8:X$89,MATCH('Print View'!$A176,'WPTM - Section F'!$A$8:$A$89,0))&lt;&gt;0,INDEX('WPTM - Section F'!X$8:X$89,MATCH('Print View'!$A176,'WPTM - Section F'!$A$8:$A$89,0)),""),"")</f>
        <v/>
      </c>
      <c r="AM176" s="298"/>
      <c r="AN176" s="276" t="str">
        <f t="shared" si="0"/>
        <v>61-a1Y36000002VSZYEA4</v>
      </c>
      <c r="AO176" s="276" t="str">
        <f t="shared" si="1"/>
        <v>61-a1Y36000002VSZZEA4</v>
      </c>
      <c r="AP176" s="276" t="str">
        <f t="shared" si="2"/>
        <v>61-a1Y36000002VSZaEAO</v>
      </c>
      <c r="AQ176" s="276" t="str">
        <f t="shared" si="3"/>
        <v>61-a1Y36000002VSZbEAO</v>
      </c>
      <c r="AR176" s="276" t="str">
        <f t="shared" si="4"/>
        <v>61-a1Y36000002VSZcEAO</v>
      </c>
    </row>
    <row r="177" spans="1:44" ht="30" x14ac:dyDescent="0.25">
      <c r="A177" s="182">
        <v>62</v>
      </c>
      <c r="B177" s="182" t="str">
        <f>IFERROR(IF(INDEX('WPTM - Section F'!B$8:B$89,MATCH('Print View'!$A177,'WPTM - Section F'!$A$8:$A$89,0))&lt;&gt;0,INDEX('WPTM - Section F'!B$8:B$89,MATCH('Print View'!$A177,'WPTM - Section F'!$A$8:$A$89,0)),""),"")</f>
        <v/>
      </c>
      <c r="C177" s="182" t="str">
        <f>IFERROR(IF(INDEX('WPTM - Section F'!C$8:C$89,MATCH('Print View'!$A177,'WPTM - Section F'!$A$8:$A$89,0))&lt;&gt;0,INDEX('WPTM - Section F'!C$8:C$89,MATCH('Print View'!$A177,'WPTM - Section F'!$A$8:$A$89,0)),""),"")</f>
        <v/>
      </c>
      <c r="D177" s="182" t="str">
        <f>IFERROR(IF(INDEX('WPTM - Section F'!D$8:D$89,MATCH('Print View'!$A177,'WPTM - Section F'!$A$8:$A$89,0))&lt;&gt;0,INDEX('WPTM - Section F'!D$8:D$89,MATCH('Print View'!$A177,'WPTM - Section F'!$A$8:$A$89,0)),""),"")</f>
        <v/>
      </c>
      <c r="E177" s="182" t="str">
        <f>IFERROR(IF(INDEX('WPTM - Section F'!E$8:E$89,MATCH('Print View'!$A177,'WPTM - Section F'!$A$8:$A$89,0))&lt;&gt;0,INDEX('WPTM - Section F'!E$8:E$89,MATCH('Print View'!$A177,'WPTM - Section F'!$A$8:$A$89,0)),""),"")</f>
        <v/>
      </c>
      <c r="F177" s="183" t="str">
        <f>IFERROR(IF(INDEX('WPTM - Section F'!W$8:W$89,MATCH('Print View'!$A177,'WPTM - Section F'!$A$8:$A$89,0))&lt;&gt;0,INDEX('WPTM - Section F'!W$8:W$89,MATCH('Print View'!$A177,'WPTM - Section F'!$A$8:$A$89,0)),""),"")</f>
        <v/>
      </c>
      <c r="G177" s="489" t="str">
        <f>IFERROR(IF(INDEX('WPTM - Section F'!D$93:D$494,MATCH('Print View'!$AN$116,'WPTM - Section F'!$M$93:$MK$494,0))&lt;&gt;0,INDEX('WPTM - Section F'!D$93:D$494,MATCH('Print View'!$AN$116,'WPTM - Section F'!$M$93:$M$494,0)),""),"")</f>
        <v/>
      </c>
      <c r="H177" s="490"/>
      <c r="I177" s="491"/>
      <c r="J177" s="479" t="str">
        <f>IFERROR(IF(INDEX('WPTM - Section F'!E$93:E$494,MATCH('Print View'!$AN$116,'WPTM - Section F'!$M$93:$M$494,0))&lt;&gt;0,INDEX('WPTM - Section F'!E$93:E$494,MATCH('Print View'!$AN$116,'WPTM - Section F'!$M$93:$M$494,0)),""),"")</f>
        <v/>
      </c>
      <c r="K177" s="490"/>
      <c r="L177" s="480"/>
      <c r="M177" s="489" t="str">
        <f>IFERROR(IF(INDEX('WPTM - Section F'!D$93:D$494,MATCH('Print View'!$AO$116,'WPTM - Section F'!$M$93:$MK$494,0))&lt;&gt;0,INDEX('WPTM - Section F'!D$93:D$494,MATCH('Print View'!$AO$116,'WPTM - Section F'!$M$93:$M$494,0)),""),"")</f>
        <v/>
      </c>
      <c r="N177" s="490"/>
      <c r="O177" s="491"/>
      <c r="P177" s="479" t="str">
        <f>IFERROR(IF(INDEX('WPTM - Section F'!E$93:E$494,MATCH('Print View'!$AO$116,'WPTM - Section F'!$M$93:$M$494,0))&lt;&gt;0,INDEX('WPTM - Section F'!E$93:E$494,MATCH('Print View'!$AO$116,'WPTM - Section F'!$M$93:$M$494,0)),""),"")</f>
        <v/>
      </c>
      <c r="Q177" s="490"/>
      <c r="R177" s="480"/>
      <c r="S177" s="489" t="str">
        <f>IFERROR(IF(INDEX('WPTM - Section F'!D$93:D$494,MATCH('Print View'!$AP$116,'WPTM - Section F'!$M$93:$MK$494,0))&lt;&gt;0,INDEX('WPTM - Section F'!D$93:D$494,MATCH('Print View'!$AP$116,'WPTM - Section F'!$M$93:$M$494,0)),""),"")</f>
        <v/>
      </c>
      <c r="T177" s="490"/>
      <c r="U177" s="491"/>
      <c r="V177" s="479" t="str">
        <f>IFERROR(IF(INDEX('WPTM - Section F'!E$93:E$494,MATCH('Print View'!$AP$116,'WPTM - Section F'!$M$93:$M$494,0))&lt;&gt;0,INDEX('WPTM - Section F'!E$93:E$494,MATCH('Print View'!$AP$116,'WPTM - Section F'!$M$93:$M$494,0)),""),"")</f>
        <v/>
      </c>
      <c r="W177" s="490"/>
      <c r="X177" s="480"/>
      <c r="Y177" s="489" t="str">
        <f>IFERROR(IF(INDEX('WPTM - Section F'!D$93:D$494,MATCH('Print View'!$AQ$116,'WPTM - Section F'!$M$93:$MK$494,0))&lt;&gt;0,INDEX('WPTM - Section F'!D$93:D$494,MATCH('Print View'!$AQ$116,'WPTM - Section F'!$M$93:$M$494,0)),""),"")</f>
        <v/>
      </c>
      <c r="Z177" s="490"/>
      <c r="AA177" s="491"/>
      <c r="AB177" s="479" t="str">
        <f>IFERROR(IF(INDEX('WPTM - Section F'!E$93:E$494,MATCH('Print View'!$AQ$116,'WPTM - Section F'!$M$93:$M$494,0))&lt;&gt;0,INDEX('WPTM - Section F'!E$93:E$494,MATCH('Print View'!$AQ$116,'WPTM - Section F'!$M$93:$M$494,0)),""),"")</f>
        <v/>
      </c>
      <c r="AC177" s="490"/>
      <c r="AD177" s="480"/>
      <c r="AE177" s="489" t="str">
        <f>IFERROR(IF(INDEX('WPTM - Section F'!D$93:D$494,MATCH('Print View'!$AR$116,'WPTM - Section F'!$M$93:$MK$494,0))&lt;&gt;0,INDEX('WPTM - Section F'!D$93:D$494,MATCH('Print View'!$AR$116,'WPTM - Section F'!$M$93:$M$494,0)),""),"")</f>
        <v/>
      </c>
      <c r="AF177" s="490"/>
      <c r="AG177" s="491"/>
      <c r="AH177" s="479" t="str">
        <f>IFERROR(IF(INDEX('WPTM - Section F'!E$93:E$494,MATCH('Print View'!$AR$116,'WPTM - Section F'!$M$93:$M$494,0))&lt;&gt;0,INDEX('WPTM - Section F'!E$93:E$494,MATCH('Print View'!$AR$116,'WPTM - Section F'!$M$93:$M$494,0)),""),"")</f>
        <v/>
      </c>
      <c r="AI177" s="480"/>
      <c r="AJ177" s="207" t="str">
        <f>IFERROR(IF(INDEX('WPTM - Section F'!X$8:X$89,MATCH('Print View'!$A177,'WPTM - Section F'!$A$8:$A$89,0))&lt;&gt;0,INDEX('WPTM - Section F'!X$8:X$89,MATCH('Print View'!$A177,'WPTM - Section F'!$A$8:$A$89,0)),""),"")</f>
        <v/>
      </c>
      <c r="AM177" s="298"/>
      <c r="AN177" s="276" t="str">
        <f t="shared" si="0"/>
        <v>62-a1Y36000002VSZYEA4</v>
      </c>
      <c r="AO177" s="276" t="str">
        <f t="shared" si="1"/>
        <v>62-a1Y36000002VSZZEA4</v>
      </c>
      <c r="AP177" s="276" t="str">
        <f t="shared" si="2"/>
        <v>62-a1Y36000002VSZaEAO</v>
      </c>
      <c r="AQ177" s="276" t="str">
        <f t="shared" si="3"/>
        <v>62-a1Y36000002VSZbEAO</v>
      </c>
      <c r="AR177" s="276" t="str">
        <f t="shared" si="4"/>
        <v>62-a1Y36000002VSZcEAO</v>
      </c>
    </row>
    <row r="178" spans="1:44" ht="30" x14ac:dyDescent="0.25">
      <c r="A178" s="187">
        <v>63</v>
      </c>
      <c r="B178" s="187" t="str">
        <f>IFERROR(IF(INDEX('WPTM - Section F'!B$8:B$89,MATCH('Print View'!$A178,'WPTM - Section F'!$A$8:$A$89,0))&lt;&gt;0,INDEX('WPTM - Section F'!B$8:B$89,MATCH('Print View'!$A178,'WPTM - Section F'!$A$8:$A$89,0)),""),"")</f>
        <v/>
      </c>
      <c r="C178" s="187" t="str">
        <f>IFERROR(IF(INDEX('WPTM - Section F'!C$8:C$89,MATCH('Print View'!$A178,'WPTM - Section F'!$A$8:$A$89,0))&lt;&gt;0,INDEX('WPTM - Section F'!C$8:C$89,MATCH('Print View'!$A178,'WPTM - Section F'!$A$8:$A$89,0)),""),"")</f>
        <v/>
      </c>
      <c r="D178" s="187" t="str">
        <f>IFERROR(IF(INDEX('WPTM - Section F'!D$8:D$89,MATCH('Print View'!$A178,'WPTM - Section F'!$A$8:$A$89,0))&lt;&gt;0,INDEX('WPTM - Section F'!D$8:D$89,MATCH('Print View'!$A178,'WPTM - Section F'!$A$8:$A$89,0)),""),"")</f>
        <v/>
      </c>
      <c r="E178" s="187" t="str">
        <f>IFERROR(IF(INDEX('WPTM - Section F'!E$8:E$89,MATCH('Print View'!$A178,'WPTM - Section F'!$A$8:$A$89,0))&lt;&gt;0,INDEX('WPTM - Section F'!E$8:E$89,MATCH('Print View'!$A178,'WPTM - Section F'!$A$8:$A$89,0)),""),"")</f>
        <v/>
      </c>
      <c r="F178" s="188" t="str">
        <f>IFERROR(IF(INDEX('WPTM - Section F'!W$8:W$89,MATCH('Print View'!$A178,'WPTM - Section F'!$A$8:$A$89,0))&lt;&gt;0,INDEX('WPTM - Section F'!W$8:W$89,MATCH('Print View'!$A178,'WPTM - Section F'!$A$8:$A$89,0)),""),"")</f>
        <v/>
      </c>
      <c r="G178" s="492" t="str">
        <f>IFERROR(IF(INDEX('WPTM - Section F'!D$93:D$494,MATCH('Print View'!$AN$116,'WPTM - Section F'!$M$93:$MK$494,0))&lt;&gt;0,INDEX('WPTM - Section F'!D$93:D$494,MATCH('Print View'!$AN$116,'WPTM - Section F'!$M$93:$M$494,0)),""),"")</f>
        <v/>
      </c>
      <c r="H178" s="493"/>
      <c r="I178" s="494"/>
      <c r="J178" s="481" t="str">
        <f>IFERROR(IF(INDEX('WPTM - Section F'!E$93:E$494,MATCH('Print View'!$AN$116,'WPTM - Section F'!$M$93:$M$494,0))&lt;&gt;0,INDEX('WPTM - Section F'!E$93:E$494,MATCH('Print View'!$AN$116,'WPTM - Section F'!$M$93:$M$494,0)),""),"")</f>
        <v/>
      </c>
      <c r="K178" s="493"/>
      <c r="L178" s="482"/>
      <c r="M178" s="492" t="str">
        <f>IFERROR(IF(INDEX('WPTM - Section F'!D$93:D$494,MATCH('Print View'!$AO$116,'WPTM - Section F'!$M$93:$MK$494,0))&lt;&gt;0,INDEX('WPTM - Section F'!D$93:D$494,MATCH('Print View'!$AO$116,'WPTM - Section F'!$M$93:$M$494,0)),""),"")</f>
        <v/>
      </c>
      <c r="N178" s="493"/>
      <c r="O178" s="494"/>
      <c r="P178" s="481" t="str">
        <f>IFERROR(IF(INDEX('WPTM - Section F'!E$93:E$494,MATCH('Print View'!$AO$116,'WPTM - Section F'!$M$93:$M$494,0))&lt;&gt;0,INDEX('WPTM - Section F'!E$93:E$494,MATCH('Print View'!$AO$116,'WPTM - Section F'!$M$93:$M$494,0)),""),"")</f>
        <v/>
      </c>
      <c r="Q178" s="493"/>
      <c r="R178" s="482"/>
      <c r="S178" s="492" t="str">
        <f>IFERROR(IF(INDEX('WPTM - Section F'!D$93:D$494,MATCH('Print View'!$AP$116,'WPTM - Section F'!$M$93:$MK$494,0))&lt;&gt;0,INDEX('WPTM - Section F'!D$93:D$494,MATCH('Print View'!$AP$116,'WPTM - Section F'!$M$93:$M$494,0)),""),"")</f>
        <v/>
      </c>
      <c r="T178" s="493"/>
      <c r="U178" s="494"/>
      <c r="V178" s="481" t="str">
        <f>IFERROR(IF(INDEX('WPTM - Section F'!E$93:E$494,MATCH('Print View'!$AP$116,'WPTM - Section F'!$M$93:$M$494,0))&lt;&gt;0,INDEX('WPTM - Section F'!E$93:E$494,MATCH('Print View'!$AP$116,'WPTM - Section F'!$M$93:$M$494,0)),""),"")</f>
        <v/>
      </c>
      <c r="W178" s="493"/>
      <c r="X178" s="482"/>
      <c r="Y178" s="492" t="str">
        <f>IFERROR(IF(INDEX('WPTM - Section F'!D$93:D$494,MATCH('Print View'!$AQ$116,'WPTM - Section F'!$M$93:$MK$494,0))&lt;&gt;0,INDEX('WPTM - Section F'!D$93:D$494,MATCH('Print View'!$AQ$116,'WPTM - Section F'!$M$93:$M$494,0)),""),"")</f>
        <v/>
      </c>
      <c r="Z178" s="493"/>
      <c r="AA178" s="494"/>
      <c r="AB178" s="481" t="str">
        <f>IFERROR(IF(INDEX('WPTM - Section F'!E$93:E$494,MATCH('Print View'!$AQ$116,'WPTM - Section F'!$M$93:$M$494,0))&lt;&gt;0,INDEX('WPTM - Section F'!E$93:E$494,MATCH('Print View'!$AQ$116,'WPTM - Section F'!$M$93:$M$494,0)),""),"")</f>
        <v/>
      </c>
      <c r="AC178" s="493"/>
      <c r="AD178" s="482"/>
      <c r="AE178" s="492" t="str">
        <f>IFERROR(IF(INDEX('WPTM - Section F'!D$93:D$494,MATCH('Print View'!$AR$116,'WPTM - Section F'!$M$93:$MK$494,0))&lt;&gt;0,INDEX('WPTM - Section F'!D$93:D$494,MATCH('Print View'!$AR$116,'WPTM - Section F'!$M$93:$M$494,0)),""),"")</f>
        <v/>
      </c>
      <c r="AF178" s="493"/>
      <c r="AG178" s="494"/>
      <c r="AH178" s="481" t="str">
        <f>IFERROR(IF(INDEX('WPTM - Section F'!E$93:E$494,MATCH('Print View'!$AR$116,'WPTM - Section F'!$M$93:$M$494,0))&lt;&gt;0,INDEX('WPTM - Section F'!E$93:E$494,MATCH('Print View'!$AR$116,'WPTM - Section F'!$M$93:$M$494,0)),""),"")</f>
        <v/>
      </c>
      <c r="AI178" s="482"/>
      <c r="AJ178" s="208" t="str">
        <f>IFERROR(IF(INDEX('WPTM - Section F'!X$8:X$89,MATCH('Print View'!$A178,'WPTM - Section F'!$A$8:$A$89,0))&lt;&gt;0,INDEX('WPTM - Section F'!X$8:X$89,MATCH('Print View'!$A178,'WPTM - Section F'!$A$8:$A$89,0)),""),"")</f>
        <v/>
      </c>
      <c r="AM178" s="298"/>
      <c r="AN178" s="276" t="str">
        <f t="shared" si="0"/>
        <v>63-a1Y36000002VSZYEA4</v>
      </c>
      <c r="AO178" s="276" t="str">
        <f t="shared" si="1"/>
        <v>63-a1Y36000002VSZZEA4</v>
      </c>
      <c r="AP178" s="276" t="str">
        <f t="shared" si="2"/>
        <v>63-a1Y36000002VSZaEAO</v>
      </c>
      <c r="AQ178" s="276" t="str">
        <f t="shared" si="3"/>
        <v>63-a1Y36000002VSZbEAO</v>
      </c>
      <c r="AR178" s="276" t="str">
        <f t="shared" si="4"/>
        <v>63-a1Y36000002VSZcEAO</v>
      </c>
    </row>
    <row r="179" spans="1:44" ht="30" x14ac:dyDescent="0.25">
      <c r="A179" s="182">
        <v>64</v>
      </c>
      <c r="B179" s="182" t="str">
        <f>IFERROR(IF(INDEX('WPTM - Section F'!B$8:B$89,MATCH('Print View'!$A179,'WPTM - Section F'!$A$8:$A$89,0))&lt;&gt;0,INDEX('WPTM - Section F'!B$8:B$89,MATCH('Print View'!$A179,'WPTM - Section F'!$A$8:$A$89,0)),""),"")</f>
        <v/>
      </c>
      <c r="C179" s="182" t="str">
        <f>IFERROR(IF(INDEX('WPTM - Section F'!C$8:C$89,MATCH('Print View'!$A179,'WPTM - Section F'!$A$8:$A$89,0))&lt;&gt;0,INDEX('WPTM - Section F'!C$8:C$89,MATCH('Print View'!$A179,'WPTM - Section F'!$A$8:$A$89,0)),""),"")</f>
        <v/>
      </c>
      <c r="D179" s="182" t="str">
        <f>IFERROR(IF(INDEX('WPTM - Section F'!D$8:D$89,MATCH('Print View'!$A179,'WPTM - Section F'!$A$8:$A$89,0))&lt;&gt;0,INDEX('WPTM - Section F'!D$8:D$89,MATCH('Print View'!$A179,'WPTM - Section F'!$A$8:$A$89,0)),""),"")</f>
        <v/>
      </c>
      <c r="E179" s="182" t="str">
        <f>IFERROR(IF(INDEX('WPTM - Section F'!E$8:E$89,MATCH('Print View'!$A179,'WPTM - Section F'!$A$8:$A$89,0))&lt;&gt;0,INDEX('WPTM - Section F'!E$8:E$89,MATCH('Print View'!$A179,'WPTM - Section F'!$A$8:$A$89,0)),""),"")</f>
        <v/>
      </c>
      <c r="F179" s="183" t="str">
        <f>IFERROR(IF(INDEX('WPTM - Section F'!W$8:W$89,MATCH('Print View'!$A179,'WPTM - Section F'!$A$8:$A$89,0))&lt;&gt;0,INDEX('WPTM - Section F'!W$8:W$89,MATCH('Print View'!$A179,'WPTM - Section F'!$A$8:$A$89,0)),""),"")</f>
        <v/>
      </c>
      <c r="G179" s="489" t="str">
        <f>IFERROR(IF(INDEX('WPTM - Section F'!D$93:D$494,MATCH('Print View'!$AN$116,'WPTM - Section F'!$M$93:$MK$494,0))&lt;&gt;0,INDEX('WPTM - Section F'!D$93:D$494,MATCH('Print View'!$AN$116,'WPTM - Section F'!$M$93:$M$494,0)),""),"")</f>
        <v/>
      </c>
      <c r="H179" s="490"/>
      <c r="I179" s="491"/>
      <c r="J179" s="479" t="str">
        <f>IFERROR(IF(INDEX('WPTM - Section F'!E$93:E$494,MATCH('Print View'!$AN$116,'WPTM - Section F'!$M$93:$M$494,0))&lt;&gt;0,INDEX('WPTM - Section F'!E$93:E$494,MATCH('Print View'!$AN$116,'WPTM - Section F'!$M$93:$M$494,0)),""),"")</f>
        <v/>
      </c>
      <c r="K179" s="490"/>
      <c r="L179" s="480"/>
      <c r="M179" s="489" t="str">
        <f>IFERROR(IF(INDEX('WPTM - Section F'!D$93:D$494,MATCH('Print View'!$AO$116,'WPTM - Section F'!$M$93:$MK$494,0))&lt;&gt;0,INDEX('WPTM - Section F'!D$93:D$494,MATCH('Print View'!$AO$116,'WPTM - Section F'!$M$93:$M$494,0)),""),"")</f>
        <v/>
      </c>
      <c r="N179" s="490"/>
      <c r="O179" s="491"/>
      <c r="P179" s="479" t="str">
        <f>IFERROR(IF(INDEX('WPTM - Section F'!E$93:E$494,MATCH('Print View'!$AO$116,'WPTM - Section F'!$M$93:$M$494,0))&lt;&gt;0,INDEX('WPTM - Section F'!E$93:E$494,MATCH('Print View'!$AO$116,'WPTM - Section F'!$M$93:$M$494,0)),""),"")</f>
        <v/>
      </c>
      <c r="Q179" s="490"/>
      <c r="R179" s="480"/>
      <c r="S179" s="489" t="str">
        <f>IFERROR(IF(INDEX('WPTM - Section F'!D$93:D$494,MATCH('Print View'!$AP$116,'WPTM - Section F'!$M$93:$MK$494,0))&lt;&gt;0,INDEX('WPTM - Section F'!D$93:D$494,MATCH('Print View'!$AP$116,'WPTM - Section F'!$M$93:$M$494,0)),""),"")</f>
        <v/>
      </c>
      <c r="T179" s="490"/>
      <c r="U179" s="491"/>
      <c r="V179" s="479" t="str">
        <f>IFERROR(IF(INDEX('WPTM - Section F'!E$93:E$494,MATCH('Print View'!$AP$116,'WPTM - Section F'!$M$93:$M$494,0))&lt;&gt;0,INDEX('WPTM - Section F'!E$93:E$494,MATCH('Print View'!$AP$116,'WPTM - Section F'!$M$93:$M$494,0)),""),"")</f>
        <v/>
      </c>
      <c r="W179" s="490"/>
      <c r="X179" s="480"/>
      <c r="Y179" s="489" t="str">
        <f>IFERROR(IF(INDEX('WPTM - Section F'!D$93:D$494,MATCH('Print View'!$AQ$116,'WPTM - Section F'!$M$93:$MK$494,0))&lt;&gt;0,INDEX('WPTM - Section F'!D$93:D$494,MATCH('Print View'!$AQ$116,'WPTM - Section F'!$M$93:$M$494,0)),""),"")</f>
        <v/>
      </c>
      <c r="Z179" s="490"/>
      <c r="AA179" s="491"/>
      <c r="AB179" s="479" t="str">
        <f>IFERROR(IF(INDEX('WPTM - Section F'!E$93:E$494,MATCH('Print View'!$AQ$116,'WPTM - Section F'!$M$93:$M$494,0))&lt;&gt;0,INDEX('WPTM - Section F'!E$93:E$494,MATCH('Print View'!$AQ$116,'WPTM - Section F'!$M$93:$M$494,0)),""),"")</f>
        <v/>
      </c>
      <c r="AC179" s="490"/>
      <c r="AD179" s="480"/>
      <c r="AE179" s="489" t="str">
        <f>IFERROR(IF(INDEX('WPTM - Section F'!D$93:D$494,MATCH('Print View'!$AR$116,'WPTM - Section F'!$M$93:$MK$494,0))&lt;&gt;0,INDEX('WPTM - Section F'!D$93:D$494,MATCH('Print View'!$AR$116,'WPTM - Section F'!$M$93:$M$494,0)),""),"")</f>
        <v/>
      </c>
      <c r="AF179" s="490"/>
      <c r="AG179" s="491"/>
      <c r="AH179" s="479" t="str">
        <f>IFERROR(IF(INDEX('WPTM - Section F'!E$93:E$494,MATCH('Print View'!$AR$116,'WPTM - Section F'!$M$93:$M$494,0))&lt;&gt;0,INDEX('WPTM - Section F'!E$93:E$494,MATCH('Print View'!$AR$116,'WPTM - Section F'!$M$93:$M$494,0)),""),"")</f>
        <v/>
      </c>
      <c r="AI179" s="480"/>
      <c r="AJ179" s="207" t="str">
        <f>IFERROR(IF(INDEX('WPTM - Section F'!X$8:X$89,MATCH('Print View'!$A179,'WPTM - Section F'!$A$8:$A$89,0))&lt;&gt;0,INDEX('WPTM - Section F'!X$8:X$89,MATCH('Print View'!$A179,'WPTM - Section F'!$A$8:$A$89,0)),""),"")</f>
        <v/>
      </c>
      <c r="AM179" s="298"/>
      <c r="AN179" s="276" t="str">
        <f t="shared" si="0"/>
        <v>64-a1Y36000002VSZYEA4</v>
      </c>
      <c r="AO179" s="276" t="str">
        <f t="shared" si="1"/>
        <v>64-a1Y36000002VSZZEA4</v>
      </c>
      <c r="AP179" s="276" t="str">
        <f t="shared" si="2"/>
        <v>64-a1Y36000002VSZaEAO</v>
      </c>
      <c r="AQ179" s="276" t="str">
        <f t="shared" si="3"/>
        <v>64-a1Y36000002VSZbEAO</v>
      </c>
      <c r="AR179" s="276" t="str">
        <f t="shared" si="4"/>
        <v>64-a1Y36000002VSZcEAO</v>
      </c>
    </row>
    <row r="180" spans="1:44" ht="30" x14ac:dyDescent="0.25">
      <c r="A180" s="187">
        <v>65</v>
      </c>
      <c r="B180" s="187" t="str">
        <f>IFERROR(IF(INDEX('WPTM - Section F'!B$8:B$89,MATCH('Print View'!$A180,'WPTM - Section F'!$A$8:$A$89,0))&lt;&gt;0,INDEX('WPTM - Section F'!B$8:B$89,MATCH('Print View'!$A180,'WPTM - Section F'!$A$8:$A$89,0)),""),"")</f>
        <v/>
      </c>
      <c r="C180" s="187" t="str">
        <f>IFERROR(IF(INDEX('WPTM - Section F'!C$8:C$89,MATCH('Print View'!$A180,'WPTM - Section F'!$A$8:$A$89,0))&lt;&gt;0,INDEX('WPTM - Section F'!C$8:C$89,MATCH('Print View'!$A180,'WPTM - Section F'!$A$8:$A$89,0)),""),"")</f>
        <v/>
      </c>
      <c r="D180" s="187" t="str">
        <f>IFERROR(IF(INDEX('WPTM - Section F'!D$8:D$89,MATCH('Print View'!$A180,'WPTM - Section F'!$A$8:$A$89,0))&lt;&gt;0,INDEX('WPTM - Section F'!D$8:D$89,MATCH('Print View'!$A180,'WPTM - Section F'!$A$8:$A$89,0)),""),"")</f>
        <v/>
      </c>
      <c r="E180" s="187" t="str">
        <f>IFERROR(IF(INDEX('WPTM - Section F'!E$8:E$89,MATCH('Print View'!$A180,'WPTM - Section F'!$A$8:$A$89,0))&lt;&gt;0,INDEX('WPTM - Section F'!E$8:E$89,MATCH('Print View'!$A180,'WPTM - Section F'!$A$8:$A$89,0)),""),"")</f>
        <v/>
      </c>
      <c r="F180" s="188" t="str">
        <f>IFERROR(IF(INDEX('WPTM - Section F'!W$8:W$89,MATCH('Print View'!$A180,'WPTM - Section F'!$A$8:$A$89,0))&lt;&gt;0,INDEX('WPTM - Section F'!W$8:W$89,MATCH('Print View'!$A180,'WPTM - Section F'!$A$8:$A$89,0)),""),"")</f>
        <v/>
      </c>
      <c r="G180" s="492" t="str">
        <f>IFERROR(IF(INDEX('WPTM - Section F'!D$93:D$494,MATCH('Print View'!$AN$116,'WPTM - Section F'!$M$93:$MK$494,0))&lt;&gt;0,INDEX('WPTM - Section F'!D$93:D$494,MATCH('Print View'!$AN$116,'WPTM - Section F'!$M$93:$M$494,0)),""),"")</f>
        <v/>
      </c>
      <c r="H180" s="493"/>
      <c r="I180" s="494"/>
      <c r="J180" s="481" t="str">
        <f>IFERROR(IF(INDEX('WPTM - Section F'!E$93:E$494,MATCH('Print View'!$AN$116,'WPTM - Section F'!$M$93:$M$494,0))&lt;&gt;0,INDEX('WPTM - Section F'!E$93:E$494,MATCH('Print View'!$AN$116,'WPTM - Section F'!$M$93:$M$494,0)),""),"")</f>
        <v/>
      </c>
      <c r="K180" s="493"/>
      <c r="L180" s="482"/>
      <c r="M180" s="492" t="str">
        <f>IFERROR(IF(INDEX('WPTM - Section F'!D$93:D$494,MATCH('Print View'!$AO$116,'WPTM - Section F'!$M$93:$MK$494,0))&lt;&gt;0,INDEX('WPTM - Section F'!D$93:D$494,MATCH('Print View'!$AO$116,'WPTM - Section F'!$M$93:$M$494,0)),""),"")</f>
        <v/>
      </c>
      <c r="N180" s="493"/>
      <c r="O180" s="494"/>
      <c r="P180" s="481" t="str">
        <f>IFERROR(IF(INDEX('WPTM - Section F'!E$93:E$494,MATCH('Print View'!$AO$116,'WPTM - Section F'!$M$93:$M$494,0))&lt;&gt;0,INDEX('WPTM - Section F'!E$93:E$494,MATCH('Print View'!$AO$116,'WPTM - Section F'!$M$93:$M$494,0)),""),"")</f>
        <v/>
      </c>
      <c r="Q180" s="493"/>
      <c r="R180" s="482"/>
      <c r="S180" s="492" t="str">
        <f>IFERROR(IF(INDEX('WPTM - Section F'!D$93:D$494,MATCH('Print View'!$AP$116,'WPTM - Section F'!$M$93:$MK$494,0))&lt;&gt;0,INDEX('WPTM - Section F'!D$93:D$494,MATCH('Print View'!$AP$116,'WPTM - Section F'!$M$93:$M$494,0)),""),"")</f>
        <v/>
      </c>
      <c r="T180" s="493"/>
      <c r="U180" s="494"/>
      <c r="V180" s="481" t="str">
        <f>IFERROR(IF(INDEX('WPTM - Section F'!E$93:E$494,MATCH('Print View'!$AP$116,'WPTM - Section F'!$M$93:$M$494,0))&lt;&gt;0,INDEX('WPTM - Section F'!E$93:E$494,MATCH('Print View'!$AP$116,'WPTM - Section F'!$M$93:$M$494,0)),""),"")</f>
        <v/>
      </c>
      <c r="W180" s="493"/>
      <c r="X180" s="482"/>
      <c r="Y180" s="492" t="str">
        <f>IFERROR(IF(INDEX('WPTM - Section F'!D$93:D$494,MATCH('Print View'!$AQ$116,'WPTM - Section F'!$M$93:$MK$494,0))&lt;&gt;0,INDEX('WPTM - Section F'!D$93:D$494,MATCH('Print View'!$AQ$116,'WPTM - Section F'!$M$93:$M$494,0)),""),"")</f>
        <v/>
      </c>
      <c r="Z180" s="493"/>
      <c r="AA180" s="494"/>
      <c r="AB180" s="481" t="str">
        <f>IFERROR(IF(INDEX('WPTM - Section F'!E$93:E$494,MATCH('Print View'!$AQ$116,'WPTM - Section F'!$M$93:$M$494,0))&lt;&gt;0,INDEX('WPTM - Section F'!E$93:E$494,MATCH('Print View'!$AQ$116,'WPTM - Section F'!$M$93:$M$494,0)),""),"")</f>
        <v/>
      </c>
      <c r="AC180" s="493"/>
      <c r="AD180" s="482"/>
      <c r="AE180" s="492" t="str">
        <f>IFERROR(IF(INDEX('WPTM - Section F'!D$93:D$494,MATCH('Print View'!$AR$116,'WPTM - Section F'!$M$93:$MK$494,0))&lt;&gt;0,INDEX('WPTM - Section F'!D$93:D$494,MATCH('Print View'!$AR$116,'WPTM - Section F'!$M$93:$M$494,0)),""),"")</f>
        <v/>
      </c>
      <c r="AF180" s="493"/>
      <c r="AG180" s="494"/>
      <c r="AH180" s="481" t="str">
        <f>IFERROR(IF(INDEX('WPTM - Section F'!E$93:E$494,MATCH('Print View'!$AR$116,'WPTM - Section F'!$M$93:$M$494,0))&lt;&gt;0,INDEX('WPTM - Section F'!E$93:E$494,MATCH('Print View'!$AR$116,'WPTM - Section F'!$M$93:$M$494,0)),""),"")</f>
        <v/>
      </c>
      <c r="AI180" s="482"/>
      <c r="AJ180" s="208" t="str">
        <f>IFERROR(IF(INDEX('WPTM - Section F'!X$8:X$89,MATCH('Print View'!$A180,'WPTM - Section F'!$A$8:$A$89,0))&lt;&gt;0,INDEX('WPTM - Section F'!X$8:X$89,MATCH('Print View'!$A180,'WPTM - Section F'!$A$8:$A$89,0)),""),"")</f>
        <v/>
      </c>
      <c r="AM180" s="298"/>
      <c r="AN180" s="276" t="str">
        <f t="shared" si="0"/>
        <v>65-a1Y36000002VSZYEA4</v>
      </c>
      <c r="AO180" s="276" t="str">
        <f t="shared" si="1"/>
        <v>65-a1Y36000002VSZZEA4</v>
      </c>
      <c r="AP180" s="276" t="str">
        <f t="shared" si="2"/>
        <v>65-a1Y36000002VSZaEAO</v>
      </c>
      <c r="AQ180" s="276" t="str">
        <f t="shared" si="3"/>
        <v>65-a1Y36000002VSZbEAO</v>
      </c>
      <c r="AR180" s="276" t="str">
        <f t="shared" si="4"/>
        <v>65-a1Y36000002VSZcEAO</v>
      </c>
    </row>
    <row r="181" spans="1:44" ht="30" x14ac:dyDescent="0.25">
      <c r="A181" s="182">
        <v>66</v>
      </c>
      <c r="B181" s="182" t="str">
        <f>IFERROR(IF(INDEX('WPTM - Section F'!B$8:B$89,MATCH('Print View'!$A181,'WPTM - Section F'!$A$8:$A$89,0))&lt;&gt;0,INDEX('WPTM - Section F'!B$8:B$89,MATCH('Print View'!$A181,'WPTM - Section F'!$A$8:$A$89,0)),""),"")</f>
        <v/>
      </c>
      <c r="C181" s="182" t="str">
        <f>IFERROR(IF(INDEX('WPTM - Section F'!C$8:C$89,MATCH('Print View'!$A181,'WPTM - Section F'!$A$8:$A$89,0))&lt;&gt;0,INDEX('WPTM - Section F'!C$8:C$89,MATCH('Print View'!$A181,'WPTM - Section F'!$A$8:$A$89,0)),""),"")</f>
        <v/>
      </c>
      <c r="D181" s="182" t="str">
        <f>IFERROR(IF(INDEX('WPTM - Section F'!D$8:D$89,MATCH('Print View'!$A181,'WPTM - Section F'!$A$8:$A$89,0))&lt;&gt;0,INDEX('WPTM - Section F'!D$8:D$89,MATCH('Print View'!$A181,'WPTM - Section F'!$A$8:$A$89,0)),""),"")</f>
        <v/>
      </c>
      <c r="E181" s="182" t="str">
        <f>IFERROR(IF(INDEX('WPTM - Section F'!E$8:E$89,MATCH('Print View'!$A181,'WPTM - Section F'!$A$8:$A$89,0))&lt;&gt;0,INDEX('WPTM - Section F'!E$8:E$89,MATCH('Print View'!$A181,'WPTM - Section F'!$A$8:$A$89,0)),""),"")</f>
        <v/>
      </c>
      <c r="F181" s="183" t="str">
        <f>IFERROR(IF(INDEX('WPTM - Section F'!W$8:W$89,MATCH('Print View'!$A181,'WPTM - Section F'!$A$8:$A$89,0))&lt;&gt;0,INDEX('WPTM - Section F'!W$8:W$89,MATCH('Print View'!$A181,'WPTM - Section F'!$A$8:$A$89,0)),""),"")</f>
        <v/>
      </c>
      <c r="G181" s="489" t="str">
        <f>IFERROR(IF(INDEX('WPTM - Section F'!D$93:D$494,MATCH('Print View'!$AN$116,'WPTM - Section F'!$M$93:$MK$494,0))&lt;&gt;0,INDEX('WPTM - Section F'!D$93:D$494,MATCH('Print View'!$AN$116,'WPTM - Section F'!$M$93:$M$494,0)),""),"")</f>
        <v/>
      </c>
      <c r="H181" s="490"/>
      <c r="I181" s="491"/>
      <c r="J181" s="479" t="str">
        <f>IFERROR(IF(INDEX('WPTM - Section F'!E$93:E$494,MATCH('Print View'!$AN$116,'WPTM - Section F'!$M$93:$M$494,0))&lt;&gt;0,INDEX('WPTM - Section F'!E$93:E$494,MATCH('Print View'!$AN$116,'WPTM - Section F'!$M$93:$M$494,0)),""),"")</f>
        <v/>
      </c>
      <c r="K181" s="490"/>
      <c r="L181" s="480"/>
      <c r="M181" s="489" t="str">
        <f>IFERROR(IF(INDEX('WPTM - Section F'!D$93:D$494,MATCH('Print View'!$AO$116,'WPTM - Section F'!$M$93:$MK$494,0))&lt;&gt;0,INDEX('WPTM - Section F'!D$93:D$494,MATCH('Print View'!$AO$116,'WPTM - Section F'!$M$93:$M$494,0)),""),"")</f>
        <v/>
      </c>
      <c r="N181" s="490"/>
      <c r="O181" s="491"/>
      <c r="P181" s="479" t="str">
        <f>IFERROR(IF(INDEX('WPTM - Section F'!E$93:E$494,MATCH('Print View'!$AO$116,'WPTM - Section F'!$M$93:$M$494,0))&lt;&gt;0,INDEX('WPTM - Section F'!E$93:E$494,MATCH('Print View'!$AO$116,'WPTM - Section F'!$M$93:$M$494,0)),""),"")</f>
        <v/>
      </c>
      <c r="Q181" s="490"/>
      <c r="R181" s="480"/>
      <c r="S181" s="489" t="str">
        <f>IFERROR(IF(INDEX('WPTM - Section F'!D$93:D$494,MATCH('Print View'!$AP$116,'WPTM - Section F'!$M$93:$MK$494,0))&lt;&gt;0,INDEX('WPTM - Section F'!D$93:D$494,MATCH('Print View'!$AP$116,'WPTM - Section F'!$M$93:$M$494,0)),""),"")</f>
        <v/>
      </c>
      <c r="T181" s="490"/>
      <c r="U181" s="491"/>
      <c r="V181" s="479" t="str">
        <f>IFERROR(IF(INDEX('WPTM - Section F'!E$93:E$494,MATCH('Print View'!$AP$116,'WPTM - Section F'!$M$93:$M$494,0))&lt;&gt;0,INDEX('WPTM - Section F'!E$93:E$494,MATCH('Print View'!$AP$116,'WPTM - Section F'!$M$93:$M$494,0)),""),"")</f>
        <v/>
      </c>
      <c r="W181" s="490"/>
      <c r="X181" s="480"/>
      <c r="Y181" s="489" t="str">
        <f>IFERROR(IF(INDEX('WPTM - Section F'!D$93:D$494,MATCH('Print View'!$AQ$116,'WPTM - Section F'!$M$93:$MK$494,0))&lt;&gt;0,INDEX('WPTM - Section F'!D$93:D$494,MATCH('Print View'!$AQ$116,'WPTM - Section F'!$M$93:$M$494,0)),""),"")</f>
        <v/>
      </c>
      <c r="Z181" s="490"/>
      <c r="AA181" s="491"/>
      <c r="AB181" s="479" t="str">
        <f>IFERROR(IF(INDEX('WPTM - Section F'!E$93:E$494,MATCH('Print View'!$AQ$116,'WPTM - Section F'!$M$93:$M$494,0))&lt;&gt;0,INDEX('WPTM - Section F'!E$93:E$494,MATCH('Print View'!$AQ$116,'WPTM - Section F'!$M$93:$M$494,0)),""),"")</f>
        <v/>
      </c>
      <c r="AC181" s="490"/>
      <c r="AD181" s="480"/>
      <c r="AE181" s="489" t="str">
        <f>IFERROR(IF(INDEX('WPTM - Section F'!D$93:D$494,MATCH('Print View'!$AR$116,'WPTM - Section F'!$M$93:$MK$494,0))&lt;&gt;0,INDEX('WPTM - Section F'!D$93:D$494,MATCH('Print View'!$AR$116,'WPTM - Section F'!$M$93:$M$494,0)),""),"")</f>
        <v/>
      </c>
      <c r="AF181" s="490"/>
      <c r="AG181" s="491"/>
      <c r="AH181" s="479" t="str">
        <f>IFERROR(IF(INDEX('WPTM - Section F'!E$93:E$494,MATCH('Print View'!$AR$116,'WPTM - Section F'!$M$93:$M$494,0))&lt;&gt;0,INDEX('WPTM - Section F'!E$93:E$494,MATCH('Print View'!$AR$116,'WPTM - Section F'!$M$93:$M$494,0)),""),"")</f>
        <v/>
      </c>
      <c r="AI181" s="480"/>
      <c r="AJ181" s="207" t="str">
        <f>IFERROR(IF(INDEX('WPTM - Section F'!X$8:X$89,MATCH('Print View'!$A181,'WPTM - Section F'!$A$8:$A$89,0))&lt;&gt;0,INDEX('WPTM - Section F'!X$8:X$89,MATCH('Print View'!$A181,'WPTM - Section F'!$A$8:$A$89,0)),""),"")</f>
        <v/>
      </c>
      <c r="AM181" s="298"/>
      <c r="AN181" s="276" t="str">
        <f t="shared" ref="AN181:AN195" si="5">CONCATENATE(A181,"-",$H$113)</f>
        <v>66-a1Y36000002VSZYEA4</v>
      </c>
      <c r="AO181" s="276" t="str">
        <f t="shared" ref="AO181:AO195" si="6">CONCATENATE($A181,"-",$N$113)</f>
        <v>66-a1Y36000002VSZZEA4</v>
      </c>
      <c r="AP181" s="276" t="str">
        <f t="shared" ref="AP181:AP195" si="7">CONCATENATE($A181,"-",$T$113)</f>
        <v>66-a1Y36000002VSZaEAO</v>
      </c>
      <c r="AQ181" s="276" t="str">
        <f t="shared" ref="AQ181:AQ195" si="8">CONCATENATE($A181,"-",$Z$113)</f>
        <v>66-a1Y36000002VSZbEAO</v>
      </c>
      <c r="AR181" s="276" t="str">
        <f t="shared" ref="AR181:AR195" si="9">CONCATENATE($A181,"-",$AF$113)</f>
        <v>66-a1Y36000002VSZcEAO</v>
      </c>
    </row>
    <row r="182" spans="1:44" ht="30" x14ac:dyDescent="0.25">
      <c r="A182" s="187">
        <v>67</v>
      </c>
      <c r="B182" s="187" t="str">
        <f>IFERROR(IF(INDEX('WPTM - Section F'!B$8:B$89,MATCH('Print View'!$A182,'WPTM - Section F'!$A$8:$A$89,0))&lt;&gt;0,INDEX('WPTM - Section F'!B$8:B$89,MATCH('Print View'!$A182,'WPTM - Section F'!$A$8:$A$89,0)),""),"")</f>
        <v/>
      </c>
      <c r="C182" s="187" t="str">
        <f>IFERROR(IF(INDEX('WPTM - Section F'!C$8:C$89,MATCH('Print View'!$A182,'WPTM - Section F'!$A$8:$A$89,0))&lt;&gt;0,INDEX('WPTM - Section F'!C$8:C$89,MATCH('Print View'!$A182,'WPTM - Section F'!$A$8:$A$89,0)),""),"")</f>
        <v/>
      </c>
      <c r="D182" s="187" t="str">
        <f>IFERROR(IF(INDEX('WPTM - Section F'!D$8:D$89,MATCH('Print View'!$A182,'WPTM - Section F'!$A$8:$A$89,0))&lt;&gt;0,INDEX('WPTM - Section F'!D$8:D$89,MATCH('Print View'!$A182,'WPTM - Section F'!$A$8:$A$89,0)),""),"")</f>
        <v/>
      </c>
      <c r="E182" s="187" t="str">
        <f>IFERROR(IF(INDEX('WPTM - Section F'!E$8:E$89,MATCH('Print View'!$A182,'WPTM - Section F'!$A$8:$A$89,0))&lt;&gt;0,INDEX('WPTM - Section F'!E$8:E$89,MATCH('Print View'!$A182,'WPTM - Section F'!$A$8:$A$89,0)),""),"")</f>
        <v/>
      </c>
      <c r="F182" s="188" t="str">
        <f>IFERROR(IF(INDEX('WPTM - Section F'!W$8:W$89,MATCH('Print View'!$A182,'WPTM - Section F'!$A$8:$A$89,0))&lt;&gt;0,INDEX('WPTM - Section F'!W$8:W$89,MATCH('Print View'!$A182,'WPTM - Section F'!$A$8:$A$89,0)),""),"")</f>
        <v/>
      </c>
      <c r="G182" s="492" t="str">
        <f>IFERROR(IF(INDEX('WPTM - Section F'!D$93:D$494,MATCH('Print View'!$AN$116,'WPTM - Section F'!$M$93:$MK$494,0))&lt;&gt;0,INDEX('WPTM - Section F'!D$93:D$494,MATCH('Print View'!$AN$116,'WPTM - Section F'!$M$93:$M$494,0)),""),"")</f>
        <v/>
      </c>
      <c r="H182" s="493"/>
      <c r="I182" s="494"/>
      <c r="J182" s="481" t="str">
        <f>IFERROR(IF(INDEX('WPTM - Section F'!E$93:E$494,MATCH('Print View'!$AN$116,'WPTM - Section F'!$M$93:$M$494,0))&lt;&gt;0,INDEX('WPTM - Section F'!E$93:E$494,MATCH('Print View'!$AN$116,'WPTM - Section F'!$M$93:$M$494,0)),""),"")</f>
        <v/>
      </c>
      <c r="K182" s="493"/>
      <c r="L182" s="482"/>
      <c r="M182" s="492" t="str">
        <f>IFERROR(IF(INDEX('WPTM - Section F'!D$93:D$494,MATCH('Print View'!$AO$116,'WPTM - Section F'!$M$93:$MK$494,0))&lt;&gt;0,INDEX('WPTM - Section F'!D$93:D$494,MATCH('Print View'!$AO$116,'WPTM - Section F'!$M$93:$M$494,0)),""),"")</f>
        <v/>
      </c>
      <c r="N182" s="493"/>
      <c r="O182" s="494"/>
      <c r="P182" s="481" t="str">
        <f>IFERROR(IF(INDEX('WPTM - Section F'!E$93:E$494,MATCH('Print View'!$AO$116,'WPTM - Section F'!$M$93:$M$494,0))&lt;&gt;0,INDEX('WPTM - Section F'!E$93:E$494,MATCH('Print View'!$AO$116,'WPTM - Section F'!$M$93:$M$494,0)),""),"")</f>
        <v/>
      </c>
      <c r="Q182" s="493"/>
      <c r="R182" s="482"/>
      <c r="S182" s="492" t="str">
        <f>IFERROR(IF(INDEX('WPTM - Section F'!D$93:D$494,MATCH('Print View'!$AP$116,'WPTM - Section F'!$M$93:$MK$494,0))&lt;&gt;0,INDEX('WPTM - Section F'!D$93:D$494,MATCH('Print View'!$AP$116,'WPTM - Section F'!$M$93:$M$494,0)),""),"")</f>
        <v/>
      </c>
      <c r="T182" s="493"/>
      <c r="U182" s="494"/>
      <c r="V182" s="481" t="str">
        <f>IFERROR(IF(INDEX('WPTM - Section F'!E$93:E$494,MATCH('Print View'!$AP$116,'WPTM - Section F'!$M$93:$M$494,0))&lt;&gt;0,INDEX('WPTM - Section F'!E$93:E$494,MATCH('Print View'!$AP$116,'WPTM - Section F'!$M$93:$M$494,0)),""),"")</f>
        <v/>
      </c>
      <c r="W182" s="493"/>
      <c r="X182" s="482"/>
      <c r="Y182" s="492" t="str">
        <f>IFERROR(IF(INDEX('WPTM - Section F'!D$93:D$494,MATCH('Print View'!$AQ$116,'WPTM - Section F'!$M$93:$MK$494,0))&lt;&gt;0,INDEX('WPTM - Section F'!D$93:D$494,MATCH('Print View'!$AQ$116,'WPTM - Section F'!$M$93:$M$494,0)),""),"")</f>
        <v/>
      </c>
      <c r="Z182" s="493"/>
      <c r="AA182" s="494"/>
      <c r="AB182" s="481" t="str">
        <f>IFERROR(IF(INDEX('WPTM - Section F'!E$93:E$494,MATCH('Print View'!$AQ$116,'WPTM - Section F'!$M$93:$M$494,0))&lt;&gt;0,INDEX('WPTM - Section F'!E$93:E$494,MATCH('Print View'!$AQ$116,'WPTM - Section F'!$M$93:$M$494,0)),""),"")</f>
        <v/>
      </c>
      <c r="AC182" s="493"/>
      <c r="AD182" s="482"/>
      <c r="AE182" s="492" t="str">
        <f>IFERROR(IF(INDEX('WPTM - Section F'!D$93:D$494,MATCH('Print View'!$AR$116,'WPTM - Section F'!$M$93:$MK$494,0))&lt;&gt;0,INDEX('WPTM - Section F'!D$93:D$494,MATCH('Print View'!$AR$116,'WPTM - Section F'!$M$93:$M$494,0)),""),"")</f>
        <v/>
      </c>
      <c r="AF182" s="493"/>
      <c r="AG182" s="494"/>
      <c r="AH182" s="481" t="str">
        <f>IFERROR(IF(INDEX('WPTM - Section F'!E$93:E$494,MATCH('Print View'!$AR$116,'WPTM - Section F'!$M$93:$M$494,0))&lt;&gt;0,INDEX('WPTM - Section F'!E$93:E$494,MATCH('Print View'!$AR$116,'WPTM - Section F'!$M$93:$M$494,0)),""),"")</f>
        <v/>
      </c>
      <c r="AI182" s="482"/>
      <c r="AJ182" s="208" t="str">
        <f>IFERROR(IF(INDEX('WPTM - Section F'!X$8:X$89,MATCH('Print View'!$A182,'WPTM - Section F'!$A$8:$A$89,0))&lt;&gt;0,INDEX('WPTM - Section F'!X$8:X$89,MATCH('Print View'!$A182,'WPTM - Section F'!$A$8:$A$89,0)),""),"")</f>
        <v/>
      </c>
      <c r="AM182" s="298"/>
      <c r="AN182" s="276" t="str">
        <f t="shared" si="5"/>
        <v>67-a1Y36000002VSZYEA4</v>
      </c>
      <c r="AO182" s="276" t="str">
        <f t="shared" si="6"/>
        <v>67-a1Y36000002VSZZEA4</v>
      </c>
      <c r="AP182" s="276" t="str">
        <f t="shared" si="7"/>
        <v>67-a1Y36000002VSZaEAO</v>
      </c>
      <c r="AQ182" s="276" t="str">
        <f t="shared" si="8"/>
        <v>67-a1Y36000002VSZbEAO</v>
      </c>
      <c r="AR182" s="276" t="str">
        <f t="shared" si="9"/>
        <v>67-a1Y36000002VSZcEAO</v>
      </c>
    </row>
    <row r="183" spans="1:44" ht="30" x14ac:dyDescent="0.25">
      <c r="A183" s="182">
        <v>68</v>
      </c>
      <c r="B183" s="182" t="str">
        <f>IFERROR(IF(INDEX('WPTM - Section F'!B$8:B$89,MATCH('Print View'!$A183,'WPTM - Section F'!$A$8:$A$89,0))&lt;&gt;0,INDEX('WPTM - Section F'!B$8:B$89,MATCH('Print View'!$A183,'WPTM - Section F'!$A$8:$A$89,0)),""),"")</f>
        <v/>
      </c>
      <c r="C183" s="182" t="str">
        <f>IFERROR(IF(INDEX('WPTM - Section F'!C$8:C$89,MATCH('Print View'!$A183,'WPTM - Section F'!$A$8:$A$89,0))&lt;&gt;0,INDEX('WPTM - Section F'!C$8:C$89,MATCH('Print View'!$A183,'WPTM - Section F'!$A$8:$A$89,0)),""),"")</f>
        <v/>
      </c>
      <c r="D183" s="182" t="str">
        <f>IFERROR(IF(INDEX('WPTM - Section F'!D$8:D$89,MATCH('Print View'!$A183,'WPTM - Section F'!$A$8:$A$89,0))&lt;&gt;0,INDEX('WPTM - Section F'!D$8:D$89,MATCH('Print View'!$A183,'WPTM - Section F'!$A$8:$A$89,0)),""),"")</f>
        <v/>
      </c>
      <c r="E183" s="182" t="str">
        <f>IFERROR(IF(INDEX('WPTM - Section F'!E$8:E$89,MATCH('Print View'!$A183,'WPTM - Section F'!$A$8:$A$89,0))&lt;&gt;0,INDEX('WPTM - Section F'!E$8:E$89,MATCH('Print View'!$A183,'WPTM - Section F'!$A$8:$A$89,0)),""),"")</f>
        <v/>
      </c>
      <c r="F183" s="183" t="str">
        <f>IFERROR(IF(INDEX('WPTM - Section F'!W$8:W$89,MATCH('Print View'!$A183,'WPTM - Section F'!$A$8:$A$89,0))&lt;&gt;0,INDEX('WPTM - Section F'!W$8:W$89,MATCH('Print View'!$A183,'WPTM - Section F'!$A$8:$A$89,0)),""),"")</f>
        <v/>
      </c>
      <c r="G183" s="489" t="str">
        <f>IFERROR(IF(INDEX('WPTM - Section F'!D$93:D$494,MATCH('Print View'!$AN$116,'WPTM - Section F'!$M$93:$MK$494,0))&lt;&gt;0,INDEX('WPTM - Section F'!D$93:D$494,MATCH('Print View'!$AN$116,'WPTM - Section F'!$M$93:$M$494,0)),""),"")</f>
        <v/>
      </c>
      <c r="H183" s="490"/>
      <c r="I183" s="491"/>
      <c r="J183" s="479" t="str">
        <f>IFERROR(IF(INDEX('WPTM - Section F'!E$93:E$494,MATCH('Print View'!$AN$116,'WPTM - Section F'!$M$93:$M$494,0))&lt;&gt;0,INDEX('WPTM - Section F'!E$93:E$494,MATCH('Print View'!$AN$116,'WPTM - Section F'!$M$93:$M$494,0)),""),"")</f>
        <v/>
      </c>
      <c r="K183" s="490"/>
      <c r="L183" s="480"/>
      <c r="M183" s="489" t="str">
        <f>IFERROR(IF(INDEX('WPTM - Section F'!D$93:D$494,MATCH('Print View'!$AO$116,'WPTM - Section F'!$M$93:$MK$494,0))&lt;&gt;0,INDEX('WPTM - Section F'!D$93:D$494,MATCH('Print View'!$AO$116,'WPTM - Section F'!$M$93:$M$494,0)),""),"")</f>
        <v/>
      </c>
      <c r="N183" s="490"/>
      <c r="O183" s="491"/>
      <c r="P183" s="479" t="str">
        <f>IFERROR(IF(INDEX('WPTM - Section F'!E$93:E$494,MATCH('Print View'!$AO$116,'WPTM - Section F'!$M$93:$M$494,0))&lt;&gt;0,INDEX('WPTM - Section F'!E$93:E$494,MATCH('Print View'!$AO$116,'WPTM - Section F'!$M$93:$M$494,0)),""),"")</f>
        <v/>
      </c>
      <c r="Q183" s="490"/>
      <c r="R183" s="480"/>
      <c r="S183" s="489" t="str">
        <f>IFERROR(IF(INDEX('WPTM - Section F'!D$93:D$494,MATCH('Print View'!$AP$116,'WPTM - Section F'!$M$93:$MK$494,0))&lt;&gt;0,INDEX('WPTM - Section F'!D$93:D$494,MATCH('Print View'!$AP$116,'WPTM - Section F'!$M$93:$M$494,0)),""),"")</f>
        <v/>
      </c>
      <c r="T183" s="490"/>
      <c r="U183" s="491"/>
      <c r="V183" s="479" t="str">
        <f>IFERROR(IF(INDEX('WPTM - Section F'!E$93:E$494,MATCH('Print View'!$AP$116,'WPTM - Section F'!$M$93:$M$494,0))&lt;&gt;0,INDEX('WPTM - Section F'!E$93:E$494,MATCH('Print View'!$AP$116,'WPTM - Section F'!$M$93:$M$494,0)),""),"")</f>
        <v/>
      </c>
      <c r="W183" s="490"/>
      <c r="X183" s="480"/>
      <c r="Y183" s="489" t="str">
        <f>IFERROR(IF(INDEX('WPTM - Section F'!D$93:D$494,MATCH('Print View'!$AQ$116,'WPTM - Section F'!$M$93:$MK$494,0))&lt;&gt;0,INDEX('WPTM - Section F'!D$93:D$494,MATCH('Print View'!$AQ$116,'WPTM - Section F'!$M$93:$M$494,0)),""),"")</f>
        <v/>
      </c>
      <c r="Z183" s="490"/>
      <c r="AA183" s="491"/>
      <c r="AB183" s="479" t="str">
        <f>IFERROR(IF(INDEX('WPTM - Section F'!E$93:E$494,MATCH('Print View'!$AQ$116,'WPTM - Section F'!$M$93:$M$494,0))&lt;&gt;0,INDEX('WPTM - Section F'!E$93:E$494,MATCH('Print View'!$AQ$116,'WPTM - Section F'!$M$93:$M$494,0)),""),"")</f>
        <v/>
      </c>
      <c r="AC183" s="490"/>
      <c r="AD183" s="480"/>
      <c r="AE183" s="489" t="str">
        <f>IFERROR(IF(INDEX('WPTM - Section F'!D$93:D$494,MATCH('Print View'!$AR$116,'WPTM - Section F'!$M$93:$MK$494,0))&lt;&gt;0,INDEX('WPTM - Section F'!D$93:D$494,MATCH('Print View'!$AR$116,'WPTM - Section F'!$M$93:$M$494,0)),""),"")</f>
        <v/>
      </c>
      <c r="AF183" s="490"/>
      <c r="AG183" s="491"/>
      <c r="AH183" s="479" t="str">
        <f>IFERROR(IF(INDEX('WPTM - Section F'!E$93:E$494,MATCH('Print View'!$AR$116,'WPTM - Section F'!$M$93:$M$494,0))&lt;&gt;0,INDEX('WPTM - Section F'!E$93:E$494,MATCH('Print View'!$AR$116,'WPTM - Section F'!$M$93:$M$494,0)),""),"")</f>
        <v/>
      </c>
      <c r="AI183" s="480"/>
      <c r="AJ183" s="207" t="str">
        <f>IFERROR(IF(INDEX('WPTM - Section F'!X$8:X$89,MATCH('Print View'!$A183,'WPTM - Section F'!$A$8:$A$89,0))&lt;&gt;0,INDEX('WPTM - Section F'!X$8:X$89,MATCH('Print View'!$A183,'WPTM - Section F'!$A$8:$A$89,0)),""),"")</f>
        <v/>
      </c>
      <c r="AM183" s="298"/>
      <c r="AN183" s="276" t="str">
        <f t="shared" si="5"/>
        <v>68-a1Y36000002VSZYEA4</v>
      </c>
      <c r="AO183" s="276" t="str">
        <f t="shared" si="6"/>
        <v>68-a1Y36000002VSZZEA4</v>
      </c>
      <c r="AP183" s="276" t="str">
        <f t="shared" si="7"/>
        <v>68-a1Y36000002VSZaEAO</v>
      </c>
      <c r="AQ183" s="276" t="str">
        <f t="shared" si="8"/>
        <v>68-a1Y36000002VSZbEAO</v>
      </c>
      <c r="AR183" s="276" t="str">
        <f t="shared" si="9"/>
        <v>68-a1Y36000002VSZcEAO</v>
      </c>
    </row>
    <row r="184" spans="1:44" ht="30" x14ac:dyDescent="0.25">
      <c r="A184" s="187">
        <v>69</v>
      </c>
      <c r="B184" s="187" t="str">
        <f>IFERROR(IF(INDEX('WPTM - Section F'!B$8:B$89,MATCH('Print View'!$A184,'WPTM - Section F'!$A$8:$A$89,0))&lt;&gt;0,INDEX('WPTM - Section F'!B$8:B$89,MATCH('Print View'!$A184,'WPTM - Section F'!$A$8:$A$89,0)),""),"")</f>
        <v/>
      </c>
      <c r="C184" s="187" t="str">
        <f>IFERROR(IF(INDEX('WPTM - Section F'!C$8:C$89,MATCH('Print View'!$A184,'WPTM - Section F'!$A$8:$A$89,0))&lt;&gt;0,INDEX('WPTM - Section F'!C$8:C$89,MATCH('Print View'!$A184,'WPTM - Section F'!$A$8:$A$89,0)),""),"")</f>
        <v/>
      </c>
      <c r="D184" s="187" t="str">
        <f>IFERROR(IF(INDEX('WPTM - Section F'!D$8:D$89,MATCH('Print View'!$A184,'WPTM - Section F'!$A$8:$A$89,0))&lt;&gt;0,INDEX('WPTM - Section F'!D$8:D$89,MATCH('Print View'!$A184,'WPTM - Section F'!$A$8:$A$89,0)),""),"")</f>
        <v/>
      </c>
      <c r="E184" s="187" t="str">
        <f>IFERROR(IF(INDEX('WPTM - Section F'!E$8:E$89,MATCH('Print View'!$A184,'WPTM - Section F'!$A$8:$A$89,0))&lt;&gt;0,INDEX('WPTM - Section F'!E$8:E$89,MATCH('Print View'!$A184,'WPTM - Section F'!$A$8:$A$89,0)),""),"")</f>
        <v/>
      </c>
      <c r="F184" s="188" t="str">
        <f>IFERROR(IF(INDEX('WPTM - Section F'!W$8:W$89,MATCH('Print View'!$A184,'WPTM - Section F'!$A$8:$A$89,0))&lt;&gt;0,INDEX('WPTM - Section F'!W$8:W$89,MATCH('Print View'!$A184,'WPTM - Section F'!$A$8:$A$89,0)),""),"")</f>
        <v/>
      </c>
      <c r="G184" s="492" t="str">
        <f>IFERROR(IF(INDEX('WPTM - Section F'!D$93:D$494,MATCH('Print View'!$AN$116,'WPTM - Section F'!$M$93:$MK$494,0))&lt;&gt;0,INDEX('WPTM - Section F'!D$93:D$494,MATCH('Print View'!$AN$116,'WPTM - Section F'!$M$93:$M$494,0)),""),"")</f>
        <v/>
      </c>
      <c r="H184" s="493"/>
      <c r="I184" s="494"/>
      <c r="J184" s="481" t="str">
        <f>IFERROR(IF(INDEX('WPTM - Section F'!E$93:E$494,MATCH('Print View'!$AN$116,'WPTM - Section F'!$M$93:$M$494,0))&lt;&gt;0,INDEX('WPTM - Section F'!E$93:E$494,MATCH('Print View'!$AN$116,'WPTM - Section F'!$M$93:$M$494,0)),""),"")</f>
        <v/>
      </c>
      <c r="K184" s="493"/>
      <c r="L184" s="482"/>
      <c r="M184" s="492" t="str">
        <f>IFERROR(IF(INDEX('WPTM - Section F'!D$93:D$494,MATCH('Print View'!$AO$116,'WPTM - Section F'!$M$93:$MK$494,0))&lt;&gt;0,INDEX('WPTM - Section F'!D$93:D$494,MATCH('Print View'!$AO$116,'WPTM - Section F'!$M$93:$M$494,0)),""),"")</f>
        <v/>
      </c>
      <c r="N184" s="493"/>
      <c r="O184" s="494"/>
      <c r="P184" s="481" t="str">
        <f>IFERROR(IF(INDEX('WPTM - Section F'!E$93:E$494,MATCH('Print View'!$AO$116,'WPTM - Section F'!$M$93:$M$494,0))&lt;&gt;0,INDEX('WPTM - Section F'!E$93:E$494,MATCH('Print View'!$AO$116,'WPTM - Section F'!$M$93:$M$494,0)),""),"")</f>
        <v/>
      </c>
      <c r="Q184" s="493"/>
      <c r="R184" s="482"/>
      <c r="S184" s="492" t="str">
        <f>IFERROR(IF(INDEX('WPTM - Section F'!D$93:D$494,MATCH('Print View'!$AP$116,'WPTM - Section F'!$M$93:$MK$494,0))&lt;&gt;0,INDEX('WPTM - Section F'!D$93:D$494,MATCH('Print View'!$AP$116,'WPTM - Section F'!$M$93:$M$494,0)),""),"")</f>
        <v/>
      </c>
      <c r="T184" s="493"/>
      <c r="U184" s="494"/>
      <c r="V184" s="481" t="str">
        <f>IFERROR(IF(INDEX('WPTM - Section F'!E$93:E$494,MATCH('Print View'!$AP$116,'WPTM - Section F'!$M$93:$M$494,0))&lt;&gt;0,INDEX('WPTM - Section F'!E$93:E$494,MATCH('Print View'!$AP$116,'WPTM - Section F'!$M$93:$M$494,0)),""),"")</f>
        <v/>
      </c>
      <c r="W184" s="493"/>
      <c r="X184" s="482"/>
      <c r="Y184" s="492" t="str">
        <f>IFERROR(IF(INDEX('WPTM - Section F'!D$93:D$494,MATCH('Print View'!$AQ$116,'WPTM - Section F'!$M$93:$MK$494,0))&lt;&gt;0,INDEX('WPTM - Section F'!D$93:D$494,MATCH('Print View'!$AQ$116,'WPTM - Section F'!$M$93:$M$494,0)),""),"")</f>
        <v/>
      </c>
      <c r="Z184" s="493"/>
      <c r="AA184" s="494"/>
      <c r="AB184" s="481" t="str">
        <f>IFERROR(IF(INDEX('WPTM - Section F'!E$93:E$494,MATCH('Print View'!$AQ$116,'WPTM - Section F'!$M$93:$M$494,0))&lt;&gt;0,INDEX('WPTM - Section F'!E$93:E$494,MATCH('Print View'!$AQ$116,'WPTM - Section F'!$M$93:$M$494,0)),""),"")</f>
        <v/>
      </c>
      <c r="AC184" s="493"/>
      <c r="AD184" s="482"/>
      <c r="AE184" s="492" t="str">
        <f>IFERROR(IF(INDEX('WPTM - Section F'!D$93:D$494,MATCH('Print View'!$AR$116,'WPTM - Section F'!$M$93:$MK$494,0))&lt;&gt;0,INDEX('WPTM - Section F'!D$93:D$494,MATCH('Print View'!$AR$116,'WPTM - Section F'!$M$93:$M$494,0)),""),"")</f>
        <v/>
      </c>
      <c r="AF184" s="493"/>
      <c r="AG184" s="494"/>
      <c r="AH184" s="481" t="str">
        <f>IFERROR(IF(INDEX('WPTM - Section F'!E$93:E$494,MATCH('Print View'!$AR$116,'WPTM - Section F'!$M$93:$M$494,0))&lt;&gt;0,INDEX('WPTM - Section F'!E$93:E$494,MATCH('Print View'!$AR$116,'WPTM - Section F'!$M$93:$M$494,0)),""),"")</f>
        <v/>
      </c>
      <c r="AI184" s="482"/>
      <c r="AJ184" s="208" t="str">
        <f>IFERROR(IF(INDEX('WPTM - Section F'!X$8:X$89,MATCH('Print View'!$A184,'WPTM - Section F'!$A$8:$A$89,0))&lt;&gt;0,INDEX('WPTM - Section F'!X$8:X$89,MATCH('Print View'!$A184,'WPTM - Section F'!$A$8:$A$89,0)),""),"")</f>
        <v/>
      </c>
      <c r="AM184" s="298"/>
      <c r="AN184" s="276" t="str">
        <f t="shared" si="5"/>
        <v>69-a1Y36000002VSZYEA4</v>
      </c>
      <c r="AO184" s="276" t="str">
        <f t="shared" si="6"/>
        <v>69-a1Y36000002VSZZEA4</v>
      </c>
      <c r="AP184" s="276" t="str">
        <f t="shared" si="7"/>
        <v>69-a1Y36000002VSZaEAO</v>
      </c>
      <c r="AQ184" s="276" t="str">
        <f t="shared" si="8"/>
        <v>69-a1Y36000002VSZbEAO</v>
      </c>
      <c r="AR184" s="276" t="str">
        <f t="shared" si="9"/>
        <v>69-a1Y36000002VSZcEAO</v>
      </c>
    </row>
    <row r="185" spans="1:44" ht="30" x14ac:dyDescent="0.25">
      <c r="A185" s="182">
        <v>70</v>
      </c>
      <c r="B185" s="182" t="str">
        <f>IFERROR(IF(INDEX('WPTM - Section F'!B$8:B$89,MATCH('Print View'!$A185,'WPTM - Section F'!$A$8:$A$89,0))&lt;&gt;0,INDEX('WPTM - Section F'!B$8:B$89,MATCH('Print View'!$A185,'WPTM - Section F'!$A$8:$A$89,0)),""),"")</f>
        <v/>
      </c>
      <c r="C185" s="182" t="str">
        <f>IFERROR(IF(INDEX('WPTM - Section F'!C$8:C$89,MATCH('Print View'!$A185,'WPTM - Section F'!$A$8:$A$89,0))&lt;&gt;0,INDEX('WPTM - Section F'!C$8:C$89,MATCH('Print View'!$A185,'WPTM - Section F'!$A$8:$A$89,0)),""),"")</f>
        <v/>
      </c>
      <c r="D185" s="182" t="str">
        <f>IFERROR(IF(INDEX('WPTM - Section F'!D$8:D$89,MATCH('Print View'!$A185,'WPTM - Section F'!$A$8:$A$89,0))&lt;&gt;0,INDEX('WPTM - Section F'!D$8:D$89,MATCH('Print View'!$A185,'WPTM - Section F'!$A$8:$A$89,0)),""),"")</f>
        <v/>
      </c>
      <c r="E185" s="182" t="str">
        <f>IFERROR(IF(INDEX('WPTM - Section F'!E$8:E$89,MATCH('Print View'!$A185,'WPTM - Section F'!$A$8:$A$89,0))&lt;&gt;0,INDEX('WPTM - Section F'!E$8:E$89,MATCH('Print View'!$A185,'WPTM - Section F'!$A$8:$A$89,0)),""),"")</f>
        <v/>
      </c>
      <c r="F185" s="183" t="str">
        <f>IFERROR(IF(INDEX('WPTM - Section F'!W$8:W$89,MATCH('Print View'!$A185,'WPTM - Section F'!$A$8:$A$89,0))&lt;&gt;0,INDEX('WPTM - Section F'!W$8:W$89,MATCH('Print View'!$A185,'WPTM - Section F'!$A$8:$A$89,0)),""),"")</f>
        <v/>
      </c>
      <c r="G185" s="489" t="str">
        <f>IFERROR(IF(INDEX('WPTM - Section F'!D$93:D$494,MATCH('Print View'!$AN$116,'WPTM - Section F'!$M$93:$MK$494,0))&lt;&gt;0,INDEX('WPTM - Section F'!D$93:D$494,MATCH('Print View'!$AN$116,'WPTM - Section F'!$M$93:$M$494,0)),""),"")</f>
        <v/>
      </c>
      <c r="H185" s="490"/>
      <c r="I185" s="491"/>
      <c r="J185" s="479" t="str">
        <f>IFERROR(IF(INDEX('WPTM - Section F'!E$93:E$494,MATCH('Print View'!$AN$116,'WPTM - Section F'!$M$93:$M$494,0))&lt;&gt;0,INDEX('WPTM - Section F'!E$93:E$494,MATCH('Print View'!$AN$116,'WPTM - Section F'!$M$93:$M$494,0)),""),"")</f>
        <v/>
      </c>
      <c r="K185" s="490"/>
      <c r="L185" s="480"/>
      <c r="M185" s="489" t="str">
        <f>IFERROR(IF(INDEX('WPTM - Section F'!D$93:D$494,MATCH('Print View'!$AO$116,'WPTM - Section F'!$M$93:$MK$494,0))&lt;&gt;0,INDEX('WPTM - Section F'!D$93:D$494,MATCH('Print View'!$AO$116,'WPTM - Section F'!$M$93:$M$494,0)),""),"")</f>
        <v/>
      </c>
      <c r="N185" s="490"/>
      <c r="O185" s="491"/>
      <c r="P185" s="479" t="str">
        <f>IFERROR(IF(INDEX('WPTM - Section F'!E$93:E$494,MATCH('Print View'!$AO$116,'WPTM - Section F'!$M$93:$M$494,0))&lt;&gt;0,INDEX('WPTM - Section F'!E$93:E$494,MATCH('Print View'!$AO$116,'WPTM - Section F'!$M$93:$M$494,0)),""),"")</f>
        <v/>
      </c>
      <c r="Q185" s="490"/>
      <c r="R185" s="480"/>
      <c r="S185" s="489" t="str">
        <f>IFERROR(IF(INDEX('WPTM - Section F'!D$93:D$494,MATCH('Print View'!$AP$116,'WPTM - Section F'!$M$93:$MK$494,0))&lt;&gt;0,INDEX('WPTM - Section F'!D$93:D$494,MATCH('Print View'!$AP$116,'WPTM - Section F'!$M$93:$M$494,0)),""),"")</f>
        <v/>
      </c>
      <c r="T185" s="490"/>
      <c r="U185" s="491"/>
      <c r="V185" s="479" t="str">
        <f>IFERROR(IF(INDEX('WPTM - Section F'!E$93:E$494,MATCH('Print View'!$AP$116,'WPTM - Section F'!$M$93:$M$494,0))&lt;&gt;0,INDEX('WPTM - Section F'!E$93:E$494,MATCH('Print View'!$AP$116,'WPTM - Section F'!$M$93:$M$494,0)),""),"")</f>
        <v/>
      </c>
      <c r="W185" s="490"/>
      <c r="X185" s="480"/>
      <c r="Y185" s="489" t="str">
        <f>IFERROR(IF(INDEX('WPTM - Section F'!D$93:D$494,MATCH('Print View'!$AQ$116,'WPTM - Section F'!$M$93:$MK$494,0))&lt;&gt;0,INDEX('WPTM - Section F'!D$93:D$494,MATCH('Print View'!$AQ$116,'WPTM - Section F'!$M$93:$M$494,0)),""),"")</f>
        <v/>
      </c>
      <c r="Z185" s="490"/>
      <c r="AA185" s="491"/>
      <c r="AB185" s="479" t="str">
        <f>IFERROR(IF(INDEX('WPTM - Section F'!E$93:E$494,MATCH('Print View'!$AQ$116,'WPTM - Section F'!$M$93:$M$494,0))&lt;&gt;0,INDEX('WPTM - Section F'!E$93:E$494,MATCH('Print View'!$AQ$116,'WPTM - Section F'!$M$93:$M$494,0)),""),"")</f>
        <v/>
      </c>
      <c r="AC185" s="490"/>
      <c r="AD185" s="480"/>
      <c r="AE185" s="489" t="str">
        <f>IFERROR(IF(INDEX('WPTM - Section F'!D$93:D$494,MATCH('Print View'!$AR$116,'WPTM - Section F'!$M$93:$MK$494,0))&lt;&gt;0,INDEX('WPTM - Section F'!D$93:D$494,MATCH('Print View'!$AR$116,'WPTM - Section F'!$M$93:$M$494,0)),""),"")</f>
        <v/>
      </c>
      <c r="AF185" s="490"/>
      <c r="AG185" s="491"/>
      <c r="AH185" s="479" t="str">
        <f>IFERROR(IF(INDEX('WPTM - Section F'!E$93:E$494,MATCH('Print View'!$AR$116,'WPTM - Section F'!$M$93:$M$494,0))&lt;&gt;0,INDEX('WPTM - Section F'!E$93:E$494,MATCH('Print View'!$AR$116,'WPTM - Section F'!$M$93:$M$494,0)),""),"")</f>
        <v/>
      </c>
      <c r="AI185" s="480"/>
      <c r="AJ185" s="207" t="str">
        <f>IFERROR(IF(INDEX('WPTM - Section F'!X$8:X$89,MATCH('Print View'!$A185,'WPTM - Section F'!$A$8:$A$89,0))&lt;&gt;0,INDEX('WPTM - Section F'!X$8:X$89,MATCH('Print View'!$A185,'WPTM - Section F'!$A$8:$A$89,0)),""),"")</f>
        <v/>
      </c>
      <c r="AM185" s="298"/>
      <c r="AN185" s="276" t="str">
        <f t="shared" si="5"/>
        <v>70-a1Y36000002VSZYEA4</v>
      </c>
      <c r="AO185" s="276" t="str">
        <f t="shared" si="6"/>
        <v>70-a1Y36000002VSZZEA4</v>
      </c>
      <c r="AP185" s="276" t="str">
        <f t="shared" si="7"/>
        <v>70-a1Y36000002VSZaEAO</v>
      </c>
      <c r="AQ185" s="276" t="str">
        <f t="shared" si="8"/>
        <v>70-a1Y36000002VSZbEAO</v>
      </c>
      <c r="AR185" s="276" t="str">
        <f t="shared" si="9"/>
        <v>70-a1Y36000002VSZcEAO</v>
      </c>
    </row>
    <row r="186" spans="1:44" ht="30" x14ac:dyDescent="0.25">
      <c r="A186" s="187">
        <v>71</v>
      </c>
      <c r="B186" s="187" t="str">
        <f>IFERROR(IF(INDEX('WPTM - Section F'!B$8:B$89,MATCH('Print View'!$A186,'WPTM - Section F'!$A$8:$A$89,0))&lt;&gt;0,INDEX('WPTM - Section F'!B$8:B$89,MATCH('Print View'!$A186,'WPTM - Section F'!$A$8:$A$89,0)),""),"")</f>
        <v/>
      </c>
      <c r="C186" s="187" t="str">
        <f>IFERROR(IF(INDEX('WPTM - Section F'!C$8:C$89,MATCH('Print View'!$A186,'WPTM - Section F'!$A$8:$A$89,0))&lt;&gt;0,INDEX('WPTM - Section F'!C$8:C$89,MATCH('Print View'!$A186,'WPTM - Section F'!$A$8:$A$89,0)),""),"")</f>
        <v/>
      </c>
      <c r="D186" s="187" t="str">
        <f>IFERROR(IF(INDEX('WPTM - Section F'!D$8:D$89,MATCH('Print View'!$A186,'WPTM - Section F'!$A$8:$A$89,0))&lt;&gt;0,INDEX('WPTM - Section F'!D$8:D$89,MATCH('Print View'!$A186,'WPTM - Section F'!$A$8:$A$89,0)),""),"")</f>
        <v/>
      </c>
      <c r="E186" s="187" t="str">
        <f>IFERROR(IF(INDEX('WPTM - Section F'!E$8:E$89,MATCH('Print View'!$A186,'WPTM - Section F'!$A$8:$A$89,0))&lt;&gt;0,INDEX('WPTM - Section F'!E$8:E$89,MATCH('Print View'!$A186,'WPTM - Section F'!$A$8:$A$89,0)),""),"")</f>
        <v/>
      </c>
      <c r="F186" s="188" t="str">
        <f>IFERROR(IF(INDEX('WPTM - Section F'!W$8:W$89,MATCH('Print View'!$A186,'WPTM - Section F'!$A$8:$A$89,0))&lt;&gt;0,INDEX('WPTM - Section F'!W$8:W$89,MATCH('Print View'!$A186,'WPTM - Section F'!$A$8:$A$89,0)),""),"")</f>
        <v/>
      </c>
      <c r="G186" s="492" t="str">
        <f>IFERROR(IF(INDEX('WPTM - Section F'!D$93:D$494,MATCH('Print View'!$AN$116,'WPTM - Section F'!$M$93:$MK$494,0))&lt;&gt;0,INDEX('WPTM - Section F'!D$93:D$494,MATCH('Print View'!$AN$116,'WPTM - Section F'!$M$93:$M$494,0)),""),"")</f>
        <v/>
      </c>
      <c r="H186" s="493"/>
      <c r="I186" s="494"/>
      <c r="J186" s="481" t="str">
        <f>IFERROR(IF(INDEX('WPTM - Section F'!E$93:E$494,MATCH('Print View'!$AN$116,'WPTM - Section F'!$M$93:$M$494,0))&lt;&gt;0,INDEX('WPTM - Section F'!E$93:E$494,MATCH('Print View'!$AN$116,'WPTM - Section F'!$M$93:$M$494,0)),""),"")</f>
        <v/>
      </c>
      <c r="K186" s="493"/>
      <c r="L186" s="482"/>
      <c r="M186" s="492" t="str">
        <f>IFERROR(IF(INDEX('WPTM - Section F'!D$93:D$494,MATCH('Print View'!$AO$116,'WPTM - Section F'!$M$93:$MK$494,0))&lt;&gt;0,INDEX('WPTM - Section F'!D$93:D$494,MATCH('Print View'!$AO$116,'WPTM - Section F'!$M$93:$M$494,0)),""),"")</f>
        <v/>
      </c>
      <c r="N186" s="493"/>
      <c r="O186" s="494"/>
      <c r="P186" s="481" t="str">
        <f>IFERROR(IF(INDEX('WPTM - Section F'!E$93:E$494,MATCH('Print View'!$AO$116,'WPTM - Section F'!$M$93:$M$494,0))&lt;&gt;0,INDEX('WPTM - Section F'!E$93:E$494,MATCH('Print View'!$AO$116,'WPTM - Section F'!$M$93:$M$494,0)),""),"")</f>
        <v/>
      </c>
      <c r="Q186" s="493"/>
      <c r="R186" s="482"/>
      <c r="S186" s="492" t="str">
        <f>IFERROR(IF(INDEX('WPTM - Section F'!D$93:D$494,MATCH('Print View'!$AP$116,'WPTM - Section F'!$M$93:$MK$494,0))&lt;&gt;0,INDEX('WPTM - Section F'!D$93:D$494,MATCH('Print View'!$AP$116,'WPTM - Section F'!$M$93:$M$494,0)),""),"")</f>
        <v/>
      </c>
      <c r="T186" s="493"/>
      <c r="U186" s="494"/>
      <c r="V186" s="481" t="str">
        <f>IFERROR(IF(INDEX('WPTM - Section F'!E$93:E$494,MATCH('Print View'!$AP$116,'WPTM - Section F'!$M$93:$M$494,0))&lt;&gt;0,INDEX('WPTM - Section F'!E$93:E$494,MATCH('Print View'!$AP$116,'WPTM - Section F'!$M$93:$M$494,0)),""),"")</f>
        <v/>
      </c>
      <c r="W186" s="493"/>
      <c r="X186" s="482"/>
      <c r="Y186" s="492" t="str">
        <f>IFERROR(IF(INDEX('WPTM - Section F'!D$93:D$494,MATCH('Print View'!$AQ$116,'WPTM - Section F'!$M$93:$MK$494,0))&lt;&gt;0,INDEX('WPTM - Section F'!D$93:D$494,MATCH('Print View'!$AQ$116,'WPTM - Section F'!$M$93:$M$494,0)),""),"")</f>
        <v/>
      </c>
      <c r="Z186" s="493"/>
      <c r="AA186" s="494"/>
      <c r="AB186" s="481" t="str">
        <f>IFERROR(IF(INDEX('WPTM - Section F'!E$93:E$494,MATCH('Print View'!$AQ$116,'WPTM - Section F'!$M$93:$M$494,0))&lt;&gt;0,INDEX('WPTM - Section F'!E$93:E$494,MATCH('Print View'!$AQ$116,'WPTM - Section F'!$M$93:$M$494,0)),""),"")</f>
        <v/>
      </c>
      <c r="AC186" s="493"/>
      <c r="AD186" s="482"/>
      <c r="AE186" s="492" t="str">
        <f>IFERROR(IF(INDEX('WPTM - Section F'!D$93:D$494,MATCH('Print View'!$AR$116,'WPTM - Section F'!$M$93:$MK$494,0))&lt;&gt;0,INDEX('WPTM - Section F'!D$93:D$494,MATCH('Print View'!$AR$116,'WPTM - Section F'!$M$93:$M$494,0)),""),"")</f>
        <v/>
      </c>
      <c r="AF186" s="493"/>
      <c r="AG186" s="494"/>
      <c r="AH186" s="481" t="str">
        <f>IFERROR(IF(INDEX('WPTM - Section F'!E$93:E$494,MATCH('Print View'!$AR$116,'WPTM - Section F'!$M$93:$M$494,0))&lt;&gt;0,INDEX('WPTM - Section F'!E$93:E$494,MATCH('Print View'!$AR$116,'WPTM - Section F'!$M$93:$M$494,0)),""),"")</f>
        <v/>
      </c>
      <c r="AI186" s="482"/>
      <c r="AJ186" s="208" t="str">
        <f>IFERROR(IF(INDEX('WPTM - Section F'!X$8:X$89,MATCH('Print View'!$A186,'WPTM - Section F'!$A$8:$A$89,0))&lt;&gt;0,INDEX('WPTM - Section F'!X$8:X$89,MATCH('Print View'!$A186,'WPTM - Section F'!$A$8:$A$89,0)),""),"")</f>
        <v/>
      </c>
      <c r="AM186" s="298"/>
      <c r="AN186" s="276" t="str">
        <f t="shared" si="5"/>
        <v>71-a1Y36000002VSZYEA4</v>
      </c>
      <c r="AO186" s="276" t="str">
        <f t="shared" si="6"/>
        <v>71-a1Y36000002VSZZEA4</v>
      </c>
      <c r="AP186" s="276" t="str">
        <f t="shared" si="7"/>
        <v>71-a1Y36000002VSZaEAO</v>
      </c>
      <c r="AQ186" s="276" t="str">
        <f t="shared" si="8"/>
        <v>71-a1Y36000002VSZbEAO</v>
      </c>
      <c r="AR186" s="276" t="str">
        <f t="shared" si="9"/>
        <v>71-a1Y36000002VSZcEAO</v>
      </c>
    </row>
    <row r="187" spans="1:44" ht="30" x14ac:dyDescent="0.25">
      <c r="A187" s="182">
        <v>72</v>
      </c>
      <c r="B187" s="182" t="str">
        <f>IFERROR(IF(INDEX('WPTM - Section F'!B$8:B$89,MATCH('Print View'!$A187,'WPTM - Section F'!$A$8:$A$89,0))&lt;&gt;0,INDEX('WPTM - Section F'!B$8:B$89,MATCH('Print View'!$A187,'WPTM - Section F'!$A$8:$A$89,0)),""),"")</f>
        <v/>
      </c>
      <c r="C187" s="182" t="str">
        <f>IFERROR(IF(INDEX('WPTM - Section F'!C$8:C$89,MATCH('Print View'!$A187,'WPTM - Section F'!$A$8:$A$89,0))&lt;&gt;0,INDEX('WPTM - Section F'!C$8:C$89,MATCH('Print View'!$A187,'WPTM - Section F'!$A$8:$A$89,0)),""),"")</f>
        <v/>
      </c>
      <c r="D187" s="182" t="str">
        <f>IFERROR(IF(INDEX('WPTM - Section F'!D$8:D$89,MATCH('Print View'!$A187,'WPTM - Section F'!$A$8:$A$89,0))&lt;&gt;0,INDEX('WPTM - Section F'!D$8:D$89,MATCH('Print View'!$A187,'WPTM - Section F'!$A$8:$A$89,0)),""),"")</f>
        <v/>
      </c>
      <c r="E187" s="182" t="str">
        <f>IFERROR(IF(INDEX('WPTM - Section F'!E$8:E$89,MATCH('Print View'!$A187,'WPTM - Section F'!$A$8:$A$89,0))&lt;&gt;0,INDEX('WPTM - Section F'!E$8:E$89,MATCH('Print View'!$A187,'WPTM - Section F'!$A$8:$A$89,0)),""),"")</f>
        <v/>
      </c>
      <c r="F187" s="183" t="str">
        <f>IFERROR(IF(INDEX('WPTM - Section F'!W$8:W$89,MATCH('Print View'!$A187,'WPTM - Section F'!$A$8:$A$89,0))&lt;&gt;0,INDEX('WPTM - Section F'!W$8:W$89,MATCH('Print View'!$A187,'WPTM - Section F'!$A$8:$A$89,0)),""),"")</f>
        <v/>
      </c>
      <c r="G187" s="489" t="str">
        <f>IFERROR(IF(INDEX('WPTM - Section F'!D$93:D$494,MATCH('Print View'!$AN$116,'WPTM - Section F'!$M$93:$MK$494,0))&lt;&gt;0,INDEX('WPTM - Section F'!D$93:D$494,MATCH('Print View'!$AN$116,'WPTM - Section F'!$M$93:$M$494,0)),""),"")</f>
        <v/>
      </c>
      <c r="H187" s="490"/>
      <c r="I187" s="491"/>
      <c r="J187" s="479" t="str">
        <f>IFERROR(IF(INDEX('WPTM - Section F'!E$93:E$494,MATCH('Print View'!$AN$116,'WPTM - Section F'!$M$93:$M$494,0))&lt;&gt;0,INDEX('WPTM - Section F'!E$93:E$494,MATCH('Print View'!$AN$116,'WPTM - Section F'!$M$93:$M$494,0)),""),"")</f>
        <v/>
      </c>
      <c r="K187" s="490"/>
      <c r="L187" s="480"/>
      <c r="M187" s="489" t="str">
        <f>IFERROR(IF(INDEX('WPTM - Section F'!D$93:D$494,MATCH('Print View'!$AO$116,'WPTM - Section F'!$M$93:$MK$494,0))&lt;&gt;0,INDEX('WPTM - Section F'!D$93:D$494,MATCH('Print View'!$AO$116,'WPTM - Section F'!$M$93:$M$494,0)),""),"")</f>
        <v/>
      </c>
      <c r="N187" s="490"/>
      <c r="O187" s="491"/>
      <c r="P187" s="479" t="str">
        <f>IFERROR(IF(INDEX('WPTM - Section F'!E$93:E$494,MATCH('Print View'!$AO$116,'WPTM - Section F'!$M$93:$M$494,0))&lt;&gt;0,INDEX('WPTM - Section F'!E$93:E$494,MATCH('Print View'!$AO$116,'WPTM - Section F'!$M$93:$M$494,0)),""),"")</f>
        <v/>
      </c>
      <c r="Q187" s="490"/>
      <c r="R187" s="480"/>
      <c r="S187" s="489" t="str">
        <f>IFERROR(IF(INDEX('WPTM - Section F'!D$93:D$494,MATCH('Print View'!$AP$116,'WPTM - Section F'!$M$93:$MK$494,0))&lt;&gt;0,INDEX('WPTM - Section F'!D$93:D$494,MATCH('Print View'!$AP$116,'WPTM - Section F'!$M$93:$M$494,0)),""),"")</f>
        <v/>
      </c>
      <c r="T187" s="490"/>
      <c r="U187" s="491"/>
      <c r="V187" s="479" t="str">
        <f>IFERROR(IF(INDEX('WPTM - Section F'!E$93:E$494,MATCH('Print View'!$AP$116,'WPTM - Section F'!$M$93:$M$494,0))&lt;&gt;0,INDEX('WPTM - Section F'!E$93:E$494,MATCH('Print View'!$AP$116,'WPTM - Section F'!$M$93:$M$494,0)),""),"")</f>
        <v/>
      </c>
      <c r="W187" s="490"/>
      <c r="X187" s="480"/>
      <c r="Y187" s="489" t="str">
        <f>IFERROR(IF(INDEX('WPTM - Section F'!D$93:D$494,MATCH('Print View'!$AQ$116,'WPTM - Section F'!$M$93:$MK$494,0))&lt;&gt;0,INDEX('WPTM - Section F'!D$93:D$494,MATCH('Print View'!$AQ$116,'WPTM - Section F'!$M$93:$M$494,0)),""),"")</f>
        <v/>
      </c>
      <c r="Z187" s="490"/>
      <c r="AA187" s="491"/>
      <c r="AB187" s="479" t="str">
        <f>IFERROR(IF(INDEX('WPTM - Section F'!E$93:E$494,MATCH('Print View'!$AQ$116,'WPTM - Section F'!$M$93:$M$494,0))&lt;&gt;0,INDEX('WPTM - Section F'!E$93:E$494,MATCH('Print View'!$AQ$116,'WPTM - Section F'!$M$93:$M$494,0)),""),"")</f>
        <v/>
      </c>
      <c r="AC187" s="490"/>
      <c r="AD187" s="480"/>
      <c r="AE187" s="489" t="str">
        <f>IFERROR(IF(INDEX('WPTM - Section F'!D$93:D$494,MATCH('Print View'!$AR$116,'WPTM - Section F'!$M$93:$MK$494,0))&lt;&gt;0,INDEX('WPTM - Section F'!D$93:D$494,MATCH('Print View'!$AR$116,'WPTM - Section F'!$M$93:$M$494,0)),""),"")</f>
        <v/>
      </c>
      <c r="AF187" s="490"/>
      <c r="AG187" s="491"/>
      <c r="AH187" s="479" t="str">
        <f>IFERROR(IF(INDEX('WPTM - Section F'!E$93:E$494,MATCH('Print View'!$AR$116,'WPTM - Section F'!$M$93:$M$494,0))&lt;&gt;0,INDEX('WPTM - Section F'!E$93:E$494,MATCH('Print View'!$AR$116,'WPTM - Section F'!$M$93:$M$494,0)),""),"")</f>
        <v/>
      </c>
      <c r="AI187" s="480"/>
      <c r="AJ187" s="207" t="str">
        <f>IFERROR(IF(INDEX('WPTM - Section F'!X$8:X$89,MATCH('Print View'!$A187,'WPTM - Section F'!$A$8:$A$89,0))&lt;&gt;0,INDEX('WPTM - Section F'!X$8:X$89,MATCH('Print View'!$A187,'WPTM - Section F'!$A$8:$A$89,0)),""),"")</f>
        <v/>
      </c>
      <c r="AM187" s="298"/>
      <c r="AN187" s="276" t="str">
        <f t="shared" si="5"/>
        <v>72-a1Y36000002VSZYEA4</v>
      </c>
      <c r="AO187" s="276" t="str">
        <f t="shared" si="6"/>
        <v>72-a1Y36000002VSZZEA4</v>
      </c>
      <c r="AP187" s="276" t="str">
        <f t="shared" si="7"/>
        <v>72-a1Y36000002VSZaEAO</v>
      </c>
      <c r="AQ187" s="276" t="str">
        <f t="shared" si="8"/>
        <v>72-a1Y36000002VSZbEAO</v>
      </c>
      <c r="AR187" s="276" t="str">
        <f t="shared" si="9"/>
        <v>72-a1Y36000002VSZcEAO</v>
      </c>
    </row>
    <row r="188" spans="1:44" ht="30" x14ac:dyDescent="0.25">
      <c r="A188" s="187">
        <v>73</v>
      </c>
      <c r="B188" s="187" t="str">
        <f>IFERROR(IF(INDEX('WPTM - Section F'!B$8:B$89,MATCH('Print View'!$A188,'WPTM - Section F'!$A$8:$A$89,0))&lt;&gt;0,INDEX('WPTM - Section F'!B$8:B$89,MATCH('Print View'!$A188,'WPTM - Section F'!$A$8:$A$89,0)),""),"")</f>
        <v/>
      </c>
      <c r="C188" s="187" t="str">
        <f>IFERROR(IF(INDEX('WPTM - Section F'!C$8:C$89,MATCH('Print View'!$A188,'WPTM - Section F'!$A$8:$A$89,0))&lt;&gt;0,INDEX('WPTM - Section F'!C$8:C$89,MATCH('Print View'!$A188,'WPTM - Section F'!$A$8:$A$89,0)),""),"")</f>
        <v/>
      </c>
      <c r="D188" s="187" t="str">
        <f>IFERROR(IF(INDEX('WPTM - Section F'!D$8:D$89,MATCH('Print View'!$A188,'WPTM - Section F'!$A$8:$A$89,0))&lt;&gt;0,INDEX('WPTM - Section F'!D$8:D$89,MATCH('Print View'!$A188,'WPTM - Section F'!$A$8:$A$89,0)),""),"")</f>
        <v/>
      </c>
      <c r="E188" s="187" t="str">
        <f>IFERROR(IF(INDEX('WPTM - Section F'!E$8:E$89,MATCH('Print View'!$A188,'WPTM - Section F'!$A$8:$A$89,0))&lt;&gt;0,INDEX('WPTM - Section F'!E$8:E$89,MATCH('Print View'!$A188,'WPTM - Section F'!$A$8:$A$89,0)),""),"")</f>
        <v/>
      </c>
      <c r="F188" s="188" t="str">
        <f>IFERROR(IF(INDEX('WPTM - Section F'!W$8:W$89,MATCH('Print View'!$A188,'WPTM - Section F'!$A$8:$A$89,0))&lt;&gt;0,INDEX('WPTM - Section F'!W$8:W$89,MATCH('Print View'!$A188,'WPTM - Section F'!$A$8:$A$89,0)),""),"")</f>
        <v/>
      </c>
      <c r="G188" s="492" t="str">
        <f>IFERROR(IF(INDEX('WPTM - Section F'!D$93:D$494,MATCH('Print View'!$AN$116,'WPTM - Section F'!$M$93:$MK$494,0))&lt;&gt;0,INDEX('WPTM - Section F'!D$93:D$494,MATCH('Print View'!$AN$116,'WPTM - Section F'!$M$93:$M$494,0)),""),"")</f>
        <v/>
      </c>
      <c r="H188" s="493"/>
      <c r="I188" s="494"/>
      <c r="J188" s="481" t="str">
        <f>IFERROR(IF(INDEX('WPTM - Section F'!E$93:E$494,MATCH('Print View'!$AN$116,'WPTM - Section F'!$M$93:$M$494,0))&lt;&gt;0,INDEX('WPTM - Section F'!E$93:E$494,MATCH('Print View'!$AN$116,'WPTM - Section F'!$M$93:$M$494,0)),""),"")</f>
        <v/>
      </c>
      <c r="K188" s="493"/>
      <c r="L188" s="482"/>
      <c r="M188" s="492" t="str">
        <f>IFERROR(IF(INDEX('WPTM - Section F'!D$93:D$494,MATCH('Print View'!$AO$116,'WPTM - Section F'!$M$93:$MK$494,0))&lt;&gt;0,INDEX('WPTM - Section F'!D$93:D$494,MATCH('Print View'!$AO$116,'WPTM - Section F'!$M$93:$M$494,0)),""),"")</f>
        <v/>
      </c>
      <c r="N188" s="493"/>
      <c r="O188" s="494"/>
      <c r="P188" s="481" t="str">
        <f>IFERROR(IF(INDEX('WPTM - Section F'!E$93:E$494,MATCH('Print View'!$AO$116,'WPTM - Section F'!$M$93:$M$494,0))&lt;&gt;0,INDEX('WPTM - Section F'!E$93:E$494,MATCH('Print View'!$AO$116,'WPTM - Section F'!$M$93:$M$494,0)),""),"")</f>
        <v/>
      </c>
      <c r="Q188" s="493"/>
      <c r="R188" s="482"/>
      <c r="S188" s="492" t="str">
        <f>IFERROR(IF(INDEX('WPTM - Section F'!D$93:D$494,MATCH('Print View'!$AP$116,'WPTM - Section F'!$M$93:$MK$494,0))&lt;&gt;0,INDEX('WPTM - Section F'!D$93:D$494,MATCH('Print View'!$AP$116,'WPTM - Section F'!$M$93:$M$494,0)),""),"")</f>
        <v/>
      </c>
      <c r="T188" s="493"/>
      <c r="U188" s="494"/>
      <c r="V188" s="481" t="str">
        <f>IFERROR(IF(INDEX('WPTM - Section F'!E$93:E$494,MATCH('Print View'!$AP$116,'WPTM - Section F'!$M$93:$M$494,0))&lt;&gt;0,INDEX('WPTM - Section F'!E$93:E$494,MATCH('Print View'!$AP$116,'WPTM - Section F'!$M$93:$M$494,0)),""),"")</f>
        <v/>
      </c>
      <c r="W188" s="493"/>
      <c r="X188" s="482"/>
      <c r="Y188" s="492" t="str">
        <f>IFERROR(IF(INDEX('WPTM - Section F'!D$93:D$494,MATCH('Print View'!$AQ$116,'WPTM - Section F'!$M$93:$MK$494,0))&lt;&gt;0,INDEX('WPTM - Section F'!D$93:D$494,MATCH('Print View'!$AQ$116,'WPTM - Section F'!$M$93:$M$494,0)),""),"")</f>
        <v/>
      </c>
      <c r="Z188" s="493"/>
      <c r="AA188" s="494"/>
      <c r="AB188" s="481" t="str">
        <f>IFERROR(IF(INDEX('WPTM - Section F'!E$93:E$494,MATCH('Print View'!$AQ$116,'WPTM - Section F'!$M$93:$M$494,0))&lt;&gt;0,INDEX('WPTM - Section F'!E$93:E$494,MATCH('Print View'!$AQ$116,'WPTM - Section F'!$M$93:$M$494,0)),""),"")</f>
        <v/>
      </c>
      <c r="AC188" s="493"/>
      <c r="AD188" s="482"/>
      <c r="AE188" s="492" t="str">
        <f>IFERROR(IF(INDEX('WPTM - Section F'!D$93:D$494,MATCH('Print View'!$AR$116,'WPTM - Section F'!$M$93:$MK$494,0))&lt;&gt;0,INDEX('WPTM - Section F'!D$93:D$494,MATCH('Print View'!$AR$116,'WPTM - Section F'!$M$93:$M$494,0)),""),"")</f>
        <v/>
      </c>
      <c r="AF188" s="493"/>
      <c r="AG188" s="494"/>
      <c r="AH188" s="481" t="str">
        <f>IFERROR(IF(INDEX('WPTM - Section F'!E$93:E$494,MATCH('Print View'!$AR$116,'WPTM - Section F'!$M$93:$M$494,0))&lt;&gt;0,INDEX('WPTM - Section F'!E$93:E$494,MATCH('Print View'!$AR$116,'WPTM - Section F'!$M$93:$M$494,0)),""),"")</f>
        <v/>
      </c>
      <c r="AI188" s="482"/>
      <c r="AJ188" s="208" t="str">
        <f>IFERROR(IF(INDEX('WPTM - Section F'!X$8:X$89,MATCH('Print View'!$A188,'WPTM - Section F'!$A$8:$A$89,0))&lt;&gt;0,INDEX('WPTM - Section F'!X$8:X$89,MATCH('Print View'!$A188,'WPTM - Section F'!$A$8:$A$89,0)),""),"")</f>
        <v/>
      </c>
      <c r="AM188" s="298"/>
      <c r="AN188" s="276" t="str">
        <f t="shared" si="5"/>
        <v>73-a1Y36000002VSZYEA4</v>
      </c>
      <c r="AO188" s="276" t="str">
        <f t="shared" si="6"/>
        <v>73-a1Y36000002VSZZEA4</v>
      </c>
      <c r="AP188" s="276" t="str">
        <f t="shared" si="7"/>
        <v>73-a1Y36000002VSZaEAO</v>
      </c>
      <c r="AQ188" s="276" t="str">
        <f t="shared" si="8"/>
        <v>73-a1Y36000002VSZbEAO</v>
      </c>
      <c r="AR188" s="276" t="str">
        <f t="shared" si="9"/>
        <v>73-a1Y36000002VSZcEAO</v>
      </c>
    </row>
    <row r="189" spans="1:44" ht="30" x14ac:dyDescent="0.25">
      <c r="A189" s="182">
        <v>74</v>
      </c>
      <c r="B189" s="182" t="str">
        <f>IFERROR(IF(INDEX('WPTM - Section F'!B$8:B$89,MATCH('Print View'!$A189,'WPTM - Section F'!$A$8:$A$89,0))&lt;&gt;0,INDEX('WPTM - Section F'!B$8:B$89,MATCH('Print View'!$A189,'WPTM - Section F'!$A$8:$A$89,0)),""),"")</f>
        <v/>
      </c>
      <c r="C189" s="182" t="str">
        <f>IFERROR(IF(INDEX('WPTM - Section F'!C$8:C$89,MATCH('Print View'!$A189,'WPTM - Section F'!$A$8:$A$89,0))&lt;&gt;0,INDEX('WPTM - Section F'!C$8:C$89,MATCH('Print View'!$A189,'WPTM - Section F'!$A$8:$A$89,0)),""),"")</f>
        <v/>
      </c>
      <c r="D189" s="182" t="str">
        <f>IFERROR(IF(INDEX('WPTM - Section F'!D$8:D$89,MATCH('Print View'!$A189,'WPTM - Section F'!$A$8:$A$89,0))&lt;&gt;0,INDEX('WPTM - Section F'!D$8:D$89,MATCH('Print View'!$A189,'WPTM - Section F'!$A$8:$A$89,0)),""),"")</f>
        <v/>
      </c>
      <c r="E189" s="182" t="str">
        <f>IFERROR(IF(INDEX('WPTM - Section F'!E$8:E$89,MATCH('Print View'!$A189,'WPTM - Section F'!$A$8:$A$89,0))&lt;&gt;0,INDEX('WPTM - Section F'!E$8:E$89,MATCH('Print View'!$A189,'WPTM - Section F'!$A$8:$A$89,0)),""),"")</f>
        <v/>
      </c>
      <c r="F189" s="183" t="str">
        <f>IFERROR(IF(INDEX('WPTM - Section F'!W$8:W$89,MATCH('Print View'!$A189,'WPTM - Section F'!$A$8:$A$89,0))&lt;&gt;0,INDEX('WPTM - Section F'!W$8:W$89,MATCH('Print View'!$A189,'WPTM - Section F'!$A$8:$A$89,0)),""),"")</f>
        <v/>
      </c>
      <c r="G189" s="489" t="str">
        <f>IFERROR(IF(INDEX('WPTM - Section F'!D$93:D$494,MATCH('Print View'!$AN$116,'WPTM - Section F'!$M$93:$MK$494,0))&lt;&gt;0,INDEX('WPTM - Section F'!D$93:D$494,MATCH('Print View'!$AN$116,'WPTM - Section F'!$M$93:$M$494,0)),""),"")</f>
        <v/>
      </c>
      <c r="H189" s="490"/>
      <c r="I189" s="491"/>
      <c r="J189" s="479" t="str">
        <f>IFERROR(IF(INDEX('WPTM - Section F'!E$93:E$494,MATCH('Print View'!$AN$116,'WPTM - Section F'!$M$93:$M$494,0))&lt;&gt;0,INDEX('WPTM - Section F'!E$93:E$494,MATCH('Print View'!$AN$116,'WPTM - Section F'!$M$93:$M$494,0)),""),"")</f>
        <v/>
      </c>
      <c r="K189" s="490"/>
      <c r="L189" s="480"/>
      <c r="M189" s="489" t="str">
        <f>IFERROR(IF(INDEX('WPTM - Section F'!D$93:D$494,MATCH('Print View'!$AO$116,'WPTM - Section F'!$M$93:$MK$494,0))&lt;&gt;0,INDEX('WPTM - Section F'!D$93:D$494,MATCH('Print View'!$AO$116,'WPTM - Section F'!$M$93:$M$494,0)),""),"")</f>
        <v/>
      </c>
      <c r="N189" s="490"/>
      <c r="O189" s="491"/>
      <c r="P189" s="479" t="str">
        <f>IFERROR(IF(INDEX('WPTM - Section F'!E$93:E$494,MATCH('Print View'!$AO$116,'WPTM - Section F'!$M$93:$M$494,0))&lt;&gt;0,INDEX('WPTM - Section F'!E$93:E$494,MATCH('Print View'!$AO$116,'WPTM - Section F'!$M$93:$M$494,0)),""),"")</f>
        <v/>
      </c>
      <c r="Q189" s="490"/>
      <c r="R189" s="480"/>
      <c r="S189" s="489" t="str">
        <f>IFERROR(IF(INDEX('WPTM - Section F'!D$93:D$494,MATCH('Print View'!$AP$116,'WPTM - Section F'!$M$93:$MK$494,0))&lt;&gt;0,INDEX('WPTM - Section F'!D$93:D$494,MATCH('Print View'!$AP$116,'WPTM - Section F'!$M$93:$M$494,0)),""),"")</f>
        <v/>
      </c>
      <c r="T189" s="490"/>
      <c r="U189" s="491"/>
      <c r="V189" s="479" t="str">
        <f>IFERROR(IF(INDEX('WPTM - Section F'!E$93:E$494,MATCH('Print View'!$AP$116,'WPTM - Section F'!$M$93:$M$494,0))&lt;&gt;0,INDEX('WPTM - Section F'!E$93:E$494,MATCH('Print View'!$AP$116,'WPTM - Section F'!$M$93:$M$494,0)),""),"")</f>
        <v/>
      </c>
      <c r="W189" s="490"/>
      <c r="X189" s="480"/>
      <c r="Y189" s="489" t="str">
        <f>IFERROR(IF(INDEX('WPTM - Section F'!D$93:D$494,MATCH('Print View'!$AQ$116,'WPTM - Section F'!$M$93:$MK$494,0))&lt;&gt;0,INDEX('WPTM - Section F'!D$93:D$494,MATCH('Print View'!$AQ$116,'WPTM - Section F'!$M$93:$M$494,0)),""),"")</f>
        <v/>
      </c>
      <c r="Z189" s="490"/>
      <c r="AA189" s="491"/>
      <c r="AB189" s="479" t="str">
        <f>IFERROR(IF(INDEX('WPTM - Section F'!E$93:E$494,MATCH('Print View'!$AQ$116,'WPTM - Section F'!$M$93:$M$494,0))&lt;&gt;0,INDEX('WPTM - Section F'!E$93:E$494,MATCH('Print View'!$AQ$116,'WPTM - Section F'!$M$93:$M$494,0)),""),"")</f>
        <v/>
      </c>
      <c r="AC189" s="490"/>
      <c r="AD189" s="480"/>
      <c r="AE189" s="489" t="str">
        <f>IFERROR(IF(INDEX('WPTM - Section F'!D$93:D$494,MATCH('Print View'!$AR$116,'WPTM - Section F'!$M$93:$MK$494,0))&lt;&gt;0,INDEX('WPTM - Section F'!D$93:D$494,MATCH('Print View'!$AR$116,'WPTM - Section F'!$M$93:$M$494,0)),""),"")</f>
        <v/>
      </c>
      <c r="AF189" s="490"/>
      <c r="AG189" s="491"/>
      <c r="AH189" s="479" t="str">
        <f>IFERROR(IF(INDEX('WPTM - Section F'!E$93:E$494,MATCH('Print View'!$AR$116,'WPTM - Section F'!$M$93:$M$494,0))&lt;&gt;0,INDEX('WPTM - Section F'!E$93:E$494,MATCH('Print View'!$AR$116,'WPTM - Section F'!$M$93:$M$494,0)),""),"")</f>
        <v/>
      </c>
      <c r="AI189" s="480"/>
      <c r="AJ189" s="207" t="str">
        <f>IFERROR(IF(INDEX('WPTM - Section F'!X$8:X$89,MATCH('Print View'!$A189,'WPTM - Section F'!$A$8:$A$89,0))&lt;&gt;0,INDEX('WPTM - Section F'!X$8:X$89,MATCH('Print View'!$A189,'WPTM - Section F'!$A$8:$A$89,0)),""),"")</f>
        <v/>
      </c>
      <c r="AM189" s="298"/>
      <c r="AN189" s="276" t="str">
        <f t="shared" si="5"/>
        <v>74-a1Y36000002VSZYEA4</v>
      </c>
      <c r="AO189" s="276" t="str">
        <f t="shared" si="6"/>
        <v>74-a1Y36000002VSZZEA4</v>
      </c>
      <c r="AP189" s="276" t="str">
        <f t="shared" si="7"/>
        <v>74-a1Y36000002VSZaEAO</v>
      </c>
      <c r="AQ189" s="276" t="str">
        <f t="shared" si="8"/>
        <v>74-a1Y36000002VSZbEAO</v>
      </c>
      <c r="AR189" s="276" t="str">
        <f t="shared" si="9"/>
        <v>74-a1Y36000002VSZcEAO</v>
      </c>
    </row>
    <row r="190" spans="1:44" ht="30" x14ac:dyDescent="0.25">
      <c r="A190" s="187">
        <v>75</v>
      </c>
      <c r="B190" s="187" t="str">
        <f>IFERROR(IF(INDEX('WPTM - Section F'!B$8:B$89,MATCH('Print View'!$A190,'WPTM - Section F'!$A$8:$A$89,0))&lt;&gt;0,INDEX('WPTM - Section F'!B$8:B$89,MATCH('Print View'!$A190,'WPTM - Section F'!$A$8:$A$89,0)),""),"")</f>
        <v/>
      </c>
      <c r="C190" s="187" t="str">
        <f>IFERROR(IF(INDEX('WPTM - Section F'!C$8:C$89,MATCH('Print View'!$A190,'WPTM - Section F'!$A$8:$A$89,0))&lt;&gt;0,INDEX('WPTM - Section F'!C$8:C$89,MATCH('Print View'!$A190,'WPTM - Section F'!$A$8:$A$89,0)),""),"")</f>
        <v/>
      </c>
      <c r="D190" s="187" t="str">
        <f>IFERROR(IF(INDEX('WPTM - Section F'!D$8:D$89,MATCH('Print View'!$A190,'WPTM - Section F'!$A$8:$A$89,0))&lt;&gt;0,INDEX('WPTM - Section F'!D$8:D$89,MATCH('Print View'!$A190,'WPTM - Section F'!$A$8:$A$89,0)),""),"")</f>
        <v/>
      </c>
      <c r="E190" s="187" t="str">
        <f>IFERROR(IF(INDEX('WPTM - Section F'!E$8:E$89,MATCH('Print View'!$A190,'WPTM - Section F'!$A$8:$A$89,0))&lt;&gt;0,INDEX('WPTM - Section F'!E$8:E$89,MATCH('Print View'!$A190,'WPTM - Section F'!$A$8:$A$89,0)),""),"")</f>
        <v/>
      </c>
      <c r="F190" s="188" t="str">
        <f>IFERROR(IF(INDEX('WPTM - Section F'!W$8:W$89,MATCH('Print View'!$A190,'WPTM - Section F'!$A$8:$A$89,0))&lt;&gt;0,INDEX('WPTM - Section F'!W$8:W$89,MATCH('Print View'!$A190,'WPTM - Section F'!$A$8:$A$89,0)),""),"")</f>
        <v/>
      </c>
      <c r="G190" s="492" t="str">
        <f>IFERROR(IF(INDEX('WPTM - Section F'!D$93:D$494,MATCH('Print View'!$AN$116,'WPTM - Section F'!$M$93:$MK$494,0))&lt;&gt;0,INDEX('WPTM - Section F'!D$93:D$494,MATCH('Print View'!$AN$116,'WPTM - Section F'!$M$93:$M$494,0)),""),"")</f>
        <v/>
      </c>
      <c r="H190" s="493"/>
      <c r="I190" s="494"/>
      <c r="J190" s="481" t="str">
        <f>IFERROR(IF(INDEX('WPTM - Section F'!E$93:E$494,MATCH('Print View'!$AN$116,'WPTM - Section F'!$M$93:$M$494,0))&lt;&gt;0,INDEX('WPTM - Section F'!E$93:E$494,MATCH('Print View'!$AN$116,'WPTM - Section F'!$M$93:$M$494,0)),""),"")</f>
        <v/>
      </c>
      <c r="K190" s="493"/>
      <c r="L190" s="482"/>
      <c r="M190" s="492" t="str">
        <f>IFERROR(IF(INDEX('WPTM - Section F'!D$93:D$494,MATCH('Print View'!$AO$116,'WPTM - Section F'!$M$93:$MK$494,0))&lt;&gt;0,INDEX('WPTM - Section F'!D$93:D$494,MATCH('Print View'!$AO$116,'WPTM - Section F'!$M$93:$M$494,0)),""),"")</f>
        <v/>
      </c>
      <c r="N190" s="493"/>
      <c r="O190" s="494"/>
      <c r="P190" s="481" t="str">
        <f>IFERROR(IF(INDEX('WPTM - Section F'!E$93:E$494,MATCH('Print View'!$AO$116,'WPTM - Section F'!$M$93:$M$494,0))&lt;&gt;0,INDEX('WPTM - Section F'!E$93:E$494,MATCH('Print View'!$AO$116,'WPTM - Section F'!$M$93:$M$494,0)),""),"")</f>
        <v/>
      </c>
      <c r="Q190" s="493"/>
      <c r="R190" s="482"/>
      <c r="S190" s="492" t="str">
        <f>IFERROR(IF(INDEX('WPTM - Section F'!D$93:D$494,MATCH('Print View'!$AP$116,'WPTM - Section F'!$M$93:$MK$494,0))&lt;&gt;0,INDEX('WPTM - Section F'!D$93:D$494,MATCH('Print View'!$AP$116,'WPTM - Section F'!$M$93:$M$494,0)),""),"")</f>
        <v/>
      </c>
      <c r="T190" s="493"/>
      <c r="U190" s="494"/>
      <c r="V190" s="481" t="str">
        <f>IFERROR(IF(INDEX('WPTM - Section F'!E$93:E$494,MATCH('Print View'!$AP$116,'WPTM - Section F'!$M$93:$M$494,0))&lt;&gt;0,INDEX('WPTM - Section F'!E$93:E$494,MATCH('Print View'!$AP$116,'WPTM - Section F'!$M$93:$M$494,0)),""),"")</f>
        <v/>
      </c>
      <c r="W190" s="493"/>
      <c r="X190" s="482"/>
      <c r="Y190" s="492" t="str">
        <f>IFERROR(IF(INDEX('WPTM - Section F'!D$93:D$494,MATCH('Print View'!$AQ$116,'WPTM - Section F'!$M$93:$MK$494,0))&lt;&gt;0,INDEX('WPTM - Section F'!D$93:D$494,MATCH('Print View'!$AQ$116,'WPTM - Section F'!$M$93:$M$494,0)),""),"")</f>
        <v/>
      </c>
      <c r="Z190" s="493"/>
      <c r="AA190" s="494"/>
      <c r="AB190" s="481" t="str">
        <f>IFERROR(IF(INDEX('WPTM - Section F'!E$93:E$494,MATCH('Print View'!$AQ$116,'WPTM - Section F'!$M$93:$M$494,0))&lt;&gt;0,INDEX('WPTM - Section F'!E$93:E$494,MATCH('Print View'!$AQ$116,'WPTM - Section F'!$M$93:$M$494,0)),""),"")</f>
        <v/>
      </c>
      <c r="AC190" s="493"/>
      <c r="AD190" s="482"/>
      <c r="AE190" s="492" t="str">
        <f>IFERROR(IF(INDEX('WPTM - Section F'!D$93:D$494,MATCH('Print View'!$AR$116,'WPTM - Section F'!$M$93:$MK$494,0))&lt;&gt;0,INDEX('WPTM - Section F'!D$93:D$494,MATCH('Print View'!$AR$116,'WPTM - Section F'!$M$93:$M$494,0)),""),"")</f>
        <v/>
      </c>
      <c r="AF190" s="493"/>
      <c r="AG190" s="494"/>
      <c r="AH190" s="481" t="str">
        <f>IFERROR(IF(INDEX('WPTM - Section F'!E$93:E$494,MATCH('Print View'!$AR$116,'WPTM - Section F'!$M$93:$M$494,0))&lt;&gt;0,INDEX('WPTM - Section F'!E$93:E$494,MATCH('Print View'!$AR$116,'WPTM - Section F'!$M$93:$M$494,0)),""),"")</f>
        <v/>
      </c>
      <c r="AI190" s="482"/>
      <c r="AJ190" s="208" t="str">
        <f>IFERROR(IF(INDEX('WPTM - Section F'!X$8:X$89,MATCH('Print View'!$A190,'WPTM - Section F'!$A$8:$A$89,0))&lt;&gt;0,INDEX('WPTM - Section F'!X$8:X$89,MATCH('Print View'!$A190,'WPTM - Section F'!$A$8:$A$89,0)),""),"")</f>
        <v/>
      </c>
      <c r="AM190" s="298"/>
      <c r="AN190" s="276" t="str">
        <f t="shared" si="5"/>
        <v>75-a1Y36000002VSZYEA4</v>
      </c>
      <c r="AO190" s="276" t="str">
        <f t="shared" si="6"/>
        <v>75-a1Y36000002VSZZEA4</v>
      </c>
      <c r="AP190" s="276" t="str">
        <f t="shared" si="7"/>
        <v>75-a1Y36000002VSZaEAO</v>
      </c>
      <c r="AQ190" s="276" t="str">
        <f t="shared" si="8"/>
        <v>75-a1Y36000002VSZbEAO</v>
      </c>
      <c r="AR190" s="276" t="str">
        <f t="shared" si="9"/>
        <v>75-a1Y36000002VSZcEAO</v>
      </c>
    </row>
    <row r="191" spans="1:44" ht="30" x14ac:dyDescent="0.25">
      <c r="A191" s="182">
        <v>76</v>
      </c>
      <c r="B191" s="182" t="str">
        <f>IFERROR(IF(INDEX('WPTM - Section F'!B$8:B$89,MATCH('Print View'!$A191,'WPTM - Section F'!$A$8:$A$89,0))&lt;&gt;0,INDEX('WPTM - Section F'!B$8:B$89,MATCH('Print View'!$A191,'WPTM - Section F'!$A$8:$A$89,0)),""),"")</f>
        <v/>
      </c>
      <c r="C191" s="182" t="str">
        <f>IFERROR(IF(INDEX('WPTM - Section F'!C$8:C$89,MATCH('Print View'!$A191,'WPTM - Section F'!$A$8:$A$89,0))&lt;&gt;0,INDEX('WPTM - Section F'!C$8:C$89,MATCH('Print View'!$A191,'WPTM - Section F'!$A$8:$A$89,0)),""),"")</f>
        <v/>
      </c>
      <c r="D191" s="182" t="str">
        <f>IFERROR(IF(INDEX('WPTM - Section F'!D$8:D$89,MATCH('Print View'!$A191,'WPTM - Section F'!$A$8:$A$89,0))&lt;&gt;0,INDEX('WPTM - Section F'!D$8:D$89,MATCH('Print View'!$A191,'WPTM - Section F'!$A$8:$A$89,0)),""),"")</f>
        <v/>
      </c>
      <c r="E191" s="182" t="str">
        <f>IFERROR(IF(INDEX('WPTM - Section F'!E$8:E$89,MATCH('Print View'!$A191,'WPTM - Section F'!$A$8:$A$89,0))&lt;&gt;0,INDEX('WPTM - Section F'!E$8:E$89,MATCH('Print View'!$A191,'WPTM - Section F'!$A$8:$A$89,0)),""),"")</f>
        <v/>
      </c>
      <c r="F191" s="183" t="str">
        <f>IFERROR(IF(INDEX('WPTM - Section F'!W$8:W$89,MATCH('Print View'!$A191,'WPTM - Section F'!$A$8:$A$89,0))&lt;&gt;0,INDEX('WPTM - Section F'!W$8:W$89,MATCH('Print View'!$A191,'WPTM - Section F'!$A$8:$A$89,0)),""),"")</f>
        <v/>
      </c>
      <c r="G191" s="489" t="str">
        <f>IFERROR(IF(INDEX('WPTM - Section F'!D$93:D$494,MATCH('Print View'!$AN$116,'WPTM - Section F'!$M$93:$MK$494,0))&lt;&gt;0,INDEX('WPTM - Section F'!D$93:D$494,MATCH('Print View'!$AN$116,'WPTM - Section F'!$M$93:$M$494,0)),""),"")</f>
        <v/>
      </c>
      <c r="H191" s="490"/>
      <c r="I191" s="491"/>
      <c r="J191" s="479" t="str">
        <f>IFERROR(IF(INDEX('WPTM - Section F'!E$93:E$494,MATCH('Print View'!$AN$116,'WPTM - Section F'!$M$93:$M$494,0))&lt;&gt;0,INDEX('WPTM - Section F'!E$93:E$494,MATCH('Print View'!$AN$116,'WPTM - Section F'!$M$93:$M$494,0)),""),"")</f>
        <v/>
      </c>
      <c r="K191" s="490"/>
      <c r="L191" s="480"/>
      <c r="M191" s="489" t="str">
        <f>IFERROR(IF(INDEX('WPTM - Section F'!D$93:D$494,MATCH('Print View'!$AO$116,'WPTM - Section F'!$M$93:$MK$494,0))&lt;&gt;0,INDEX('WPTM - Section F'!D$93:D$494,MATCH('Print View'!$AO$116,'WPTM - Section F'!$M$93:$M$494,0)),""),"")</f>
        <v/>
      </c>
      <c r="N191" s="490"/>
      <c r="O191" s="491"/>
      <c r="P191" s="479" t="str">
        <f>IFERROR(IF(INDEX('WPTM - Section F'!E$93:E$494,MATCH('Print View'!$AO$116,'WPTM - Section F'!$M$93:$M$494,0))&lt;&gt;0,INDEX('WPTM - Section F'!E$93:E$494,MATCH('Print View'!$AO$116,'WPTM - Section F'!$M$93:$M$494,0)),""),"")</f>
        <v/>
      </c>
      <c r="Q191" s="490"/>
      <c r="R191" s="480"/>
      <c r="S191" s="489" t="str">
        <f>IFERROR(IF(INDEX('WPTM - Section F'!D$93:D$494,MATCH('Print View'!$AP$116,'WPTM - Section F'!$M$93:$MK$494,0))&lt;&gt;0,INDEX('WPTM - Section F'!D$93:D$494,MATCH('Print View'!$AP$116,'WPTM - Section F'!$M$93:$M$494,0)),""),"")</f>
        <v/>
      </c>
      <c r="T191" s="490"/>
      <c r="U191" s="491"/>
      <c r="V191" s="479" t="str">
        <f>IFERROR(IF(INDEX('WPTM - Section F'!E$93:E$494,MATCH('Print View'!$AP$116,'WPTM - Section F'!$M$93:$M$494,0))&lt;&gt;0,INDEX('WPTM - Section F'!E$93:E$494,MATCH('Print View'!$AP$116,'WPTM - Section F'!$M$93:$M$494,0)),""),"")</f>
        <v/>
      </c>
      <c r="W191" s="490"/>
      <c r="X191" s="480"/>
      <c r="Y191" s="489" t="str">
        <f>IFERROR(IF(INDEX('WPTM - Section F'!D$93:D$494,MATCH('Print View'!$AQ$116,'WPTM - Section F'!$M$93:$MK$494,0))&lt;&gt;0,INDEX('WPTM - Section F'!D$93:D$494,MATCH('Print View'!$AQ$116,'WPTM - Section F'!$M$93:$M$494,0)),""),"")</f>
        <v/>
      </c>
      <c r="Z191" s="490"/>
      <c r="AA191" s="491"/>
      <c r="AB191" s="479" t="str">
        <f>IFERROR(IF(INDEX('WPTM - Section F'!E$93:E$494,MATCH('Print View'!$AQ$116,'WPTM - Section F'!$M$93:$M$494,0))&lt;&gt;0,INDEX('WPTM - Section F'!E$93:E$494,MATCH('Print View'!$AQ$116,'WPTM - Section F'!$M$93:$M$494,0)),""),"")</f>
        <v/>
      </c>
      <c r="AC191" s="490"/>
      <c r="AD191" s="480"/>
      <c r="AE191" s="489" t="str">
        <f>IFERROR(IF(INDEX('WPTM - Section F'!D$93:D$494,MATCH('Print View'!$AR$116,'WPTM - Section F'!$M$93:$MK$494,0))&lt;&gt;0,INDEX('WPTM - Section F'!D$93:D$494,MATCH('Print View'!$AR$116,'WPTM - Section F'!$M$93:$M$494,0)),""),"")</f>
        <v/>
      </c>
      <c r="AF191" s="490"/>
      <c r="AG191" s="491"/>
      <c r="AH191" s="479" t="str">
        <f>IFERROR(IF(INDEX('WPTM - Section F'!E$93:E$494,MATCH('Print View'!$AR$116,'WPTM - Section F'!$M$93:$M$494,0))&lt;&gt;0,INDEX('WPTM - Section F'!E$93:E$494,MATCH('Print View'!$AR$116,'WPTM - Section F'!$M$93:$M$494,0)),""),"")</f>
        <v/>
      </c>
      <c r="AI191" s="480"/>
      <c r="AJ191" s="207" t="str">
        <f>IFERROR(IF(INDEX('WPTM - Section F'!X$8:X$89,MATCH('Print View'!$A191,'WPTM - Section F'!$A$8:$A$89,0))&lt;&gt;0,INDEX('WPTM - Section F'!X$8:X$89,MATCH('Print View'!$A191,'WPTM - Section F'!$A$8:$A$89,0)),""),"")</f>
        <v/>
      </c>
      <c r="AM191" s="298"/>
      <c r="AN191" s="276" t="str">
        <f t="shared" si="5"/>
        <v>76-a1Y36000002VSZYEA4</v>
      </c>
      <c r="AO191" s="276" t="str">
        <f t="shared" si="6"/>
        <v>76-a1Y36000002VSZZEA4</v>
      </c>
      <c r="AP191" s="276" t="str">
        <f t="shared" si="7"/>
        <v>76-a1Y36000002VSZaEAO</v>
      </c>
      <c r="AQ191" s="276" t="str">
        <f t="shared" si="8"/>
        <v>76-a1Y36000002VSZbEAO</v>
      </c>
      <c r="AR191" s="276" t="str">
        <f t="shared" si="9"/>
        <v>76-a1Y36000002VSZcEAO</v>
      </c>
    </row>
    <row r="192" spans="1:44" ht="30" x14ac:dyDescent="0.25">
      <c r="A192" s="187">
        <v>77</v>
      </c>
      <c r="B192" s="187" t="str">
        <f>IFERROR(IF(INDEX('WPTM - Section F'!B$8:B$89,MATCH('Print View'!$A192,'WPTM - Section F'!$A$8:$A$89,0))&lt;&gt;0,INDEX('WPTM - Section F'!B$8:B$89,MATCH('Print View'!$A192,'WPTM - Section F'!$A$8:$A$89,0)),""),"")</f>
        <v/>
      </c>
      <c r="C192" s="187" t="str">
        <f>IFERROR(IF(INDEX('WPTM - Section F'!C$8:C$89,MATCH('Print View'!$A192,'WPTM - Section F'!$A$8:$A$89,0))&lt;&gt;0,INDEX('WPTM - Section F'!C$8:C$89,MATCH('Print View'!$A192,'WPTM - Section F'!$A$8:$A$89,0)),""),"")</f>
        <v/>
      </c>
      <c r="D192" s="187" t="str">
        <f>IFERROR(IF(INDEX('WPTM - Section F'!D$8:D$89,MATCH('Print View'!$A192,'WPTM - Section F'!$A$8:$A$89,0))&lt;&gt;0,INDEX('WPTM - Section F'!D$8:D$89,MATCH('Print View'!$A192,'WPTM - Section F'!$A$8:$A$89,0)),""),"")</f>
        <v/>
      </c>
      <c r="E192" s="187" t="str">
        <f>IFERROR(IF(INDEX('WPTM - Section F'!E$8:E$89,MATCH('Print View'!$A192,'WPTM - Section F'!$A$8:$A$89,0))&lt;&gt;0,INDEX('WPTM - Section F'!E$8:E$89,MATCH('Print View'!$A192,'WPTM - Section F'!$A$8:$A$89,0)),""),"")</f>
        <v/>
      </c>
      <c r="F192" s="188" t="str">
        <f>IFERROR(IF(INDEX('WPTM - Section F'!W$8:W$89,MATCH('Print View'!$A192,'WPTM - Section F'!$A$8:$A$89,0))&lt;&gt;0,INDEX('WPTM - Section F'!W$8:W$89,MATCH('Print View'!$A192,'WPTM - Section F'!$A$8:$A$89,0)),""),"")</f>
        <v/>
      </c>
      <c r="G192" s="492" t="str">
        <f>IFERROR(IF(INDEX('WPTM - Section F'!D$93:D$494,MATCH('Print View'!$AN$116,'WPTM - Section F'!$M$93:$MK$494,0))&lt;&gt;0,INDEX('WPTM - Section F'!D$93:D$494,MATCH('Print View'!$AN$116,'WPTM - Section F'!$M$93:$M$494,0)),""),"")</f>
        <v/>
      </c>
      <c r="H192" s="493"/>
      <c r="I192" s="494"/>
      <c r="J192" s="481" t="str">
        <f>IFERROR(IF(INDEX('WPTM - Section F'!E$93:E$494,MATCH('Print View'!$AN$116,'WPTM - Section F'!$M$93:$M$494,0))&lt;&gt;0,INDEX('WPTM - Section F'!E$93:E$494,MATCH('Print View'!$AN$116,'WPTM - Section F'!$M$93:$M$494,0)),""),"")</f>
        <v/>
      </c>
      <c r="K192" s="493"/>
      <c r="L192" s="482"/>
      <c r="M192" s="492" t="str">
        <f>IFERROR(IF(INDEX('WPTM - Section F'!D$93:D$494,MATCH('Print View'!$AO$116,'WPTM - Section F'!$M$93:$MK$494,0))&lt;&gt;0,INDEX('WPTM - Section F'!D$93:D$494,MATCH('Print View'!$AO$116,'WPTM - Section F'!$M$93:$M$494,0)),""),"")</f>
        <v/>
      </c>
      <c r="N192" s="493"/>
      <c r="O192" s="494"/>
      <c r="P192" s="481" t="str">
        <f>IFERROR(IF(INDEX('WPTM - Section F'!E$93:E$494,MATCH('Print View'!$AO$116,'WPTM - Section F'!$M$93:$M$494,0))&lt;&gt;0,INDEX('WPTM - Section F'!E$93:E$494,MATCH('Print View'!$AO$116,'WPTM - Section F'!$M$93:$M$494,0)),""),"")</f>
        <v/>
      </c>
      <c r="Q192" s="493"/>
      <c r="R192" s="482"/>
      <c r="S192" s="492" t="str">
        <f>IFERROR(IF(INDEX('WPTM - Section F'!D$93:D$494,MATCH('Print View'!$AP$116,'WPTM - Section F'!$M$93:$MK$494,0))&lt;&gt;0,INDEX('WPTM - Section F'!D$93:D$494,MATCH('Print View'!$AP$116,'WPTM - Section F'!$M$93:$M$494,0)),""),"")</f>
        <v/>
      </c>
      <c r="T192" s="493"/>
      <c r="U192" s="494"/>
      <c r="V192" s="481" t="str">
        <f>IFERROR(IF(INDEX('WPTM - Section F'!E$93:E$494,MATCH('Print View'!$AP$116,'WPTM - Section F'!$M$93:$M$494,0))&lt;&gt;0,INDEX('WPTM - Section F'!E$93:E$494,MATCH('Print View'!$AP$116,'WPTM - Section F'!$M$93:$M$494,0)),""),"")</f>
        <v/>
      </c>
      <c r="W192" s="493"/>
      <c r="X192" s="482"/>
      <c r="Y192" s="492" t="str">
        <f>IFERROR(IF(INDEX('WPTM - Section F'!D$93:D$494,MATCH('Print View'!$AQ$116,'WPTM - Section F'!$M$93:$MK$494,0))&lt;&gt;0,INDEX('WPTM - Section F'!D$93:D$494,MATCH('Print View'!$AQ$116,'WPTM - Section F'!$M$93:$M$494,0)),""),"")</f>
        <v/>
      </c>
      <c r="Z192" s="493"/>
      <c r="AA192" s="494"/>
      <c r="AB192" s="481" t="str">
        <f>IFERROR(IF(INDEX('WPTM - Section F'!E$93:E$494,MATCH('Print View'!$AQ$116,'WPTM - Section F'!$M$93:$M$494,0))&lt;&gt;0,INDEX('WPTM - Section F'!E$93:E$494,MATCH('Print View'!$AQ$116,'WPTM - Section F'!$M$93:$M$494,0)),""),"")</f>
        <v/>
      </c>
      <c r="AC192" s="493"/>
      <c r="AD192" s="482"/>
      <c r="AE192" s="492" t="str">
        <f>IFERROR(IF(INDEX('WPTM - Section F'!D$93:D$494,MATCH('Print View'!$AR$116,'WPTM - Section F'!$M$93:$MK$494,0))&lt;&gt;0,INDEX('WPTM - Section F'!D$93:D$494,MATCH('Print View'!$AR$116,'WPTM - Section F'!$M$93:$M$494,0)),""),"")</f>
        <v/>
      </c>
      <c r="AF192" s="493"/>
      <c r="AG192" s="494"/>
      <c r="AH192" s="481" t="str">
        <f>IFERROR(IF(INDEX('WPTM - Section F'!E$93:E$494,MATCH('Print View'!$AR$116,'WPTM - Section F'!$M$93:$M$494,0))&lt;&gt;0,INDEX('WPTM - Section F'!E$93:E$494,MATCH('Print View'!$AR$116,'WPTM - Section F'!$M$93:$M$494,0)),""),"")</f>
        <v/>
      </c>
      <c r="AI192" s="482"/>
      <c r="AJ192" s="208" t="str">
        <f>IFERROR(IF(INDEX('WPTM - Section F'!X$8:X$89,MATCH('Print View'!$A192,'WPTM - Section F'!$A$8:$A$89,0))&lt;&gt;0,INDEX('WPTM - Section F'!X$8:X$89,MATCH('Print View'!$A192,'WPTM - Section F'!$A$8:$A$89,0)),""),"")</f>
        <v/>
      </c>
      <c r="AM192" s="298"/>
      <c r="AN192" s="276" t="str">
        <f t="shared" si="5"/>
        <v>77-a1Y36000002VSZYEA4</v>
      </c>
      <c r="AO192" s="276" t="str">
        <f t="shared" si="6"/>
        <v>77-a1Y36000002VSZZEA4</v>
      </c>
      <c r="AP192" s="276" t="str">
        <f t="shared" si="7"/>
        <v>77-a1Y36000002VSZaEAO</v>
      </c>
      <c r="AQ192" s="276" t="str">
        <f t="shared" si="8"/>
        <v>77-a1Y36000002VSZbEAO</v>
      </c>
      <c r="AR192" s="276" t="str">
        <f t="shared" si="9"/>
        <v>77-a1Y36000002VSZcEAO</v>
      </c>
    </row>
    <row r="193" spans="1:44" ht="30" x14ac:dyDescent="0.25">
      <c r="A193" s="182">
        <v>78</v>
      </c>
      <c r="B193" s="182" t="str">
        <f>IFERROR(IF(INDEX('WPTM - Section F'!B$8:B$89,MATCH('Print View'!$A193,'WPTM - Section F'!$A$8:$A$89,0))&lt;&gt;0,INDEX('WPTM - Section F'!B$8:B$89,MATCH('Print View'!$A193,'WPTM - Section F'!$A$8:$A$89,0)),""),"")</f>
        <v/>
      </c>
      <c r="C193" s="182" t="str">
        <f>IFERROR(IF(INDEX('WPTM - Section F'!C$8:C$89,MATCH('Print View'!$A193,'WPTM - Section F'!$A$8:$A$89,0))&lt;&gt;0,INDEX('WPTM - Section F'!C$8:C$89,MATCH('Print View'!$A193,'WPTM - Section F'!$A$8:$A$89,0)),""),"")</f>
        <v/>
      </c>
      <c r="D193" s="182" t="str">
        <f>IFERROR(IF(INDEX('WPTM - Section F'!D$8:D$89,MATCH('Print View'!$A193,'WPTM - Section F'!$A$8:$A$89,0))&lt;&gt;0,INDEX('WPTM - Section F'!D$8:D$89,MATCH('Print View'!$A193,'WPTM - Section F'!$A$8:$A$89,0)),""),"")</f>
        <v/>
      </c>
      <c r="E193" s="182" t="str">
        <f>IFERROR(IF(INDEX('WPTM - Section F'!E$8:E$89,MATCH('Print View'!$A193,'WPTM - Section F'!$A$8:$A$89,0))&lt;&gt;0,INDEX('WPTM - Section F'!E$8:E$89,MATCH('Print View'!$A193,'WPTM - Section F'!$A$8:$A$89,0)),""),"")</f>
        <v/>
      </c>
      <c r="F193" s="183" t="str">
        <f>IFERROR(IF(INDEX('WPTM - Section F'!W$8:W$89,MATCH('Print View'!$A193,'WPTM - Section F'!$A$8:$A$89,0))&lt;&gt;0,INDEX('WPTM - Section F'!W$8:W$89,MATCH('Print View'!$A193,'WPTM - Section F'!$A$8:$A$89,0)),""),"")</f>
        <v/>
      </c>
      <c r="G193" s="489" t="str">
        <f>IFERROR(IF(INDEX('WPTM - Section F'!D$93:D$494,MATCH('Print View'!$AN$116,'WPTM - Section F'!$M$93:$MK$494,0))&lt;&gt;0,INDEX('WPTM - Section F'!D$93:D$494,MATCH('Print View'!$AN$116,'WPTM - Section F'!$M$93:$M$494,0)),""),"")</f>
        <v/>
      </c>
      <c r="H193" s="490"/>
      <c r="I193" s="491"/>
      <c r="J193" s="479" t="str">
        <f>IFERROR(IF(INDEX('WPTM - Section F'!E$93:E$494,MATCH('Print View'!$AN$116,'WPTM - Section F'!$M$93:$M$494,0))&lt;&gt;0,INDEX('WPTM - Section F'!E$93:E$494,MATCH('Print View'!$AN$116,'WPTM - Section F'!$M$93:$M$494,0)),""),"")</f>
        <v/>
      </c>
      <c r="K193" s="490"/>
      <c r="L193" s="480"/>
      <c r="M193" s="489" t="str">
        <f>IFERROR(IF(INDEX('WPTM - Section F'!D$93:D$494,MATCH('Print View'!$AO$116,'WPTM - Section F'!$M$93:$MK$494,0))&lt;&gt;0,INDEX('WPTM - Section F'!D$93:D$494,MATCH('Print View'!$AO$116,'WPTM - Section F'!$M$93:$M$494,0)),""),"")</f>
        <v/>
      </c>
      <c r="N193" s="490"/>
      <c r="O193" s="491"/>
      <c r="P193" s="479" t="str">
        <f>IFERROR(IF(INDEX('WPTM - Section F'!E$93:E$494,MATCH('Print View'!$AO$116,'WPTM - Section F'!$M$93:$M$494,0))&lt;&gt;0,INDEX('WPTM - Section F'!E$93:E$494,MATCH('Print View'!$AO$116,'WPTM - Section F'!$M$93:$M$494,0)),""),"")</f>
        <v/>
      </c>
      <c r="Q193" s="490"/>
      <c r="R193" s="480"/>
      <c r="S193" s="489" t="str">
        <f>IFERROR(IF(INDEX('WPTM - Section F'!D$93:D$494,MATCH('Print View'!$AP$116,'WPTM - Section F'!$M$93:$MK$494,0))&lt;&gt;0,INDEX('WPTM - Section F'!D$93:D$494,MATCH('Print View'!$AP$116,'WPTM - Section F'!$M$93:$M$494,0)),""),"")</f>
        <v/>
      </c>
      <c r="T193" s="490"/>
      <c r="U193" s="491"/>
      <c r="V193" s="479" t="str">
        <f>IFERROR(IF(INDEX('WPTM - Section F'!E$93:E$494,MATCH('Print View'!$AP$116,'WPTM - Section F'!$M$93:$M$494,0))&lt;&gt;0,INDEX('WPTM - Section F'!E$93:E$494,MATCH('Print View'!$AP$116,'WPTM - Section F'!$M$93:$M$494,0)),""),"")</f>
        <v/>
      </c>
      <c r="W193" s="490"/>
      <c r="X193" s="480"/>
      <c r="Y193" s="489" t="str">
        <f>IFERROR(IF(INDEX('WPTM - Section F'!D$93:D$494,MATCH('Print View'!$AQ$116,'WPTM - Section F'!$M$93:$MK$494,0))&lt;&gt;0,INDEX('WPTM - Section F'!D$93:D$494,MATCH('Print View'!$AQ$116,'WPTM - Section F'!$M$93:$M$494,0)),""),"")</f>
        <v/>
      </c>
      <c r="Z193" s="490"/>
      <c r="AA193" s="491"/>
      <c r="AB193" s="479" t="str">
        <f>IFERROR(IF(INDEX('WPTM - Section F'!E$93:E$494,MATCH('Print View'!$AQ$116,'WPTM - Section F'!$M$93:$M$494,0))&lt;&gt;0,INDEX('WPTM - Section F'!E$93:E$494,MATCH('Print View'!$AQ$116,'WPTM - Section F'!$M$93:$M$494,0)),""),"")</f>
        <v/>
      </c>
      <c r="AC193" s="490"/>
      <c r="AD193" s="480"/>
      <c r="AE193" s="489" t="str">
        <f>IFERROR(IF(INDEX('WPTM - Section F'!D$93:D$494,MATCH('Print View'!$AR$116,'WPTM - Section F'!$M$93:$MK$494,0))&lt;&gt;0,INDEX('WPTM - Section F'!D$93:D$494,MATCH('Print View'!$AR$116,'WPTM - Section F'!$M$93:$M$494,0)),""),"")</f>
        <v/>
      </c>
      <c r="AF193" s="490"/>
      <c r="AG193" s="491"/>
      <c r="AH193" s="479" t="str">
        <f>IFERROR(IF(INDEX('WPTM - Section F'!E$93:E$494,MATCH('Print View'!$AR$116,'WPTM - Section F'!$M$93:$M$494,0))&lt;&gt;0,INDEX('WPTM - Section F'!E$93:E$494,MATCH('Print View'!$AR$116,'WPTM - Section F'!$M$93:$M$494,0)),""),"")</f>
        <v/>
      </c>
      <c r="AI193" s="480"/>
      <c r="AJ193" s="207" t="str">
        <f>IFERROR(IF(INDEX('WPTM - Section F'!X$8:X$89,MATCH('Print View'!$A193,'WPTM - Section F'!$A$8:$A$89,0))&lt;&gt;0,INDEX('WPTM - Section F'!X$8:X$89,MATCH('Print View'!$A193,'WPTM - Section F'!$A$8:$A$89,0)),""),"")</f>
        <v/>
      </c>
      <c r="AM193" s="298"/>
      <c r="AN193" s="276" t="str">
        <f t="shared" si="5"/>
        <v>78-a1Y36000002VSZYEA4</v>
      </c>
      <c r="AO193" s="276" t="str">
        <f t="shared" si="6"/>
        <v>78-a1Y36000002VSZZEA4</v>
      </c>
      <c r="AP193" s="276" t="str">
        <f t="shared" si="7"/>
        <v>78-a1Y36000002VSZaEAO</v>
      </c>
      <c r="AQ193" s="276" t="str">
        <f t="shared" si="8"/>
        <v>78-a1Y36000002VSZbEAO</v>
      </c>
      <c r="AR193" s="276" t="str">
        <f t="shared" si="9"/>
        <v>78-a1Y36000002VSZcEAO</v>
      </c>
    </row>
    <row r="194" spans="1:44" ht="30" x14ac:dyDescent="0.25">
      <c r="A194" s="187">
        <v>79</v>
      </c>
      <c r="B194" s="187" t="str">
        <f>IFERROR(IF(INDEX('WPTM - Section F'!B$8:B$89,MATCH('Print View'!$A194,'WPTM - Section F'!$A$8:$A$89,0))&lt;&gt;0,INDEX('WPTM - Section F'!B$8:B$89,MATCH('Print View'!$A194,'WPTM - Section F'!$A$8:$A$89,0)),""),"")</f>
        <v/>
      </c>
      <c r="C194" s="187" t="str">
        <f>IFERROR(IF(INDEX('WPTM - Section F'!C$8:C$89,MATCH('Print View'!$A194,'WPTM - Section F'!$A$8:$A$89,0))&lt;&gt;0,INDEX('WPTM - Section F'!C$8:C$89,MATCH('Print View'!$A194,'WPTM - Section F'!$A$8:$A$89,0)),""),"")</f>
        <v/>
      </c>
      <c r="D194" s="187" t="str">
        <f>IFERROR(IF(INDEX('WPTM - Section F'!D$8:D$89,MATCH('Print View'!$A194,'WPTM - Section F'!$A$8:$A$89,0))&lt;&gt;0,INDEX('WPTM - Section F'!D$8:D$89,MATCH('Print View'!$A194,'WPTM - Section F'!$A$8:$A$89,0)),""),"")</f>
        <v/>
      </c>
      <c r="E194" s="187" t="str">
        <f>IFERROR(IF(INDEX('WPTM - Section F'!E$8:E$89,MATCH('Print View'!$A194,'WPTM - Section F'!$A$8:$A$89,0))&lt;&gt;0,INDEX('WPTM - Section F'!E$8:E$89,MATCH('Print View'!$A194,'WPTM - Section F'!$A$8:$A$89,0)),""),"")</f>
        <v/>
      </c>
      <c r="F194" s="188" t="str">
        <f>IFERROR(IF(INDEX('WPTM - Section F'!W$8:W$89,MATCH('Print View'!$A194,'WPTM - Section F'!$A$8:$A$89,0))&lt;&gt;0,INDEX('WPTM - Section F'!W$8:W$89,MATCH('Print View'!$A194,'WPTM - Section F'!$A$8:$A$89,0)),""),"")</f>
        <v/>
      </c>
      <c r="G194" s="492" t="str">
        <f>IFERROR(IF(INDEX('WPTM - Section F'!D$93:D$494,MATCH('Print View'!$AN$116,'WPTM - Section F'!$M$93:$MK$494,0))&lt;&gt;0,INDEX('WPTM - Section F'!D$93:D$494,MATCH('Print View'!$AN$116,'WPTM - Section F'!$M$93:$M$494,0)),""),"")</f>
        <v/>
      </c>
      <c r="H194" s="493"/>
      <c r="I194" s="494"/>
      <c r="J194" s="481" t="str">
        <f>IFERROR(IF(INDEX('WPTM - Section F'!E$93:E$494,MATCH('Print View'!$AN$116,'WPTM - Section F'!$M$93:$M$494,0))&lt;&gt;0,INDEX('WPTM - Section F'!E$93:E$494,MATCH('Print View'!$AN$116,'WPTM - Section F'!$M$93:$M$494,0)),""),"")</f>
        <v/>
      </c>
      <c r="K194" s="493"/>
      <c r="L194" s="482"/>
      <c r="M194" s="492" t="str">
        <f>IFERROR(IF(INDEX('WPTM - Section F'!D$93:D$494,MATCH('Print View'!$AO$116,'WPTM - Section F'!$M$93:$MK$494,0))&lt;&gt;0,INDEX('WPTM - Section F'!D$93:D$494,MATCH('Print View'!$AO$116,'WPTM - Section F'!$M$93:$M$494,0)),""),"")</f>
        <v/>
      </c>
      <c r="N194" s="493"/>
      <c r="O194" s="494"/>
      <c r="P194" s="481" t="str">
        <f>IFERROR(IF(INDEX('WPTM - Section F'!E$93:E$494,MATCH('Print View'!$AO$116,'WPTM - Section F'!$M$93:$M$494,0))&lt;&gt;0,INDEX('WPTM - Section F'!E$93:E$494,MATCH('Print View'!$AO$116,'WPTM - Section F'!$M$93:$M$494,0)),""),"")</f>
        <v/>
      </c>
      <c r="Q194" s="493"/>
      <c r="R194" s="482"/>
      <c r="S194" s="492" t="str">
        <f>IFERROR(IF(INDEX('WPTM - Section F'!D$93:D$494,MATCH('Print View'!$AP$116,'WPTM - Section F'!$M$93:$MK$494,0))&lt;&gt;0,INDEX('WPTM - Section F'!D$93:D$494,MATCH('Print View'!$AP$116,'WPTM - Section F'!$M$93:$M$494,0)),""),"")</f>
        <v/>
      </c>
      <c r="T194" s="493"/>
      <c r="U194" s="494"/>
      <c r="V194" s="481" t="str">
        <f>IFERROR(IF(INDEX('WPTM - Section F'!E$93:E$494,MATCH('Print View'!$AP$116,'WPTM - Section F'!$M$93:$M$494,0))&lt;&gt;0,INDEX('WPTM - Section F'!E$93:E$494,MATCH('Print View'!$AP$116,'WPTM - Section F'!$M$93:$M$494,0)),""),"")</f>
        <v/>
      </c>
      <c r="W194" s="493"/>
      <c r="X194" s="482"/>
      <c r="Y194" s="492" t="str">
        <f>IFERROR(IF(INDEX('WPTM - Section F'!D$93:D$494,MATCH('Print View'!$AQ$116,'WPTM - Section F'!$M$93:$MK$494,0))&lt;&gt;0,INDEX('WPTM - Section F'!D$93:D$494,MATCH('Print View'!$AQ$116,'WPTM - Section F'!$M$93:$M$494,0)),""),"")</f>
        <v/>
      </c>
      <c r="Z194" s="493"/>
      <c r="AA194" s="494"/>
      <c r="AB194" s="481" t="str">
        <f>IFERROR(IF(INDEX('WPTM - Section F'!E$93:E$494,MATCH('Print View'!$AQ$116,'WPTM - Section F'!$M$93:$M$494,0))&lt;&gt;0,INDEX('WPTM - Section F'!E$93:E$494,MATCH('Print View'!$AQ$116,'WPTM - Section F'!$M$93:$M$494,0)),""),"")</f>
        <v/>
      </c>
      <c r="AC194" s="493"/>
      <c r="AD194" s="482"/>
      <c r="AE194" s="492" t="str">
        <f>IFERROR(IF(INDEX('WPTM - Section F'!D$93:D$494,MATCH('Print View'!$AR$116,'WPTM - Section F'!$M$93:$MK$494,0))&lt;&gt;0,INDEX('WPTM - Section F'!D$93:D$494,MATCH('Print View'!$AR$116,'WPTM - Section F'!$M$93:$M$494,0)),""),"")</f>
        <v/>
      </c>
      <c r="AF194" s="493"/>
      <c r="AG194" s="494"/>
      <c r="AH194" s="481" t="str">
        <f>IFERROR(IF(INDEX('WPTM - Section F'!E$93:E$494,MATCH('Print View'!$AR$116,'WPTM - Section F'!$M$93:$M$494,0))&lt;&gt;0,INDEX('WPTM - Section F'!E$93:E$494,MATCH('Print View'!$AR$116,'WPTM - Section F'!$M$93:$M$494,0)),""),"")</f>
        <v/>
      </c>
      <c r="AI194" s="482"/>
      <c r="AJ194" s="208" t="str">
        <f>IFERROR(IF(INDEX('WPTM - Section F'!X$8:X$89,MATCH('Print View'!$A194,'WPTM - Section F'!$A$8:$A$89,0))&lt;&gt;0,INDEX('WPTM - Section F'!X$8:X$89,MATCH('Print View'!$A194,'WPTM - Section F'!$A$8:$A$89,0)),""),"")</f>
        <v/>
      </c>
      <c r="AM194" s="298"/>
      <c r="AN194" s="276" t="str">
        <f t="shared" si="5"/>
        <v>79-a1Y36000002VSZYEA4</v>
      </c>
      <c r="AO194" s="276" t="str">
        <f t="shared" si="6"/>
        <v>79-a1Y36000002VSZZEA4</v>
      </c>
      <c r="AP194" s="276" t="str">
        <f t="shared" si="7"/>
        <v>79-a1Y36000002VSZaEAO</v>
      </c>
      <c r="AQ194" s="276" t="str">
        <f t="shared" si="8"/>
        <v>79-a1Y36000002VSZbEAO</v>
      </c>
      <c r="AR194" s="276" t="str">
        <f t="shared" si="9"/>
        <v>79-a1Y36000002VSZcEAO</v>
      </c>
    </row>
    <row r="195" spans="1:44" ht="30.75" thickBot="1" x14ac:dyDescent="0.3">
      <c r="A195" s="209">
        <v>80</v>
      </c>
      <c r="B195" s="209" t="str">
        <f>IFERROR(IF(INDEX('WPTM - Section F'!B$8:B$89,MATCH('Print View'!$A195,'WPTM - Section F'!$A$8:$A$89,0))&lt;&gt;0,INDEX('WPTM - Section F'!B$8:B$89,MATCH('Print View'!$A195,'WPTM - Section F'!$A$8:$A$89,0)),""),"")</f>
        <v/>
      </c>
      <c r="C195" s="209" t="str">
        <f>IFERROR(IF(INDEX('WPTM - Section F'!C$8:C$89,MATCH('Print View'!$A195,'WPTM - Section F'!$A$8:$A$89,0))&lt;&gt;0,INDEX('WPTM - Section F'!C$8:C$89,MATCH('Print View'!$A195,'WPTM - Section F'!$A$8:$A$89,0)),""),"")</f>
        <v/>
      </c>
      <c r="D195" s="209" t="str">
        <f>IFERROR(IF(INDEX('WPTM - Section F'!D$8:D$89,MATCH('Print View'!$A195,'WPTM - Section F'!$A$8:$A$89,0))&lt;&gt;0,INDEX('WPTM - Section F'!D$8:D$89,MATCH('Print View'!$A195,'WPTM - Section F'!$A$8:$A$89,0)),""),"")</f>
        <v/>
      </c>
      <c r="E195" s="209" t="str">
        <f>IFERROR(IF(INDEX('WPTM - Section F'!E$8:E$89,MATCH('Print View'!$A195,'WPTM - Section F'!$A$8:$A$89,0))&lt;&gt;0,INDEX('WPTM - Section F'!E$8:E$89,MATCH('Print View'!$A195,'WPTM - Section F'!$A$8:$A$89,0)),""),"")</f>
        <v/>
      </c>
      <c r="F195" s="210" t="str">
        <f>IFERROR(IF(INDEX('WPTM - Section F'!W$8:W$89,MATCH('Print View'!$A195,'WPTM - Section F'!$A$8:$A$89,0))&lt;&gt;0,INDEX('WPTM - Section F'!W$8:W$89,MATCH('Print View'!$A195,'WPTM - Section F'!$A$8:$A$89,0)),""),"")</f>
        <v/>
      </c>
      <c r="G195" s="495" t="str">
        <f>IFERROR(IF(INDEX('WPTM - Section F'!D$93:D$494,MATCH('Print View'!$AN$116,'WPTM - Section F'!$M$93:$MK$494,0))&lt;&gt;0,INDEX('WPTM - Section F'!D$93:D$494,MATCH('Print View'!$AN$116,'WPTM - Section F'!$M$93:$M$494,0)),""),"")</f>
        <v/>
      </c>
      <c r="H195" s="496"/>
      <c r="I195" s="497"/>
      <c r="J195" s="483" t="str">
        <f>IFERROR(IF(INDEX('WPTM - Section F'!E$93:E$494,MATCH('Print View'!$AN$116,'WPTM - Section F'!$M$93:$M$494,0))&lt;&gt;0,INDEX('WPTM - Section F'!E$93:E$494,MATCH('Print View'!$AN$116,'WPTM - Section F'!$M$93:$M$494,0)),""),"")</f>
        <v/>
      </c>
      <c r="K195" s="496"/>
      <c r="L195" s="484"/>
      <c r="M195" s="495" t="str">
        <f>IFERROR(IF(INDEX('WPTM - Section F'!D$93:D$494,MATCH('Print View'!$AO$116,'WPTM - Section F'!$M$93:$MK$494,0))&lt;&gt;0,INDEX('WPTM - Section F'!D$93:D$494,MATCH('Print View'!$AO$116,'WPTM - Section F'!$M$93:$M$494,0)),""),"")</f>
        <v/>
      </c>
      <c r="N195" s="496"/>
      <c r="O195" s="497"/>
      <c r="P195" s="483" t="str">
        <f>IFERROR(IF(INDEX('WPTM - Section F'!E$93:E$494,MATCH('Print View'!$AO$116,'WPTM - Section F'!$M$93:$M$494,0))&lt;&gt;0,INDEX('WPTM - Section F'!E$93:E$494,MATCH('Print View'!$AO$116,'WPTM - Section F'!$M$93:$M$494,0)),""),"")</f>
        <v/>
      </c>
      <c r="Q195" s="496"/>
      <c r="R195" s="484"/>
      <c r="S195" s="495" t="str">
        <f>IFERROR(IF(INDEX('WPTM - Section F'!D$93:D$494,MATCH('Print View'!$AP$116,'WPTM - Section F'!$M$93:$MK$494,0))&lt;&gt;0,INDEX('WPTM - Section F'!D$93:D$494,MATCH('Print View'!$AP$116,'WPTM - Section F'!$M$93:$M$494,0)),""),"")</f>
        <v/>
      </c>
      <c r="T195" s="496"/>
      <c r="U195" s="497"/>
      <c r="V195" s="483" t="str">
        <f>IFERROR(IF(INDEX('WPTM - Section F'!E$93:E$494,MATCH('Print View'!$AP$116,'WPTM - Section F'!$M$93:$M$494,0))&lt;&gt;0,INDEX('WPTM - Section F'!E$93:E$494,MATCH('Print View'!$AP$116,'WPTM - Section F'!$M$93:$M$494,0)),""),"")</f>
        <v/>
      </c>
      <c r="W195" s="496"/>
      <c r="X195" s="484"/>
      <c r="Y195" s="495" t="str">
        <f>IFERROR(IF(INDEX('WPTM - Section F'!D$93:D$494,MATCH('Print View'!$AQ$116,'WPTM - Section F'!$M$93:$MK$494,0))&lt;&gt;0,INDEX('WPTM - Section F'!D$93:D$494,MATCH('Print View'!$AQ$116,'WPTM - Section F'!$M$93:$M$494,0)),""),"")</f>
        <v/>
      </c>
      <c r="Z195" s="496"/>
      <c r="AA195" s="497"/>
      <c r="AB195" s="483" t="str">
        <f>IFERROR(IF(INDEX('WPTM - Section F'!E$93:E$494,MATCH('Print View'!$AQ$116,'WPTM - Section F'!$M$93:$M$494,0))&lt;&gt;0,INDEX('WPTM - Section F'!E$93:E$494,MATCH('Print View'!$AQ$116,'WPTM - Section F'!$M$93:$M$494,0)),""),"")</f>
        <v/>
      </c>
      <c r="AC195" s="496"/>
      <c r="AD195" s="484"/>
      <c r="AE195" s="495" t="str">
        <f>IFERROR(IF(INDEX('WPTM - Section F'!D$93:D$494,MATCH('Print View'!$AR$116,'WPTM - Section F'!$M$93:$MK$494,0))&lt;&gt;0,INDEX('WPTM - Section F'!D$93:D$494,MATCH('Print View'!$AR$116,'WPTM - Section F'!$M$93:$M$494,0)),""),"")</f>
        <v/>
      </c>
      <c r="AF195" s="496"/>
      <c r="AG195" s="497"/>
      <c r="AH195" s="483" t="str">
        <f>IFERROR(IF(INDEX('WPTM - Section F'!E$93:E$494,MATCH('Print View'!$AR$116,'WPTM - Section F'!$M$93:$M$494,0))&lt;&gt;0,INDEX('WPTM - Section F'!E$93:E$494,MATCH('Print View'!$AR$116,'WPTM - Section F'!$M$93:$M$494,0)),""),"")</f>
        <v/>
      </c>
      <c r="AI195" s="484"/>
      <c r="AJ195" s="211" t="str">
        <f>IFERROR(IF(INDEX('WPTM - Section F'!X$8:X$89,MATCH('Print View'!$A195,'WPTM - Section F'!$A$8:$A$89,0))&lt;&gt;0,INDEX('WPTM - Section F'!X$8:X$89,MATCH('Print View'!$A195,'WPTM - Section F'!$A$8:$A$89,0)),""),"")</f>
        <v/>
      </c>
      <c r="AM195" s="298"/>
      <c r="AN195" s="276" t="str">
        <f t="shared" si="5"/>
        <v>80-a1Y36000002VSZYEA4</v>
      </c>
      <c r="AO195" s="276" t="str">
        <f t="shared" si="6"/>
        <v>80-a1Y36000002VSZZEA4</v>
      </c>
      <c r="AP195" s="276" t="str">
        <f t="shared" si="7"/>
        <v>80-a1Y36000002VSZaEAO</v>
      </c>
      <c r="AQ195" s="276" t="str">
        <f t="shared" si="8"/>
        <v>80-a1Y36000002VSZbEAO</v>
      </c>
      <c r="AR195" s="276" t="str">
        <f t="shared" si="9"/>
        <v>80-a1Y36000002VSZcEAO</v>
      </c>
    </row>
    <row r="196" spans="1:44" x14ac:dyDescent="0.25">
      <c r="A196" s="297"/>
    </row>
  </sheetData>
  <sheetProtection algorithmName="SHA-512" hashValue="Vh9OkpsKWYAexzckDvOWYBjRP4RJGNyyEV5qHjfRnxVb44bFWI5CT6wlTra7BjwtfMm8r6nQWqNOs0VrHCqGwQ==" saltValue="LBFer2NCdoWZ31iLvrt0Og==" spinCount="100000" sheet="1" objects="1" scenarios="1" formatCells="0" formatColumns="0" formatRows="0"/>
  <mergeCells count="953">
    <mergeCell ref="B24:L24"/>
    <mergeCell ref="O24:AA24"/>
    <mergeCell ref="B25:L25"/>
    <mergeCell ref="O25:AA25"/>
    <mergeCell ref="B26:L26"/>
    <mergeCell ref="O26:AA26"/>
    <mergeCell ref="B21:L21"/>
    <mergeCell ref="O21:AA21"/>
    <mergeCell ref="AJ36:AJ37"/>
    <mergeCell ref="B22:L22"/>
    <mergeCell ref="O22:AA22"/>
    <mergeCell ref="B23:L23"/>
    <mergeCell ref="O23:AA23"/>
    <mergeCell ref="J57:N57"/>
    <mergeCell ref="O57:S57"/>
    <mergeCell ref="T57:X57"/>
    <mergeCell ref="Y57:AC57"/>
    <mergeCell ref="AD57:AH57"/>
    <mergeCell ref="AJ57:AJ58"/>
    <mergeCell ref="B27:L27"/>
    <mergeCell ref="O27:AA27"/>
    <mergeCell ref="B28:L28"/>
    <mergeCell ref="O28:AA28"/>
    <mergeCell ref="B29:L29"/>
    <mergeCell ref="O29:AA29"/>
    <mergeCell ref="A55:I55"/>
    <mergeCell ref="A34:I34"/>
    <mergeCell ref="A36:A37"/>
    <mergeCell ref="B36:B37"/>
    <mergeCell ref="C36:C37"/>
    <mergeCell ref="D36:D37"/>
    <mergeCell ref="E36:E37"/>
    <mergeCell ref="F36:F37"/>
    <mergeCell ref="G36:G37"/>
    <mergeCell ref="H36:H37"/>
    <mergeCell ref="I36:I37"/>
    <mergeCell ref="M195:O195"/>
    <mergeCell ref="M194:O194"/>
    <mergeCell ref="M193:O193"/>
    <mergeCell ref="J36:N36"/>
    <mergeCell ref="AD36:AH36"/>
    <mergeCell ref="Y36:AC36"/>
    <mergeCell ref="T36:X36"/>
    <mergeCell ref="O36:S36"/>
    <mergeCell ref="O78:O79"/>
    <mergeCell ref="Y183:AA183"/>
    <mergeCell ref="Y184:AA184"/>
    <mergeCell ref="Y185:AA185"/>
    <mergeCell ref="Y186:AA186"/>
    <mergeCell ref="Y187:AA187"/>
    <mergeCell ref="Y188:AA188"/>
    <mergeCell ref="P78:Q78"/>
    <mergeCell ref="R78:S78"/>
    <mergeCell ref="M192:O192"/>
    <mergeCell ref="M191:O191"/>
    <mergeCell ref="J191:L191"/>
    <mergeCell ref="J192:L192"/>
    <mergeCell ref="M188:O188"/>
    <mergeCell ref="M187:O187"/>
    <mergeCell ref="J187:L187"/>
    <mergeCell ref="G191:I191"/>
    <mergeCell ref="G192:I192"/>
    <mergeCell ref="P191:R191"/>
    <mergeCell ref="P192:R192"/>
    <mergeCell ref="S191:U191"/>
    <mergeCell ref="S192:U192"/>
    <mergeCell ref="M190:O190"/>
    <mergeCell ref="M189:O189"/>
    <mergeCell ref="J189:L189"/>
    <mergeCell ref="J190:L190"/>
    <mergeCell ref="G189:I189"/>
    <mergeCell ref="G190:I190"/>
    <mergeCell ref="P189:R189"/>
    <mergeCell ref="P190:R190"/>
    <mergeCell ref="S189:U189"/>
    <mergeCell ref="S190:U190"/>
    <mergeCell ref="J188:L188"/>
    <mergeCell ref="G187:I187"/>
    <mergeCell ref="G188:I188"/>
    <mergeCell ref="P187:R187"/>
    <mergeCell ref="P188:R188"/>
    <mergeCell ref="S187:U187"/>
    <mergeCell ref="S188:U188"/>
    <mergeCell ref="M186:O186"/>
    <mergeCell ref="M185:O185"/>
    <mergeCell ref="J185:L185"/>
    <mergeCell ref="J186:L186"/>
    <mergeCell ref="G185:I185"/>
    <mergeCell ref="G186:I186"/>
    <mergeCell ref="P185:R185"/>
    <mergeCell ref="P186:R186"/>
    <mergeCell ref="S185:U185"/>
    <mergeCell ref="S186:U186"/>
    <mergeCell ref="M184:O184"/>
    <mergeCell ref="M183:O183"/>
    <mergeCell ref="J183:L183"/>
    <mergeCell ref="J184:L184"/>
    <mergeCell ref="G183:I183"/>
    <mergeCell ref="G184:I184"/>
    <mergeCell ref="P183:R183"/>
    <mergeCell ref="P184:R184"/>
    <mergeCell ref="S183:U183"/>
    <mergeCell ref="S184:U184"/>
    <mergeCell ref="M182:O182"/>
    <mergeCell ref="M181:O181"/>
    <mergeCell ref="J181:L181"/>
    <mergeCell ref="J182:L182"/>
    <mergeCell ref="G181:I181"/>
    <mergeCell ref="G182:I182"/>
    <mergeCell ref="P181:R181"/>
    <mergeCell ref="P182:R182"/>
    <mergeCell ref="S181:U181"/>
    <mergeCell ref="S182:U182"/>
    <mergeCell ref="M180:O180"/>
    <mergeCell ref="M179:O179"/>
    <mergeCell ref="J179:L179"/>
    <mergeCell ref="J180:L180"/>
    <mergeCell ref="G179:I179"/>
    <mergeCell ref="G180:I180"/>
    <mergeCell ref="P179:R179"/>
    <mergeCell ref="P180:R180"/>
    <mergeCell ref="S179:U179"/>
    <mergeCell ref="S180:U180"/>
    <mergeCell ref="M178:O178"/>
    <mergeCell ref="M177:O177"/>
    <mergeCell ref="J177:L177"/>
    <mergeCell ref="J178:L178"/>
    <mergeCell ref="G177:I177"/>
    <mergeCell ref="G178:I178"/>
    <mergeCell ref="P177:R177"/>
    <mergeCell ref="P178:R178"/>
    <mergeCell ref="S177:U177"/>
    <mergeCell ref="S178:U178"/>
    <mergeCell ref="M176:O176"/>
    <mergeCell ref="M175:O175"/>
    <mergeCell ref="J175:L175"/>
    <mergeCell ref="J176:L176"/>
    <mergeCell ref="G175:I175"/>
    <mergeCell ref="G176:I176"/>
    <mergeCell ref="P175:R175"/>
    <mergeCell ref="P176:R176"/>
    <mergeCell ref="S175:U175"/>
    <mergeCell ref="S176:U176"/>
    <mergeCell ref="M174:O174"/>
    <mergeCell ref="M173:O173"/>
    <mergeCell ref="J173:L173"/>
    <mergeCell ref="J174:L174"/>
    <mergeCell ref="G173:I173"/>
    <mergeCell ref="G174:I174"/>
    <mergeCell ref="P173:R173"/>
    <mergeCell ref="P174:R174"/>
    <mergeCell ref="S173:U173"/>
    <mergeCell ref="S174:U174"/>
    <mergeCell ref="M172:O172"/>
    <mergeCell ref="M171:O171"/>
    <mergeCell ref="J171:L171"/>
    <mergeCell ref="J172:L172"/>
    <mergeCell ref="G171:I171"/>
    <mergeCell ref="G172:I172"/>
    <mergeCell ref="P171:R171"/>
    <mergeCell ref="P172:R172"/>
    <mergeCell ref="AE171:AG171"/>
    <mergeCell ref="AE172:AG172"/>
    <mergeCell ref="Y167:AA167"/>
    <mergeCell ref="M170:O170"/>
    <mergeCell ref="M169:O169"/>
    <mergeCell ref="J169:L169"/>
    <mergeCell ref="J170:L170"/>
    <mergeCell ref="G169:I169"/>
    <mergeCell ref="G170:I170"/>
    <mergeCell ref="P169:R169"/>
    <mergeCell ref="P170:R170"/>
    <mergeCell ref="M166:O166"/>
    <mergeCell ref="M165:O165"/>
    <mergeCell ref="J165:L165"/>
    <mergeCell ref="J166:L166"/>
    <mergeCell ref="G165:I165"/>
    <mergeCell ref="G166:I166"/>
    <mergeCell ref="P165:R165"/>
    <mergeCell ref="P166:R166"/>
    <mergeCell ref="M168:O168"/>
    <mergeCell ref="M167:O167"/>
    <mergeCell ref="J167:L167"/>
    <mergeCell ref="J168:L168"/>
    <mergeCell ref="G167:I167"/>
    <mergeCell ref="G168:I168"/>
    <mergeCell ref="P167:R167"/>
    <mergeCell ref="P168:R168"/>
    <mergeCell ref="M162:O162"/>
    <mergeCell ref="M161:O161"/>
    <mergeCell ref="J161:L161"/>
    <mergeCell ref="J162:L162"/>
    <mergeCell ref="G161:I161"/>
    <mergeCell ref="G162:I162"/>
    <mergeCell ref="P161:R161"/>
    <mergeCell ref="P162:R162"/>
    <mergeCell ref="M164:O164"/>
    <mergeCell ref="M163:O163"/>
    <mergeCell ref="J163:L163"/>
    <mergeCell ref="J164:L164"/>
    <mergeCell ref="G163:I163"/>
    <mergeCell ref="G164:I164"/>
    <mergeCell ref="P163:R163"/>
    <mergeCell ref="P164:R164"/>
    <mergeCell ref="M158:O158"/>
    <mergeCell ref="M157:O157"/>
    <mergeCell ref="J157:L157"/>
    <mergeCell ref="J158:L158"/>
    <mergeCell ref="G157:I157"/>
    <mergeCell ref="G158:I158"/>
    <mergeCell ref="P157:R157"/>
    <mergeCell ref="P158:R158"/>
    <mergeCell ref="M160:O160"/>
    <mergeCell ref="M159:O159"/>
    <mergeCell ref="J159:L159"/>
    <mergeCell ref="J160:L160"/>
    <mergeCell ref="G159:I159"/>
    <mergeCell ref="G160:I160"/>
    <mergeCell ref="P159:R159"/>
    <mergeCell ref="P160:R160"/>
    <mergeCell ref="M154:O154"/>
    <mergeCell ref="M153:O153"/>
    <mergeCell ref="J153:L153"/>
    <mergeCell ref="J154:L154"/>
    <mergeCell ref="G153:I153"/>
    <mergeCell ref="G154:I154"/>
    <mergeCell ref="P153:R153"/>
    <mergeCell ref="P154:R154"/>
    <mergeCell ref="M156:O156"/>
    <mergeCell ref="M155:O155"/>
    <mergeCell ref="J155:L155"/>
    <mergeCell ref="J156:L156"/>
    <mergeCell ref="G155:I155"/>
    <mergeCell ref="G156:I156"/>
    <mergeCell ref="P155:R155"/>
    <mergeCell ref="P156:R156"/>
    <mergeCell ref="M150:O150"/>
    <mergeCell ref="M149:O149"/>
    <mergeCell ref="J149:L149"/>
    <mergeCell ref="J150:L150"/>
    <mergeCell ref="G149:I149"/>
    <mergeCell ref="G150:I150"/>
    <mergeCell ref="P149:R149"/>
    <mergeCell ref="P150:R150"/>
    <mergeCell ref="M152:O152"/>
    <mergeCell ref="M151:O151"/>
    <mergeCell ref="J151:L151"/>
    <mergeCell ref="J152:L152"/>
    <mergeCell ref="G151:I151"/>
    <mergeCell ref="G152:I152"/>
    <mergeCell ref="P151:R151"/>
    <mergeCell ref="P152:R152"/>
    <mergeCell ref="M146:O146"/>
    <mergeCell ref="M145:O145"/>
    <mergeCell ref="J145:L145"/>
    <mergeCell ref="J146:L146"/>
    <mergeCell ref="G145:I145"/>
    <mergeCell ref="G146:I146"/>
    <mergeCell ref="P145:R145"/>
    <mergeCell ref="P146:R146"/>
    <mergeCell ref="M148:O148"/>
    <mergeCell ref="M147:O147"/>
    <mergeCell ref="J147:L147"/>
    <mergeCell ref="J148:L148"/>
    <mergeCell ref="G147:I147"/>
    <mergeCell ref="G148:I148"/>
    <mergeCell ref="P147:R147"/>
    <mergeCell ref="P148:R148"/>
    <mergeCell ref="M142:O142"/>
    <mergeCell ref="M141:O141"/>
    <mergeCell ref="J141:L141"/>
    <mergeCell ref="J142:L142"/>
    <mergeCell ref="G141:I141"/>
    <mergeCell ref="G142:I142"/>
    <mergeCell ref="P141:R141"/>
    <mergeCell ref="P142:R142"/>
    <mergeCell ref="M144:O144"/>
    <mergeCell ref="M143:O143"/>
    <mergeCell ref="J143:L143"/>
    <mergeCell ref="J144:L144"/>
    <mergeCell ref="G143:I143"/>
    <mergeCell ref="G144:I144"/>
    <mergeCell ref="P143:R143"/>
    <mergeCell ref="P144:R144"/>
    <mergeCell ref="G137:I137"/>
    <mergeCell ref="G138:I138"/>
    <mergeCell ref="P137:R137"/>
    <mergeCell ref="P138:R138"/>
    <mergeCell ref="M140:O140"/>
    <mergeCell ref="M139:O139"/>
    <mergeCell ref="J139:L139"/>
    <mergeCell ref="J140:L140"/>
    <mergeCell ref="G139:I139"/>
    <mergeCell ref="G140:I140"/>
    <mergeCell ref="P139:R139"/>
    <mergeCell ref="P140:R140"/>
    <mergeCell ref="M136:O136"/>
    <mergeCell ref="M135:O135"/>
    <mergeCell ref="J135:L135"/>
    <mergeCell ref="J136:L136"/>
    <mergeCell ref="Y135:AA135"/>
    <mergeCell ref="Y136:AA136"/>
    <mergeCell ref="M138:O138"/>
    <mergeCell ref="M137:O137"/>
    <mergeCell ref="J137:L137"/>
    <mergeCell ref="J138:L138"/>
    <mergeCell ref="S137:U137"/>
    <mergeCell ref="S138:U138"/>
    <mergeCell ref="M132:O132"/>
    <mergeCell ref="M131:O131"/>
    <mergeCell ref="J131:L131"/>
    <mergeCell ref="J132:L132"/>
    <mergeCell ref="Y131:AA131"/>
    <mergeCell ref="Y132:AA132"/>
    <mergeCell ref="M134:O134"/>
    <mergeCell ref="M133:O133"/>
    <mergeCell ref="J133:L133"/>
    <mergeCell ref="J134:L134"/>
    <mergeCell ref="Y133:AA133"/>
    <mergeCell ref="Y134:AA134"/>
    <mergeCell ref="M128:O128"/>
    <mergeCell ref="M127:O127"/>
    <mergeCell ref="J127:L127"/>
    <mergeCell ref="J128:L128"/>
    <mergeCell ref="Y127:AA127"/>
    <mergeCell ref="Y128:AA128"/>
    <mergeCell ref="M130:O130"/>
    <mergeCell ref="M129:O129"/>
    <mergeCell ref="J129:L129"/>
    <mergeCell ref="J130:L130"/>
    <mergeCell ref="Y129:AA129"/>
    <mergeCell ref="Y130:AA130"/>
    <mergeCell ref="M124:O124"/>
    <mergeCell ref="M123:O123"/>
    <mergeCell ref="J123:L123"/>
    <mergeCell ref="J124:L124"/>
    <mergeCell ref="M126:O126"/>
    <mergeCell ref="M125:O125"/>
    <mergeCell ref="J125:L125"/>
    <mergeCell ref="J126:L126"/>
    <mergeCell ref="Y126:AA126"/>
    <mergeCell ref="M116:O116"/>
    <mergeCell ref="AJ114:AJ115"/>
    <mergeCell ref="M118:O118"/>
    <mergeCell ref="M117:O117"/>
    <mergeCell ref="M120:O120"/>
    <mergeCell ref="M119:O119"/>
    <mergeCell ref="J120:L120"/>
    <mergeCell ref="M122:O122"/>
    <mergeCell ref="M121:O121"/>
    <mergeCell ref="J121:L121"/>
    <mergeCell ref="J122:L122"/>
    <mergeCell ref="J116:L116"/>
    <mergeCell ref="J115:L115"/>
    <mergeCell ref="M115:O115"/>
    <mergeCell ref="P115:R115"/>
    <mergeCell ref="S115:U115"/>
    <mergeCell ref="V115:X115"/>
    <mergeCell ref="Y115:AA115"/>
    <mergeCell ref="AB115:AD115"/>
    <mergeCell ref="A112:I112"/>
    <mergeCell ref="A114:A115"/>
    <mergeCell ref="B114:B115"/>
    <mergeCell ref="C114:C115"/>
    <mergeCell ref="D114:D115"/>
    <mergeCell ref="E114:E115"/>
    <mergeCell ref="F114:F115"/>
    <mergeCell ref="N78:N79"/>
    <mergeCell ref="AJ78:AJ79"/>
    <mergeCell ref="H78:H79"/>
    <mergeCell ref="I78:I79"/>
    <mergeCell ref="J78:J79"/>
    <mergeCell ref="K78:K79"/>
    <mergeCell ref="L78:L79"/>
    <mergeCell ref="M78:M79"/>
    <mergeCell ref="T78:U78"/>
    <mergeCell ref="V78:W78"/>
    <mergeCell ref="X78:Y78"/>
    <mergeCell ref="AF78:AG78"/>
    <mergeCell ref="AH78:AI78"/>
    <mergeCell ref="AD78:AE78"/>
    <mergeCell ref="AB78:AC78"/>
    <mergeCell ref="Z78:AA78"/>
    <mergeCell ref="G115:I115"/>
    <mergeCell ref="A76:I76"/>
    <mergeCell ref="A78:A79"/>
    <mergeCell ref="B78:B79"/>
    <mergeCell ref="C78:C79"/>
    <mergeCell ref="D78:D79"/>
    <mergeCell ref="E78:E79"/>
    <mergeCell ref="F78:F79"/>
    <mergeCell ref="G78:G79"/>
    <mergeCell ref="G57:G58"/>
    <mergeCell ref="H57:H58"/>
    <mergeCell ref="I57:I58"/>
    <mergeCell ref="A57:A58"/>
    <mergeCell ref="B57:B58"/>
    <mergeCell ref="C57:C58"/>
    <mergeCell ref="D57:D58"/>
    <mergeCell ref="E57:E58"/>
    <mergeCell ref="F57:F58"/>
    <mergeCell ref="B18:L18"/>
    <mergeCell ref="O18:AA18"/>
    <mergeCell ref="B19:L19"/>
    <mergeCell ref="O19:AA19"/>
    <mergeCell ref="B20:L20"/>
    <mergeCell ref="O20:AA20"/>
    <mergeCell ref="B17:L17"/>
    <mergeCell ref="O17:AA17"/>
    <mergeCell ref="E11:H11"/>
    <mergeCell ref="I11:L11"/>
    <mergeCell ref="O11:P11"/>
    <mergeCell ref="Q11:R11"/>
    <mergeCell ref="E12:H12"/>
    <mergeCell ref="I12:L12"/>
    <mergeCell ref="O12:P12"/>
    <mergeCell ref="Q12:R12"/>
    <mergeCell ref="Q13:R13"/>
    <mergeCell ref="Q7:R7"/>
    <mergeCell ref="O7:P7"/>
    <mergeCell ref="Q10:R10"/>
    <mergeCell ref="O10:P10"/>
    <mergeCell ref="Q9:R9"/>
    <mergeCell ref="E13:H13"/>
    <mergeCell ref="I13:L13"/>
    <mergeCell ref="O13:P13"/>
    <mergeCell ref="E14:H14"/>
    <mergeCell ref="I14:L14"/>
    <mergeCell ref="O9:P9"/>
    <mergeCell ref="A1:AJ1"/>
    <mergeCell ref="A2:AJ2"/>
    <mergeCell ref="A3:AJ3"/>
    <mergeCell ref="J117:L117"/>
    <mergeCell ref="J118:L118"/>
    <mergeCell ref="J119:L119"/>
    <mergeCell ref="E9:H9"/>
    <mergeCell ref="I9:L9"/>
    <mergeCell ref="E10:H10"/>
    <mergeCell ref="I10:L10"/>
    <mergeCell ref="E7:H7"/>
    <mergeCell ref="I7:L7"/>
    <mergeCell ref="E8:H8"/>
    <mergeCell ref="I8:L8"/>
    <mergeCell ref="E5:H5"/>
    <mergeCell ref="I5:L5"/>
    <mergeCell ref="O5:R5"/>
    <mergeCell ref="E6:H6"/>
    <mergeCell ref="I6:L6"/>
    <mergeCell ref="O6:P6"/>
    <mergeCell ref="Q6:R6"/>
    <mergeCell ref="Q8:R8"/>
    <mergeCell ref="O8:P8"/>
    <mergeCell ref="AH115:AI115"/>
    <mergeCell ref="J193:L193"/>
    <mergeCell ref="J194:L194"/>
    <mergeCell ref="J195:L195"/>
    <mergeCell ref="G116:I116"/>
    <mergeCell ref="G117:I117"/>
    <mergeCell ref="G118:I118"/>
    <mergeCell ref="G119:I119"/>
    <mergeCell ref="G120:I120"/>
    <mergeCell ref="G121:I121"/>
    <mergeCell ref="G122:I122"/>
    <mergeCell ref="G123:I123"/>
    <mergeCell ref="G124:I124"/>
    <mergeCell ref="G125:I125"/>
    <mergeCell ref="G126:I126"/>
    <mergeCell ref="G127:I127"/>
    <mergeCell ref="G128:I128"/>
    <mergeCell ref="G129:I129"/>
    <mergeCell ref="G130:I130"/>
    <mergeCell ref="G131:I131"/>
    <mergeCell ref="G132:I132"/>
    <mergeCell ref="G133:I133"/>
    <mergeCell ref="G134:I134"/>
    <mergeCell ref="G135:I135"/>
    <mergeCell ref="G136:I136"/>
    <mergeCell ref="G193:I193"/>
    <mergeCell ref="G194:I194"/>
    <mergeCell ref="G195:I195"/>
    <mergeCell ref="P116:R116"/>
    <mergeCell ref="P117:R117"/>
    <mergeCell ref="P118:R118"/>
    <mergeCell ref="P119:R119"/>
    <mergeCell ref="P120:R120"/>
    <mergeCell ref="P121:R121"/>
    <mergeCell ref="P122:R122"/>
    <mergeCell ref="P123:R123"/>
    <mergeCell ref="P124:R124"/>
    <mergeCell ref="P125:R125"/>
    <mergeCell ref="P126:R126"/>
    <mergeCell ref="P127:R127"/>
    <mergeCell ref="P128:R128"/>
    <mergeCell ref="P129:R129"/>
    <mergeCell ref="P130:R130"/>
    <mergeCell ref="P131:R131"/>
    <mergeCell ref="P132:R132"/>
    <mergeCell ref="P133:R133"/>
    <mergeCell ref="P134:R134"/>
    <mergeCell ref="P135:R135"/>
    <mergeCell ref="P136:R136"/>
    <mergeCell ref="P193:R193"/>
    <mergeCell ref="P194:R194"/>
    <mergeCell ref="P195:R195"/>
    <mergeCell ref="S116:U116"/>
    <mergeCell ref="S117:U117"/>
    <mergeCell ref="S118:U118"/>
    <mergeCell ref="S119:U119"/>
    <mergeCell ref="S120:U120"/>
    <mergeCell ref="S121:U121"/>
    <mergeCell ref="S122:U122"/>
    <mergeCell ref="S123:U123"/>
    <mergeCell ref="S124:U124"/>
    <mergeCell ref="S125:U125"/>
    <mergeCell ref="S126:U126"/>
    <mergeCell ref="S127:U127"/>
    <mergeCell ref="S128:U128"/>
    <mergeCell ref="S129:U129"/>
    <mergeCell ref="S130:U130"/>
    <mergeCell ref="S131:U131"/>
    <mergeCell ref="S132:U132"/>
    <mergeCell ref="S133:U133"/>
    <mergeCell ref="S134:U134"/>
    <mergeCell ref="S135:U135"/>
    <mergeCell ref="S136:U136"/>
    <mergeCell ref="S139:U139"/>
    <mergeCell ref="S140:U140"/>
    <mergeCell ref="S141:U141"/>
    <mergeCell ref="S142:U142"/>
    <mergeCell ref="S143:U143"/>
    <mergeCell ref="S144:U144"/>
    <mergeCell ref="S145:U145"/>
    <mergeCell ref="S146:U146"/>
    <mergeCell ref="S147:U147"/>
    <mergeCell ref="S148:U148"/>
    <mergeCell ref="S149:U149"/>
    <mergeCell ref="S150:U150"/>
    <mergeCell ref="S151:U151"/>
    <mergeCell ref="S152:U152"/>
    <mergeCell ref="S153:U153"/>
    <mergeCell ref="S154:U154"/>
    <mergeCell ref="S155:U155"/>
    <mergeCell ref="S156:U156"/>
    <mergeCell ref="S157:U157"/>
    <mergeCell ref="S158:U158"/>
    <mergeCell ref="S159:U159"/>
    <mergeCell ref="S160:U160"/>
    <mergeCell ref="S161:U161"/>
    <mergeCell ref="S162:U162"/>
    <mergeCell ref="S163:U163"/>
    <mergeCell ref="S164:U164"/>
    <mergeCell ref="S165:U165"/>
    <mergeCell ref="S166:U166"/>
    <mergeCell ref="S167:U167"/>
    <mergeCell ref="S168:U168"/>
    <mergeCell ref="S169:U169"/>
    <mergeCell ref="S170:U170"/>
    <mergeCell ref="S171:U171"/>
    <mergeCell ref="S172:U172"/>
    <mergeCell ref="S193:U193"/>
    <mergeCell ref="S194:U194"/>
    <mergeCell ref="S195:U195"/>
    <mergeCell ref="V116:X116"/>
    <mergeCell ref="V117:X117"/>
    <mergeCell ref="V118:X118"/>
    <mergeCell ref="V119:X119"/>
    <mergeCell ref="V120:X120"/>
    <mergeCell ref="V121:X121"/>
    <mergeCell ref="V122:X122"/>
    <mergeCell ref="V123:X123"/>
    <mergeCell ref="V124:X124"/>
    <mergeCell ref="V125:X125"/>
    <mergeCell ref="V126:X126"/>
    <mergeCell ref="V127:X127"/>
    <mergeCell ref="V128:X128"/>
    <mergeCell ref="V129:X129"/>
    <mergeCell ref="V130:X130"/>
    <mergeCell ref="V131:X131"/>
    <mergeCell ref="V132:X132"/>
    <mergeCell ref="V133:X133"/>
    <mergeCell ref="V134:X134"/>
    <mergeCell ref="V135:X135"/>
    <mergeCell ref="V136:X136"/>
    <mergeCell ref="V137:X137"/>
    <mergeCell ref="V138:X138"/>
    <mergeCell ref="V139:X139"/>
    <mergeCell ref="V140:X140"/>
    <mergeCell ref="V141:X141"/>
    <mergeCell ref="V142:X142"/>
    <mergeCell ref="V143:X143"/>
    <mergeCell ref="V144:X144"/>
    <mergeCell ref="V145:X145"/>
    <mergeCell ref="V146:X146"/>
    <mergeCell ref="V147:X147"/>
    <mergeCell ref="V148:X148"/>
    <mergeCell ref="V149:X149"/>
    <mergeCell ref="V150:X150"/>
    <mergeCell ref="V151:X151"/>
    <mergeCell ref="V152:X152"/>
    <mergeCell ref="V153:X153"/>
    <mergeCell ref="V154:X154"/>
    <mergeCell ref="V155:X155"/>
    <mergeCell ref="V156:X156"/>
    <mergeCell ref="V157:X157"/>
    <mergeCell ref="V158:X158"/>
    <mergeCell ref="V159:X159"/>
    <mergeCell ref="V160:X160"/>
    <mergeCell ref="V161:X161"/>
    <mergeCell ref="V162:X162"/>
    <mergeCell ref="V163:X163"/>
    <mergeCell ref="V164:X164"/>
    <mergeCell ref="V165:X165"/>
    <mergeCell ref="V166:X166"/>
    <mergeCell ref="V167:X167"/>
    <mergeCell ref="V168:X168"/>
    <mergeCell ref="V169:X169"/>
    <mergeCell ref="V170:X170"/>
    <mergeCell ref="V171:X171"/>
    <mergeCell ref="V172:X172"/>
    <mergeCell ref="V173:X173"/>
    <mergeCell ref="V174:X174"/>
    <mergeCell ref="V175:X175"/>
    <mergeCell ref="V176:X176"/>
    <mergeCell ref="V177:X177"/>
    <mergeCell ref="V178:X178"/>
    <mergeCell ref="V179:X179"/>
    <mergeCell ref="V180:X180"/>
    <mergeCell ref="V181:X181"/>
    <mergeCell ref="V191:X191"/>
    <mergeCell ref="V192:X192"/>
    <mergeCell ref="V193:X193"/>
    <mergeCell ref="V194:X194"/>
    <mergeCell ref="V195:X195"/>
    <mergeCell ref="Y116:AA116"/>
    <mergeCell ref="Y117:AA117"/>
    <mergeCell ref="Y118:AA118"/>
    <mergeCell ref="Y119:AA119"/>
    <mergeCell ref="Y120:AA120"/>
    <mergeCell ref="Y121:AA121"/>
    <mergeCell ref="Y122:AA122"/>
    <mergeCell ref="Y123:AA123"/>
    <mergeCell ref="Y124:AA124"/>
    <mergeCell ref="Y125:AA125"/>
    <mergeCell ref="V182:X182"/>
    <mergeCell ref="V183:X183"/>
    <mergeCell ref="V184:X184"/>
    <mergeCell ref="V185:X185"/>
    <mergeCell ref="V186:X186"/>
    <mergeCell ref="V187:X187"/>
    <mergeCell ref="V188:X188"/>
    <mergeCell ref="V189:X189"/>
    <mergeCell ref="V190:X190"/>
    <mergeCell ref="Y142:AA142"/>
    <mergeCell ref="Y143:AA143"/>
    <mergeCell ref="Y144:AA144"/>
    <mergeCell ref="Y145:AA145"/>
    <mergeCell ref="Y146:AA146"/>
    <mergeCell ref="AB145:AD145"/>
    <mergeCell ref="AB146:AD146"/>
    <mergeCell ref="Y137:AA137"/>
    <mergeCell ref="Y138:AA138"/>
    <mergeCell ref="Y139:AA139"/>
    <mergeCell ref="Y140:AA140"/>
    <mergeCell ref="Y141:AA141"/>
    <mergeCell ref="Y147:AA147"/>
    <mergeCell ref="Y148:AA148"/>
    <mergeCell ref="Y149:AA149"/>
    <mergeCell ref="Y150:AA150"/>
    <mergeCell ref="Y151:AA151"/>
    <mergeCell ref="AB147:AD147"/>
    <mergeCell ref="AB148:AD148"/>
    <mergeCell ref="AB149:AD149"/>
    <mergeCell ref="AB150:AD150"/>
    <mergeCell ref="AB151:AD151"/>
    <mergeCell ref="Y152:AA152"/>
    <mergeCell ref="Y153:AA153"/>
    <mergeCell ref="Y154:AA154"/>
    <mergeCell ref="Y155:AA155"/>
    <mergeCell ref="Y156:AA156"/>
    <mergeCell ref="AB152:AD152"/>
    <mergeCell ref="AB153:AD153"/>
    <mergeCell ref="AB154:AD154"/>
    <mergeCell ref="AB155:AD155"/>
    <mergeCell ref="AB156:AD156"/>
    <mergeCell ref="Y157:AA157"/>
    <mergeCell ref="Y158:AA158"/>
    <mergeCell ref="Y159:AA159"/>
    <mergeCell ref="Y160:AA160"/>
    <mergeCell ref="Y161:AA161"/>
    <mergeCell ref="AB157:AD157"/>
    <mergeCell ref="AB158:AD158"/>
    <mergeCell ref="AB159:AD159"/>
    <mergeCell ref="AB160:AD160"/>
    <mergeCell ref="AB161:AD161"/>
    <mergeCell ref="Y162:AA162"/>
    <mergeCell ref="Y163:AA163"/>
    <mergeCell ref="Y164:AA164"/>
    <mergeCell ref="Y165:AA165"/>
    <mergeCell ref="Y166:AA166"/>
    <mergeCell ref="AB162:AD162"/>
    <mergeCell ref="AB163:AD163"/>
    <mergeCell ref="AB164:AD164"/>
    <mergeCell ref="AB165:AD165"/>
    <mergeCell ref="AB166:AD166"/>
    <mergeCell ref="Y173:AA173"/>
    <mergeCell ref="Y174:AA174"/>
    <mergeCell ref="Y175:AA175"/>
    <mergeCell ref="Y176:AA176"/>
    <mergeCell ref="Y177:AA177"/>
    <mergeCell ref="AB176:AD176"/>
    <mergeCell ref="AB177:AD177"/>
    <mergeCell ref="Y168:AA168"/>
    <mergeCell ref="Y169:AA169"/>
    <mergeCell ref="Y170:AA170"/>
    <mergeCell ref="Y171:AA171"/>
    <mergeCell ref="Y172:AA172"/>
    <mergeCell ref="Y191:AA191"/>
    <mergeCell ref="Y192:AA192"/>
    <mergeCell ref="Y193:AA193"/>
    <mergeCell ref="AB192:AD192"/>
    <mergeCell ref="AB193:AD193"/>
    <mergeCell ref="Y178:AA178"/>
    <mergeCell ref="Y179:AA179"/>
    <mergeCell ref="Y180:AA180"/>
    <mergeCell ref="Y181:AA181"/>
    <mergeCell ref="Y182:AA182"/>
    <mergeCell ref="AB178:AD178"/>
    <mergeCell ref="AB179:AD179"/>
    <mergeCell ref="AB180:AD180"/>
    <mergeCell ref="AB181:AD181"/>
    <mergeCell ref="AB182:AD182"/>
    <mergeCell ref="AB185:AD185"/>
    <mergeCell ref="AB186:AD186"/>
    <mergeCell ref="AB187:AD187"/>
    <mergeCell ref="AB188:AD188"/>
    <mergeCell ref="AB189:AD189"/>
    <mergeCell ref="AB190:AD190"/>
    <mergeCell ref="AB191:AD191"/>
    <mergeCell ref="Y194:AA194"/>
    <mergeCell ref="Y195:AA195"/>
    <mergeCell ref="AB116:AD116"/>
    <mergeCell ref="AB117:AD117"/>
    <mergeCell ref="AB118:AD118"/>
    <mergeCell ref="AB119:AD119"/>
    <mergeCell ref="AB120:AD120"/>
    <mergeCell ref="AB121:AD121"/>
    <mergeCell ref="AB122:AD122"/>
    <mergeCell ref="AB123:AD123"/>
    <mergeCell ref="AB124:AD124"/>
    <mergeCell ref="AB125:AD125"/>
    <mergeCell ref="AB126:AD126"/>
    <mergeCell ref="AB127:AD127"/>
    <mergeCell ref="AB128:AD128"/>
    <mergeCell ref="AB129:AD129"/>
    <mergeCell ref="AB130:AD130"/>
    <mergeCell ref="AB131:AD131"/>
    <mergeCell ref="AB132:AD132"/>
    <mergeCell ref="AB133:AD133"/>
    <mergeCell ref="AB134:AD134"/>
    <mergeCell ref="AB135:AD135"/>
    <mergeCell ref="Y189:AA189"/>
    <mergeCell ref="Y190:AA190"/>
    <mergeCell ref="AB136:AD136"/>
    <mergeCell ref="AB137:AD137"/>
    <mergeCell ref="AB138:AD138"/>
    <mergeCell ref="AB139:AD139"/>
    <mergeCell ref="AB140:AD140"/>
    <mergeCell ref="AB141:AD141"/>
    <mergeCell ref="AB142:AD142"/>
    <mergeCell ref="AB143:AD143"/>
    <mergeCell ref="AB144:AD144"/>
    <mergeCell ref="AB167:AD167"/>
    <mergeCell ref="AB168:AD168"/>
    <mergeCell ref="AB169:AD169"/>
    <mergeCell ref="AB170:AD170"/>
    <mergeCell ref="AB171:AD171"/>
    <mergeCell ref="AB172:AD172"/>
    <mergeCell ref="AB173:AD173"/>
    <mergeCell ref="AB174:AD174"/>
    <mergeCell ref="AB175:AD175"/>
    <mergeCell ref="AB194:AD194"/>
    <mergeCell ref="AB195:AD195"/>
    <mergeCell ref="AE115:AG115"/>
    <mergeCell ref="AE116:AG116"/>
    <mergeCell ref="AE117:AG117"/>
    <mergeCell ref="AE118:AG118"/>
    <mergeCell ref="AE119:AG119"/>
    <mergeCell ref="AE120:AG120"/>
    <mergeCell ref="AE121:AG121"/>
    <mergeCell ref="AE122:AG122"/>
    <mergeCell ref="AE123:AG123"/>
    <mergeCell ref="AE124:AG124"/>
    <mergeCell ref="AE125:AG125"/>
    <mergeCell ref="AE126:AG126"/>
    <mergeCell ref="AE127:AG127"/>
    <mergeCell ref="AE128:AG128"/>
    <mergeCell ref="AE129:AG129"/>
    <mergeCell ref="AE130:AG130"/>
    <mergeCell ref="AE131:AG131"/>
    <mergeCell ref="AE132:AG132"/>
    <mergeCell ref="AE133:AG133"/>
    <mergeCell ref="AE134:AG134"/>
    <mergeCell ref="AB183:AD183"/>
    <mergeCell ref="AB184:AD184"/>
    <mergeCell ref="AE135:AG135"/>
    <mergeCell ref="AE136:AG136"/>
    <mergeCell ref="AE137:AG137"/>
    <mergeCell ref="AE138:AG138"/>
    <mergeCell ref="AE139:AG139"/>
    <mergeCell ref="AE140:AG140"/>
    <mergeCell ref="AE141:AG141"/>
    <mergeCell ref="AE142:AG142"/>
    <mergeCell ref="AE143:AG143"/>
    <mergeCell ref="AE144:AG144"/>
    <mergeCell ref="AE145:AG145"/>
    <mergeCell ref="AE146:AG146"/>
    <mergeCell ref="AE147:AG147"/>
    <mergeCell ref="AE148:AG148"/>
    <mergeCell ref="AE149:AG149"/>
    <mergeCell ref="AE150:AG150"/>
    <mergeCell ref="AE151:AG151"/>
    <mergeCell ref="AE152:AG152"/>
    <mergeCell ref="AE153:AG153"/>
    <mergeCell ref="AE154:AG154"/>
    <mergeCell ref="AE155:AG155"/>
    <mergeCell ref="AE156:AG156"/>
    <mergeCell ref="AE157:AG157"/>
    <mergeCell ref="AE158:AG158"/>
    <mergeCell ref="AE159:AG159"/>
    <mergeCell ref="AE160:AG160"/>
    <mergeCell ref="AE161:AG161"/>
    <mergeCell ref="AE162:AG162"/>
    <mergeCell ref="AE163:AG163"/>
    <mergeCell ref="AE164:AG164"/>
    <mergeCell ref="AE165:AG165"/>
    <mergeCell ref="AE166:AG166"/>
    <mergeCell ref="AE167:AG167"/>
    <mergeCell ref="AE168:AG168"/>
    <mergeCell ref="AE169:AG169"/>
    <mergeCell ref="AE170:AG170"/>
    <mergeCell ref="AE173:AG173"/>
    <mergeCell ref="AE174:AG174"/>
    <mergeCell ref="AE175:AG175"/>
    <mergeCell ref="AE176:AG176"/>
    <mergeCell ref="AE177:AG177"/>
    <mergeCell ref="AE178:AG178"/>
    <mergeCell ref="AE179:AG179"/>
    <mergeCell ref="AE180:AG180"/>
    <mergeCell ref="AE181:AG181"/>
    <mergeCell ref="AE182:AG182"/>
    <mergeCell ref="AE183:AG183"/>
    <mergeCell ref="AE184:AG184"/>
    <mergeCell ref="AE185:AG185"/>
    <mergeCell ref="AE186:AG186"/>
    <mergeCell ref="AE187:AG187"/>
    <mergeCell ref="AE188:AG188"/>
    <mergeCell ref="AE189:AG189"/>
    <mergeCell ref="AE190:AG190"/>
    <mergeCell ref="AE191:AG191"/>
    <mergeCell ref="AE192:AG192"/>
    <mergeCell ref="AE193:AG193"/>
    <mergeCell ref="AE194:AG194"/>
    <mergeCell ref="AE195:AG195"/>
    <mergeCell ref="AH116:AI116"/>
    <mergeCell ref="AH117:AI117"/>
    <mergeCell ref="AH118:AI118"/>
    <mergeCell ref="AH119:AI119"/>
    <mergeCell ref="AH120:AI120"/>
    <mergeCell ref="AH121:AI121"/>
    <mergeCell ref="AH122:AI122"/>
    <mergeCell ref="AH123:AI123"/>
    <mergeCell ref="AH124:AI124"/>
    <mergeCell ref="AH125:AI125"/>
    <mergeCell ref="AH126:AI126"/>
    <mergeCell ref="AH127:AI127"/>
    <mergeCell ref="AH128:AI128"/>
    <mergeCell ref="AH129:AI129"/>
    <mergeCell ref="AH130:AI130"/>
    <mergeCell ref="AH131:AI131"/>
    <mergeCell ref="AH132:AI132"/>
    <mergeCell ref="AH133:AI133"/>
    <mergeCell ref="AH134:AI134"/>
    <mergeCell ref="AH135:AI135"/>
    <mergeCell ref="AH136:AI136"/>
    <mergeCell ref="AH137:AI137"/>
    <mergeCell ref="AH138:AI138"/>
    <mergeCell ref="AH139:AI139"/>
    <mergeCell ref="AH140:AI140"/>
    <mergeCell ref="AH141:AI141"/>
    <mergeCell ref="AH142:AI142"/>
    <mergeCell ref="AH143:AI143"/>
    <mergeCell ref="AH144:AI144"/>
    <mergeCell ref="AH145:AI145"/>
    <mergeCell ref="AH146:AI146"/>
    <mergeCell ref="AH147:AI147"/>
    <mergeCell ref="AH148:AI148"/>
    <mergeCell ref="AH149:AI149"/>
    <mergeCell ref="AH150:AI150"/>
    <mergeCell ref="AH151:AI151"/>
    <mergeCell ref="AH152:AI152"/>
    <mergeCell ref="AH153:AI153"/>
    <mergeCell ref="AH154:AI154"/>
    <mergeCell ref="AH155:AI155"/>
    <mergeCell ref="AH156:AI156"/>
    <mergeCell ref="AH157:AI157"/>
    <mergeCell ref="AH158:AI158"/>
    <mergeCell ref="AH159:AI159"/>
    <mergeCell ref="AH160:AI160"/>
    <mergeCell ref="AH161:AI161"/>
    <mergeCell ref="AH162:AI162"/>
    <mergeCell ref="AH163:AI163"/>
    <mergeCell ref="AH164:AI164"/>
    <mergeCell ref="AH165:AI165"/>
    <mergeCell ref="AH166:AI166"/>
    <mergeCell ref="AH167:AI167"/>
    <mergeCell ref="AH168:AI168"/>
    <mergeCell ref="AH169:AI169"/>
    <mergeCell ref="AH170:AI170"/>
    <mergeCell ref="AH187:AI187"/>
    <mergeCell ref="AH188:AI188"/>
    <mergeCell ref="AH171:AI171"/>
    <mergeCell ref="AH172:AI172"/>
    <mergeCell ref="AH173:AI173"/>
    <mergeCell ref="AH174:AI174"/>
    <mergeCell ref="AH175:AI175"/>
    <mergeCell ref="AH176:AI176"/>
    <mergeCell ref="AH177:AI177"/>
    <mergeCell ref="AH178:AI178"/>
    <mergeCell ref="AH179:AI179"/>
    <mergeCell ref="AH189:AI189"/>
    <mergeCell ref="AH190:AI190"/>
    <mergeCell ref="AH191:AI191"/>
    <mergeCell ref="AH192:AI192"/>
    <mergeCell ref="AH193:AI193"/>
    <mergeCell ref="AH194:AI194"/>
    <mergeCell ref="AH195:AI195"/>
    <mergeCell ref="G114:I114"/>
    <mergeCell ref="J114:L114"/>
    <mergeCell ref="P114:R114"/>
    <mergeCell ref="M114:O114"/>
    <mergeCell ref="S114:U114"/>
    <mergeCell ref="V114:X114"/>
    <mergeCell ref="AB114:AD114"/>
    <mergeCell ref="Y114:AA114"/>
    <mergeCell ref="AH114:AI114"/>
    <mergeCell ref="AE114:AG114"/>
    <mergeCell ref="AH180:AI180"/>
    <mergeCell ref="AH181:AI181"/>
    <mergeCell ref="AH182:AI182"/>
    <mergeCell ref="AH183:AI183"/>
    <mergeCell ref="AH184:AI184"/>
    <mergeCell ref="AH185:AI185"/>
    <mergeCell ref="AH186:AI186"/>
  </mergeCells>
  <conditionalFormatting sqref="O6:R13">
    <cfRule type="expression" dxfId="12" priority="1">
      <formula>"$Q6&gt;$C$8"</formula>
    </cfRule>
  </conditionalFormatting>
  <pageMargins left="0.25" right="0.25" top="0.75" bottom="0.75" header="0.3" footer="0.3"/>
  <pageSetup paperSize="8" scale="23" fitToHeight="0" orientation="landscape" r:id="rId1"/>
  <colBreaks count="1" manualBreakCount="1">
    <brk id="36" max="364"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0"/>
  <sheetViews>
    <sheetView zoomScale="55" zoomScaleNormal="55" workbookViewId="0">
      <selection activeCell="C51" sqref="C51"/>
    </sheetView>
  </sheetViews>
  <sheetFormatPr defaultColWidth="8.75" defaultRowHeight="15.75" x14ac:dyDescent="0.25"/>
  <cols>
    <col min="1" max="1" width="17.25" style="433" customWidth="1"/>
    <col min="2" max="2" width="8.5" style="440" customWidth="1"/>
    <col min="3" max="3" width="77.125" style="433" customWidth="1"/>
    <col min="4" max="4" width="44.5" style="433" customWidth="1"/>
    <col min="5" max="5" width="59.875" style="433" bestFit="1" customWidth="1"/>
    <col min="6" max="16384" width="8.75" style="433"/>
  </cols>
  <sheetData>
    <row r="1" spans="1:5" ht="21" x14ac:dyDescent="0.35">
      <c r="A1" s="432" t="s">
        <v>4342</v>
      </c>
      <c r="B1" s="437"/>
    </row>
    <row r="3" spans="1:5" x14ac:dyDescent="0.25">
      <c r="A3" s="434" t="s">
        <v>4343</v>
      </c>
      <c r="B3" s="438" t="s">
        <v>4349</v>
      </c>
      <c r="C3" s="434" t="s">
        <v>4344</v>
      </c>
      <c r="D3" s="434" t="s">
        <v>4345</v>
      </c>
      <c r="E3" s="434" t="s">
        <v>4353</v>
      </c>
    </row>
    <row r="4" spans="1:5" s="435" customFormat="1" ht="47.25" x14ac:dyDescent="0.25">
      <c r="A4" s="435" t="s">
        <v>4367</v>
      </c>
      <c r="B4" s="439">
        <v>1</v>
      </c>
      <c r="C4" s="436" t="s">
        <v>4341</v>
      </c>
      <c r="D4" s="436" t="s">
        <v>4346</v>
      </c>
    </row>
    <row r="5" spans="1:5" s="435" customFormat="1" ht="63" x14ac:dyDescent="0.25">
      <c r="B5" s="439">
        <f t="shared" ref="B5:B13" si="0">B4+1</f>
        <v>2</v>
      </c>
      <c r="C5" s="436" t="s">
        <v>4347</v>
      </c>
      <c r="D5" s="436" t="s">
        <v>4348</v>
      </c>
      <c r="E5" s="435" t="s">
        <v>4354</v>
      </c>
    </row>
    <row r="6" spans="1:5" s="435" customFormat="1" ht="47.25" x14ac:dyDescent="0.25">
      <c r="B6" s="439">
        <f t="shared" si="0"/>
        <v>3</v>
      </c>
      <c r="C6" s="436" t="s">
        <v>4361</v>
      </c>
      <c r="D6" s="436" t="s">
        <v>4356</v>
      </c>
    </row>
    <row r="7" spans="1:5" s="435" customFormat="1" ht="47.25" x14ac:dyDescent="0.25">
      <c r="B7" s="439">
        <f t="shared" si="0"/>
        <v>4</v>
      </c>
      <c r="C7" s="436" t="s">
        <v>4355</v>
      </c>
      <c r="D7" s="436" t="s">
        <v>4356</v>
      </c>
    </row>
    <row r="8" spans="1:5" s="435" customFormat="1" ht="31.5" x14ac:dyDescent="0.25">
      <c r="B8" s="439">
        <f t="shared" si="0"/>
        <v>5</v>
      </c>
      <c r="C8" s="436" t="s">
        <v>4357</v>
      </c>
      <c r="D8" s="435" t="s">
        <v>4358</v>
      </c>
      <c r="E8" s="435" t="s">
        <v>4359</v>
      </c>
    </row>
    <row r="9" spans="1:5" s="435" customFormat="1" ht="31.5" x14ac:dyDescent="0.25">
      <c r="B9" s="439">
        <f t="shared" si="0"/>
        <v>6</v>
      </c>
      <c r="C9" s="436" t="s">
        <v>4362</v>
      </c>
      <c r="D9" s="435" t="s">
        <v>4363</v>
      </c>
    </row>
    <row r="10" spans="1:5" s="435" customFormat="1" ht="31.5" x14ac:dyDescent="0.25">
      <c r="B10" s="439">
        <f t="shared" si="0"/>
        <v>7</v>
      </c>
      <c r="C10" s="436" t="s">
        <v>4364</v>
      </c>
      <c r="D10" s="435" t="s">
        <v>4363</v>
      </c>
    </row>
    <row r="11" spans="1:5" s="435" customFormat="1" x14ac:dyDescent="0.25">
      <c r="B11" s="439">
        <f t="shared" si="0"/>
        <v>8</v>
      </c>
      <c r="C11" s="436" t="s">
        <v>4365</v>
      </c>
    </row>
    <row r="12" spans="1:5" s="435" customFormat="1" x14ac:dyDescent="0.25">
      <c r="B12" s="439">
        <f t="shared" si="0"/>
        <v>9</v>
      </c>
      <c r="C12" s="436"/>
    </row>
    <row r="13" spans="1:5" s="435" customFormat="1" ht="31.5" x14ac:dyDescent="0.25">
      <c r="B13" s="439">
        <f t="shared" si="0"/>
        <v>10</v>
      </c>
      <c r="C13" s="436" t="s">
        <v>4366</v>
      </c>
    </row>
    <row r="14" spans="1:5" s="435" customFormat="1" x14ac:dyDescent="0.25">
      <c r="A14" s="435" t="s">
        <v>4340</v>
      </c>
      <c r="B14" s="439">
        <f>B13+1</f>
        <v>11</v>
      </c>
      <c r="C14" s="436" t="s">
        <v>4368</v>
      </c>
    </row>
    <row r="15" spans="1:5" s="435" customFormat="1" x14ac:dyDescent="0.25">
      <c r="B15" s="439">
        <f>B14+1</f>
        <v>12</v>
      </c>
      <c r="C15" s="436" t="s">
        <v>4369</v>
      </c>
    </row>
    <row r="16" spans="1:5" s="435" customFormat="1" x14ac:dyDescent="0.25">
      <c r="B16" s="439">
        <f>B15+1</f>
        <v>13</v>
      </c>
      <c r="C16" s="436" t="s">
        <v>4378</v>
      </c>
    </row>
    <row r="17" spans="1:4" s="435" customFormat="1" ht="31.5" x14ac:dyDescent="0.25">
      <c r="B17" s="439">
        <f>B16+1</f>
        <v>14</v>
      </c>
      <c r="C17" s="436" t="s">
        <v>4379</v>
      </c>
    </row>
    <row r="18" spans="1:4" s="435" customFormat="1" ht="31.5" x14ac:dyDescent="0.25">
      <c r="B18" s="439">
        <v>15</v>
      </c>
      <c r="C18" s="436" t="s">
        <v>4383</v>
      </c>
    </row>
    <row r="19" spans="1:4" s="435" customFormat="1" x14ac:dyDescent="0.25">
      <c r="B19" s="439">
        <v>16</v>
      </c>
      <c r="C19" s="436" t="s">
        <v>4385</v>
      </c>
    </row>
    <row r="20" spans="1:4" s="435" customFormat="1" x14ac:dyDescent="0.25">
      <c r="A20" s="435" t="s">
        <v>4394</v>
      </c>
      <c r="B20" s="439">
        <v>17</v>
      </c>
      <c r="C20" s="436" t="s">
        <v>4395</v>
      </c>
      <c r="D20" s="435" t="s">
        <v>4396</v>
      </c>
    </row>
    <row r="21" spans="1:4" s="435" customFormat="1" ht="31.5" x14ac:dyDescent="0.25">
      <c r="B21" s="439">
        <v>18</v>
      </c>
      <c r="C21" s="436" t="s">
        <v>4397</v>
      </c>
      <c r="D21" s="435" t="s">
        <v>4396</v>
      </c>
    </row>
    <row r="22" spans="1:4" s="435" customFormat="1" ht="31.5" x14ac:dyDescent="0.25">
      <c r="B22" s="439">
        <v>19</v>
      </c>
      <c r="C22" s="436" t="s">
        <v>4398</v>
      </c>
      <c r="D22" s="435" t="s">
        <v>4358</v>
      </c>
    </row>
    <row r="23" spans="1:4" s="435" customFormat="1" ht="31.5" x14ac:dyDescent="0.25">
      <c r="B23" s="439">
        <v>20</v>
      </c>
      <c r="C23" s="436" t="s">
        <v>4399</v>
      </c>
    </row>
    <row r="24" spans="1:4" s="435" customFormat="1" x14ac:dyDescent="0.25">
      <c r="B24" s="439">
        <v>21</v>
      </c>
      <c r="C24" s="436" t="s">
        <v>4400</v>
      </c>
    </row>
    <row r="25" spans="1:4" s="435" customFormat="1" x14ac:dyDescent="0.25">
      <c r="B25" s="439">
        <v>22</v>
      </c>
      <c r="C25" s="435" t="s">
        <v>4401</v>
      </c>
    </row>
    <row r="26" spans="1:4" s="435" customFormat="1" x14ac:dyDescent="0.25">
      <c r="B26" s="439">
        <v>23</v>
      </c>
      <c r="C26" s="435" t="s">
        <v>4402</v>
      </c>
    </row>
    <row r="27" spans="1:4" s="435" customFormat="1" x14ac:dyDescent="0.25">
      <c r="B27" s="439">
        <v>24</v>
      </c>
      <c r="C27" s="435" t="s">
        <v>4403</v>
      </c>
    </row>
    <row r="28" spans="1:4" s="435" customFormat="1" x14ac:dyDescent="0.25">
      <c r="B28" s="439">
        <v>25</v>
      </c>
      <c r="C28" s="435" t="s">
        <v>4404</v>
      </c>
    </row>
    <row r="29" spans="1:4" s="435" customFormat="1" ht="31.5" x14ac:dyDescent="0.25">
      <c r="A29" s="435" t="s">
        <v>4406</v>
      </c>
      <c r="B29" s="439">
        <v>26</v>
      </c>
      <c r="C29" s="436" t="s">
        <v>4407</v>
      </c>
    </row>
    <row r="30" spans="1:4" s="435" customFormat="1" x14ac:dyDescent="0.25">
      <c r="B30" s="439">
        <v>27</v>
      </c>
      <c r="C30" s="435" t="s">
        <v>4409</v>
      </c>
      <c r="D30" s="435" t="s">
        <v>4413</v>
      </c>
    </row>
    <row r="31" spans="1:4" s="435" customFormat="1" x14ac:dyDescent="0.25">
      <c r="B31" s="439">
        <v>28</v>
      </c>
      <c r="C31" s="435" t="s">
        <v>4410</v>
      </c>
    </row>
    <row r="32" spans="1:4" s="435" customFormat="1" x14ac:dyDescent="0.25">
      <c r="B32" s="439">
        <v>29</v>
      </c>
      <c r="C32" s="435" t="s">
        <v>4411</v>
      </c>
      <c r="D32" s="435" t="s">
        <v>4412</v>
      </c>
    </row>
    <row r="33" spans="1:4" s="435" customFormat="1" x14ac:dyDescent="0.25">
      <c r="B33" s="439">
        <v>30</v>
      </c>
      <c r="C33" s="435" t="s">
        <v>4415</v>
      </c>
      <c r="D33" s="435" t="s">
        <v>4413</v>
      </c>
    </row>
    <row r="34" spans="1:4" s="435" customFormat="1" x14ac:dyDescent="0.25">
      <c r="B34" s="439">
        <v>31</v>
      </c>
      <c r="C34" s="435" t="s">
        <v>4416</v>
      </c>
    </row>
    <row r="35" spans="1:4" s="435" customFormat="1" x14ac:dyDescent="0.25">
      <c r="A35" s="435" t="s">
        <v>4418</v>
      </c>
      <c r="B35" s="439">
        <v>32</v>
      </c>
      <c r="C35" s="435" t="s">
        <v>4419</v>
      </c>
    </row>
    <row r="36" spans="1:4" x14ac:dyDescent="0.25">
      <c r="A36" s="435" t="s">
        <v>4421</v>
      </c>
      <c r="C36" s="433" t="s">
        <v>4422</v>
      </c>
    </row>
    <row r="37" spans="1:4" x14ac:dyDescent="0.25">
      <c r="C37" s="433" t="s">
        <v>4424</v>
      </c>
    </row>
    <row r="38" spans="1:4" x14ac:dyDescent="0.25">
      <c r="C38" s="433" t="s">
        <v>4425</v>
      </c>
    </row>
    <row r="39" spans="1:4" x14ac:dyDescent="0.25">
      <c r="A39" s="435" t="s">
        <v>4426</v>
      </c>
      <c r="C39" s="433" t="s">
        <v>4427</v>
      </c>
      <c r="D39" s="433" t="s">
        <v>4428</v>
      </c>
    </row>
    <row r="40" spans="1:4" x14ac:dyDescent="0.25">
      <c r="C40" s="433" t="s">
        <v>4429</v>
      </c>
    </row>
    <row r="41" spans="1:4" x14ac:dyDescent="0.25">
      <c r="C41" s="433" t="s">
        <v>4432</v>
      </c>
    </row>
    <row r="42" spans="1:4" x14ac:dyDescent="0.25">
      <c r="C42" s="433" t="s">
        <v>4433</v>
      </c>
    </row>
    <row r="43" spans="1:4" x14ac:dyDescent="0.25">
      <c r="A43" s="435" t="s">
        <v>4434</v>
      </c>
      <c r="C43" s="433" t="s">
        <v>4435</v>
      </c>
    </row>
    <row r="44" spans="1:4" x14ac:dyDescent="0.25">
      <c r="A44" s="435" t="s">
        <v>4446</v>
      </c>
      <c r="C44" s="433" t="s">
        <v>4447</v>
      </c>
    </row>
    <row r="45" spans="1:4" x14ac:dyDescent="0.25">
      <c r="C45" s="433" t="s">
        <v>4448</v>
      </c>
    </row>
    <row r="46" spans="1:4" x14ac:dyDescent="0.25">
      <c r="C46" s="433" t="s">
        <v>4449</v>
      </c>
    </row>
    <row r="47" spans="1:4" x14ac:dyDescent="0.25">
      <c r="C47" s="433" t="s">
        <v>4452</v>
      </c>
    </row>
    <row r="48" spans="1:4" x14ac:dyDescent="0.25">
      <c r="C48" s="433" t="s">
        <v>4455</v>
      </c>
    </row>
    <row r="49" spans="3:3" x14ac:dyDescent="0.25">
      <c r="C49" s="433" t="s">
        <v>4456</v>
      </c>
    </row>
    <row r="50" spans="3:3" x14ac:dyDescent="0.25">
      <c r="C50" s="433" t="s">
        <v>4457</v>
      </c>
    </row>
  </sheetData>
  <pageMargins left="0.7" right="0.7" top="0.75" bottom="0.75" header="0.3" footer="0.3"/>
  <pageSetup orientation="portrait" horizontalDpi="1200" verticalDpi="12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2:I673"/>
  <sheetViews>
    <sheetView zoomScale="80" zoomScaleNormal="80" workbookViewId="0">
      <selection activeCell="A13" sqref="A13"/>
    </sheetView>
  </sheetViews>
  <sheetFormatPr defaultColWidth="8.75" defaultRowHeight="12.75" x14ac:dyDescent="0.2"/>
  <cols>
    <col min="1" max="1" width="25.75" style="1" customWidth="1"/>
    <col min="2" max="2" width="30.625" style="1" customWidth="1"/>
    <col min="3" max="3" width="52.25" style="1" customWidth="1"/>
    <col min="4" max="4" width="23.5" style="1" customWidth="1"/>
    <col min="5" max="5" width="19.625" style="1" customWidth="1"/>
    <col min="6" max="6" width="18.25" style="1" customWidth="1"/>
    <col min="7" max="7" width="10.25" style="1" customWidth="1"/>
    <col min="8" max="11" width="8.75" style="1"/>
    <col min="12" max="12" width="14.75" style="1" bestFit="1" customWidth="1"/>
    <col min="13" max="13" width="15" style="1" bestFit="1" customWidth="1"/>
    <col min="14" max="16384" width="8.75" style="1"/>
  </cols>
  <sheetData>
    <row r="2" spans="2:7" x14ac:dyDescent="0.2">
      <c r="B2" s="2" t="s">
        <v>129</v>
      </c>
    </row>
    <row r="3" spans="2:7" x14ac:dyDescent="0.2">
      <c r="B3" s="421" t="s">
        <v>126</v>
      </c>
      <c r="C3" s="421" t="s">
        <v>61</v>
      </c>
      <c r="D3" s="421" t="s">
        <v>63</v>
      </c>
      <c r="E3" s="421" t="s">
        <v>128</v>
      </c>
      <c r="F3" s="421" t="s">
        <v>224</v>
      </c>
      <c r="G3" s="421" t="s">
        <v>66</v>
      </c>
    </row>
    <row r="4" spans="2:7" hidden="1" x14ac:dyDescent="0.2">
      <c r="B4" s="421" t="s">
        <v>125</v>
      </c>
      <c r="C4" s="424" t="s">
        <v>72</v>
      </c>
      <c r="D4" s="422" t="s">
        <v>62</v>
      </c>
      <c r="E4" s="421" t="s">
        <v>127</v>
      </c>
      <c r="F4" s="421" t="str">
        <f t="array" ref="F4">IFERROR(INDEX($C$4:$C$29, MATCH(0, COUNTIF($F$3:F3, $C$4:$C$29&amp;"") + IF($C$4:$C$29="",1,0), 0)), "")</f>
        <v>--Select--</v>
      </c>
      <c r="G4" s="421" t="s">
        <v>65</v>
      </c>
    </row>
    <row r="5" spans="2:7" s="11" customFormat="1" x14ac:dyDescent="0.2">
      <c r="B5" s="421" t="s">
        <v>2152</v>
      </c>
      <c r="C5" s="424" t="s">
        <v>2153</v>
      </c>
      <c r="D5" s="422"/>
      <c r="E5" s="421" t="s">
        <v>1827</v>
      </c>
      <c r="F5" s="421" t="str">
        <f t="array" ref="F5">IFERROR(INDEX($C$4:$C$29, MATCH(0, COUNTIF($F$3:F4, $C$4:$C$29&amp;"") + IF($C$4:$C$29="",1,0), 0)), "")</f>
        <v>HIV I-3b: Percentage of men who have sex with men with active syphilis</v>
      </c>
      <c r="G5" s="421" t="s">
        <v>2154</v>
      </c>
    </row>
    <row r="6" spans="2:7" s="11" customFormat="1" x14ac:dyDescent="0.2">
      <c r="B6" s="421" t="s">
        <v>2155</v>
      </c>
      <c r="C6" s="424" t="s">
        <v>2156</v>
      </c>
      <c r="D6" s="422"/>
      <c r="E6" s="421" t="s">
        <v>1827</v>
      </c>
      <c r="F6" s="421" t="str">
        <f t="array" ref="F6">IFERROR(INDEX($C$4:$C$29, MATCH(0, COUNTIF($F$3:F5, $C$4:$C$29&amp;"") + IF($C$4:$C$29="",1,0), 0)), "")</f>
        <v>HIV I-3c: Percentage of sex workers with active syphilis</v>
      </c>
      <c r="G6" s="421" t="s">
        <v>2157</v>
      </c>
    </row>
    <row r="7" spans="2:7" s="11" customFormat="1" x14ac:dyDescent="0.2">
      <c r="B7" s="421" t="s">
        <v>2158</v>
      </c>
      <c r="C7" s="424" t="s">
        <v>2159</v>
      </c>
      <c r="D7" s="422"/>
      <c r="E7" s="421" t="s">
        <v>1827</v>
      </c>
      <c r="F7" s="421" t="str">
        <f t="array" ref="F7">IFERROR(INDEX($C$4:$C$29, MATCH(0, COUNTIF($F$3:F6, $C$4:$C$29&amp;"") + IF($C$4:$C$29="",1,0), 0)), "")</f>
        <v>HIV I-6: Estimated percentage of child HIV infections from HIV-positive women delivering in the past 12 months</v>
      </c>
      <c r="G7" s="421" t="s">
        <v>2160</v>
      </c>
    </row>
    <row r="8" spans="2:7" s="11" customFormat="1" x14ac:dyDescent="0.2">
      <c r="B8" s="421" t="s">
        <v>1829</v>
      </c>
      <c r="C8" s="424" t="s">
        <v>1830</v>
      </c>
      <c r="D8" s="422" t="s">
        <v>1831</v>
      </c>
      <c r="E8" s="421" t="s">
        <v>1827</v>
      </c>
      <c r="F8" s="421" t="str">
        <f t="array" ref="F8">IFERROR(INDEX($C$4:$C$29, MATCH(0, COUNTIF($F$3:F7, $C$4:$C$29&amp;"") + IF($C$4:$C$29="",1,0), 0)), "")</f>
        <v>HIV I-9a(M): Percentage of men who have sex with men who are living with HIV</v>
      </c>
      <c r="G8" s="421" t="s">
        <v>2161</v>
      </c>
    </row>
    <row r="9" spans="2:7" s="11" customFormat="1" x14ac:dyDescent="0.2">
      <c r="B9" s="421" t="s">
        <v>1836</v>
      </c>
      <c r="C9" s="424" t="s">
        <v>1837</v>
      </c>
      <c r="D9" s="422" t="s">
        <v>1831</v>
      </c>
      <c r="E9" s="421" t="s">
        <v>1827</v>
      </c>
      <c r="F9" s="421" t="str">
        <f t="array" ref="F9">IFERROR(INDEX($C$4:$C$29, MATCH(0, COUNTIF($F$3:F8, $C$4:$C$29&amp;"") + IF($C$4:$C$29="",1,0), 0)), "")</f>
        <v>HIV I-9b(M): Percentage of transgender people who are living with HIV</v>
      </c>
      <c r="G9" s="421" t="s">
        <v>2162</v>
      </c>
    </row>
    <row r="10" spans="2:7" s="11" customFormat="1" x14ac:dyDescent="0.2">
      <c r="B10" s="421" t="s">
        <v>1840</v>
      </c>
      <c r="C10" s="424" t="s">
        <v>1841</v>
      </c>
      <c r="D10" s="422" t="s">
        <v>1831</v>
      </c>
      <c r="E10" s="421" t="s">
        <v>1827</v>
      </c>
      <c r="F10" s="421" t="str">
        <f t="array" ref="F10">IFERROR(INDEX($C$4:$C$29, MATCH(0, COUNTIF($F$3:F9, $C$4:$C$29&amp;"") + IF($C$4:$C$29="",1,0), 0)), "")</f>
        <v>HIV I-10(M): Percentage of sex workers who are living with HIV</v>
      </c>
      <c r="G10" s="421" t="s">
        <v>2163</v>
      </c>
    </row>
    <row r="11" spans="2:7" s="11" customFormat="1" x14ac:dyDescent="0.2">
      <c r="B11" s="421" t="s">
        <v>1844</v>
      </c>
      <c r="C11" s="424" t="s">
        <v>1845</v>
      </c>
      <c r="D11" s="422" t="s">
        <v>1831</v>
      </c>
      <c r="E11" s="421" t="s">
        <v>1827</v>
      </c>
      <c r="F11" s="421" t="str">
        <f t="array" ref="F11">IFERROR(INDEX($C$4:$C$29, MATCH(0, COUNTIF($F$3:F10, $C$4:$C$29&amp;"") + IF($C$4:$C$29="",1,0), 0)), "")</f>
        <v>HIV I-11(M): Percentage of people who inject drugs who are living with HIV</v>
      </c>
      <c r="G11" s="421" t="s">
        <v>2164</v>
      </c>
    </row>
    <row r="12" spans="2:7" s="11" customFormat="1" x14ac:dyDescent="0.2">
      <c r="B12" s="421" t="s">
        <v>2165</v>
      </c>
      <c r="C12" s="424" t="s">
        <v>2166</v>
      </c>
      <c r="D12" s="422"/>
      <c r="E12" s="421" t="s">
        <v>1827</v>
      </c>
      <c r="F12" s="421" t="str">
        <f t="array" ref="F12">IFERROR(INDEX($C$4:$C$29, MATCH(0, COUNTIF($F$3:F11, $C$4:$C$29&amp;"") + IF($C$4:$C$29="",1,0), 0)), "")</f>
        <v>HIV I-12: Percentage of other vulnerable populations (specify) who are living with HIV</v>
      </c>
      <c r="G12" s="421" t="s">
        <v>2167</v>
      </c>
    </row>
    <row r="13" spans="2:7" s="11" customFormat="1" x14ac:dyDescent="0.2">
      <c r="B13" s="421" t="s">
        <v>2168</v>
      </c>
      <c r="C13" s="424" t="s">
        <v>2169</v>
      </c>
      <c r="D13" s="422"/>
      <c r="E13" s="421" t="s">
        <v>1828</v>
      </c>
      <c r="F13" s="421" t="str">
        <f t="array" ref="F13">IFERROR(INDEX($C$4:$C$29, MATCH(0, COUNTIF($F$3:F12, $C$4:$C$29&amp;"") + IF($C$4:$C$29="",1,0), 0)), "")</f>
        <v>TB I-4(M): RR-TB and/or MDR-TB prevalence among new TB patients: Proportion of new TB cases with RR-TB and/or MDR-TB</v>
      </c>
      <c r="G13" s="421" t="s">
        <v>2170</v>
      </c>
    </row>
    <row r="14" spans="2:7" s="11" customFormat="1" x14ac:dyDescent="0.2">
      <c r="B14" s="421" t="s">
        <v>1865</v>
      </c>
      <c r="C14" s="424" t="s">
        <v>1866</v>
      </c>
      <c r="D14" s="422" t="s">
        <v>2171</v>
      </c>
      <c r="E14" s="421" t="s">
        <v>1827</v>
      </c>
      <c r="F14" s="421" t="str">
        <f t="array" ref="F14">IFERROR(INDEX($C$4:$C$29, MATCH(0, COUNTIF($F$3:F13, $C$4:$C$29&amp;"") + IF($C$4:$C$29="",1,0), 0)), "")</f>
        <v>HIV I-4: Number of AIDS-related deaths per 100,000 population</v>
      </c>
      <c r="G14" s="421" t="s">
        <v>2172</v>
      </c>
    </row>
    <row r="15" spans="2:7" s="11" customFormat="1" x14ac:dyDescent="0.2">
      <c r="B15" s="421" t="s">
        <v>2173</v>
      </c>
      <c r="C15" s="424" t="s">
        <v>2174</v>
      </c>
      <c r="D15" s="422"/>
      <c r="E15" s="421" t="s">
        <v>1828</v>
      </c>
      <c r="F15" s="421" t="str">
        <f t="array" ref="F15">IFERROR(INDEX($C$4:$C$29, MATCH(0, COUNTIF($F$3:F14, $C$4:$C$29&amp;"") + IF($C$4:$C$29="",1,0), 0)), "")</f>
        <v>TB I-1: TB prevalence rate per 100,000 population</v>
      </c>
      <c r="G15" s="421" t="s">
        <v>2175</v>
      </c>
    </row>
    <row r="16" spans="2:7" s="11" customFormat="1" x14ac:dyDescent="0.2">
      <c r="B16" s="421" t="s">
        <v>2176</v>
      </c>
      <c r="C16" s="424" t="s">
        <v>2177</v>
      </c>
      <c r="D16" s="422"/>
      <c r="E16" s="421" t="s">
        <v>1828</v>
      </c>
      <c r="F16" s="421" t="str">
        <f t="array" ref="F16">IFERROR(INDEX($C$4:$C$29, MATCH(0, COUNTIF($F$3:F15, $C$4:$C$29&amp;"") + IF($C$4:$C$29="",1,0), 0)), "")</f>
        <v>TB I-2: TB incidence rate per 100,000 population</v>
      </c>
      <c r="G16" s="421" t="s">
        <v>2178</v>
      </c>
    </row>
    <row r="17" spans="2:7" s="11" customFormat="1" x14ac:dyDescent="0.2">
      <c r="B17" s="421" t="s">
        <v>2179</v>
      </c>
      <c r="C17" s="424" t="s">
        <v>2180</v>
      </c>
      <c r="D17" s="422"/>
      <c r="E17" s="421" t="s">
        <v>1828</v>
      </c>
      <c r="F17" s="421" t="str">
        <f t="array" ref="F17">IFERROR(INDEX($C$4:$C$29, MATCH(0, COUNTIF($F$3:F16, $C$4:$C$29&amp;"") + IF($C$4:$C$29="",1,0), 0)), "")</f>
        <v>TB I-3(M): TB mortality rate per 100,000 population</v>
      </c>
      <c r="G17" s="421" t="s">
        <v>2181</v>
      </c>
    </row>
    <row r="18" spans="2:7" s="11" customFormat="1" x14ac:dyDescent="0.2">
      <c r="B18" s="421" t="s">
        <v>2182</v>
      </c>
      <c r="C18" s="424" t="s">
        <v>2183</v>
      </c>
      <c r="D18" s="422"/>
      <c r="E18" s="421" t="s">
        <v>1827</v>
      </c>
      <c r="F18" s="421" t="str">
        <f t="array" ref="F18">IFERROR(INDEX($C$4:$C$29, MATCH(0, COUNTIF($F$3:F17, $C$4:$C$29&amp;"") + IF($C$4:$C$29="",1,0), 0)), "")</f>
        <v>TB/HIV I-1: TB/HIV mortality rate per 100,000 population</v>
      </c>
      <c r="G18" s="421" t="s">
        <v>2184</v>
      </c>
    </row>
    <row r="19" spans="2:7" s="11" customFormat="1" x14ac:dyDescent="0.2">
      <c r="B19" s="421" t="s">
        <v>2182</v>
      </c>
      <c r="C19" s="424" t="s">
        <v>2183</v>
      </c>
      <c r="D19" s="422"/>
      <c r="E19" s="421" t="s">
        <v>1828</v>
      </c>
      <c r="F19" s="421" t="str">
        <f t="array" ref="F19">IFERROR(INDEX($C$4:$C$29, MATCH(0, COUNTIF($F$3:F18, $C$4:$C$29&amp;"") + IF($C$4:$C$29="",1,0), 0)), "")</f>
        <v>HSS I-1: Under 5 mortality rate per 1000 live births</v>
      </c>
      <c r="G19" s="421" t="s">
        <v>2184</v>
      </c>
    </row>
    <row r="20" spans="2:7" s="11" customFormat="1" x14ac:dyDescent="0.2">
      <c r="B20" s="421" t="s">
        <v>2185</v>
      </c>
      <c r="C20" s="424" t="s">
        <v>2186</v>
      </c>
      <c r="D20" s="422"/>
      <c r="E20" s="421" t="s">
        <v>1827</v>
      </c>
      <c r="F20" s="421" t="str">
        <f t="array" ref="F20">IFERROR(INDEX($C$4:$C$29, MATCH(0, COUNTIF($F$3:F19, $C$4:$C$29&amp;"") + IF($C$4:$C$29="",1,0), 0)), "")</f>
        <v>HSS I-2: Neonatal mortality rate, per 100,000 population</v>
      </c>
      <c r="G20" s="421" t="s">
        <v>2187</v>
      </c>
    </row>
    <row r="21" spans="2:7" s="11" customFormat="1" x14ac:dyDescent="0.2">
      <c r="B21" s="421" t="s">
        <v>2185</v>
      </c>
      <c r="C21" s="424" t="s">
        <v>2186</v>
      </c>
      <c r="D21" s="422"/>
      <c r="E21" s="421" t="s">
        <v>1828</v>
      </c>
      <c r="F21" s="421" t="str">
        <f t="array" ref="F21">IFERROR(INDEX($C$4:$C$29, MATCH(0, COUNTIF($F$3:F20, $C$4:$C$29&amp;"") + IF($C$4:$C$29="",1,0), 0)), "")</f>
        <v>HSS I-3: Maternal mortality ratio, per 100,000 population</v>
      </c>
      <c r="G21" s="421" t="s">
        <v>2187</v>
      </c>
    </row>
    <row r="22" spans="2:7" s="11" customFormat="1" x14ac:dyDescent="0.2">
      <c r="B22" s="421" t="s">
        <v>2188</v>
      </c>
      <c r="C22" s="424" t="s">
        <v>2189</v>
      </c>
      <c r="D22" s="422"/>
      <c r="E22" s="421" t="s">
        <v>1827</v>
      </c>
      <c r="F22" s="421" t="str">
        <f t="array" ref="F22">IFERROR(INDEX($C$4:$C$29, MATCH(0, COUNTIF($F$3:F21, $C$4:$C$29&amp;"") + IF($C$4:$C$29="",1,0), 0)), "")</f>
        <v>HIV I-14: Number of new HIV infections per 1000 uninfected population</v>
      </c>
      <c r="G22" s="421" t="s">
        <v>2190</v>
      </c>
    </row>
    <row r="23" spans="2:7" s="11" customFormat="1" x14ac:dyDescent="0.2">
      <c r="B23" s="421" t="s">
        <v>2188</v>
      </c>
      <c r="C23" s="424" t="s">
        <v>2189</v>
      </c>
      <c r="D23" s="422"/>
      <c r="E23" s="421" t="s">
        <v>1828</v>
      </c>
      <c r="F23" s="421" t="str">
        <f t="array" ref="F23">IFERROR(INDEX($C$4:$C$29, MATCH(0, COUNTIF($F$3:F22, $C$4:$C$29&amp;"") + IF($C$4:$C$29="",1,0), 0)), "")</f>
        <v>HIV I-3.1a: Percentage of individuals seropositive for syphilis</v>
      </c>
      <c r="G23" s="421" t="s">
        <v>2190</v>
      </c>
    </row>
    <row r="24" spans="2:7" s="11" customFormat="1" x14ac:dyDescent="0.2">
      <c r="B24" s="421" t="s">
        <v>2191</v>
      </c>
      <c r="C24" s="424" t="s">
        <v>2192</v>
      </c>
      <c r="D24" s="422"/>
      <c r="E24" s="421" t="s">
        <v>1827</v>
      </c>
      <c r="F24" s="421" t="str">
        <f t="array" ref="F24">IFERROR(INDEX($C$4:$C$29, MATCH(0, COUNTIF($F$3:F23, $C$4:$C$29&amp;"") + IF($C$4:$C$29="",1,0), 0)), "")</f>
        <v>HIV I-13: Number and % of people living with HIV</v>
      </c>
      <c r="G24" s="421" t="s">
        <v>2193</v>
      </c>
    </row>
    <row r="25" spans="2:7" s="11" customFormat="1" x14ac:dyDescent="0.2">
      <c r="B25" s="421" t="s">
        <v>2191</v>
      </c>
      <c r="C25" s="424" t="s">
        <v>2192</v>
      </c>
      <c r="D25" s="422"/>
      <c r="E25" s="421" t="s">
        <v>1828</v>
      </c>
      <c r="F25" s="421" t="str">
        <f t="array" ref="F25">IFERROR(INDEX($C$4:$C$29, MATCH(0, COUNTIF($F$3:F24, $C$4:$C$29&amp;"") + IF($C$4:$C$29="",1,0), 0)), "")</f>
        <v/>
      </c>
      <c r="G25" s="421" t="s">
        <v>2193</v>
      </c>
    </row>
    <row r="26" spans="2:7" s="11" customFormat="1" x14ac:dyDescent="0.2">
      <c r="B26" s="421" t="s">
        <v>1906</v>
      </c>
      <c r="C26" s="424" t="s">
        <v>1907</v>
      </c>
      <c r="D26" s="422" t="s">
        <v>2194</v>
      </c>
      <c r="E26" s="421" t="s">
        <v>1827</v>
      </c>
      <c r="F26" s="421" t="str">
        <f t="array" ref="F26">IFERROR(INDEX($C$4:$C$29, MATCH(0, COUNTIF($F$3:F25, $C$4:$C$29&amp;"") + IF($C$4:$C$29="",1,0), 0)), "")</f>
        <v/>
      </c>
      <c r="G26" s="421" t="s">
        <v>2195</v>
      </c>
    </row>
    <row r="27" spans="2:7" s="11" customFormat="1" x14ac:dyDescent="0.2">
      <c r="B27" s="421" t="s">
        <v>2196</v>
      </c>
      <c r="C27" s="424" t="s">
        <v>2197</v>
      </c>
      <c r="D27" s="422"/>
      <c r="E27" s="421" t="s">
        <v>1827</v>
      </c>
      <c r="F27" s="421" t="str">
        <f t="array" ref="F27">IFERROR(INDEX($C$4:$C$29, MATCH(0, COUNTIF($F$3:F26, $C$4:$C$29&amp;"") + IF($C$4:$C$29="",1,0), 0)), "")</f>
        <v/>
      </c>
      <c r="G27" s="421" t="s">
        <v>2198</v>
      </c>
    </row>
    <row r="28" spans="2:7" s="11" customFormat="1" x14ac:dyDescent="0.2">
      <c r="B28" s="421" t="s">
        <v>1927</v>
      </c>
      <c r="C28" s="424" t="s">
        <v>1928</v>
      </c>
      <c r="D28" s="422" t="s">
        <v>2199</v>
      </c>
      <c r="E28" s="421" t="s">
        <v>1827</v>
      </c>
      <c r="F28" s="421" t="str">
        <f t="array" ref="F28">IFERROR(INDEX($C$4:$C$29, MATCH(0, COUNTIF($F$3:F27, $C$4:$C$29&amp;"") + IF($C$4:$C$29="",1,0), 0)), "")</f>
        <v/>
      </c>
      <c r="G28" s="421" t="s">
        <v>2200</v>
      </c>
    </row>
    <row r="30" spans="2:7" x14ac:dyDescent="0.2">
      <c r="B30" s="2" t="s">
        <v>130</v>
      </c>
    </row>
    <row r="31" spans="2:7" x14ac:dyDescent="0.2">
      <c r="B31" s="421" t="s">
        <v>126</v>
      </c>
      <c r="C31" s="421" t="s">
        <v>61</v>
      </c>
      <c r="D31" s="421" t="s">
        <v>63</v>
      </c>
      <c r="E31" s="421" t="s">
        <v>128</v>
      </c>
      <c r="F31" s="421" t="s">
        <v>224</v>
      </c>
      <c r="G31" s="421" t="s">
        <v>66</v>
      </c>
    </row>
    <row r="32" spans="2:7" hidden="1" x14ac:dyDescent="0.2">
      <c r="B32" s="421" t="s">
        <v>125</v>
      </c>
      <c r="C32" s="424" t="s">
        <v>72</v>
      </c>
      <c r="D32" s="422" t="s">
        <v>62</v>
      </c>
      <c r="E32" s="421" t="s">
        <v>127</v>
      </c>
      <c r="F32" s="421" t="str">
        <f t="array" ref="F32">IFERROR(INDEX($C$32:$C$57, MATCH(0, COUNTIF($F$31:F31, $C$32:$C$57&amp;"") + IF($C$32:$C$57="",1,0), 0)), "")</f>
        <v>--Select--</v>
      </c>
      <c r="G32" s="421" t="s">
        <v>65</v>
      </c>
    </row>
    <row r="33" spans="2:7" s="11" customFormat="1" x14ac:dyDescent="0.2">
      <c r="B33" s="421" t="s">
        <v>2201</v>
      </c>
      <c r="C33" s="424" t="s">
        <v>2202</v>
      </c>
      <c r="D33" s="422"/>
      <c r="E33" s="421" t="s">
        <v>1827</v>
      </c>
      <c r="F33" s="421" t="str">
        <f t="array" ref="F33">IFERROR(INDEX($C$32:$C$57, MATCH(0, COUNTIF($F$31:F32, $C$32:$C$57&amp;"") + IF($C$32:$C$57="",1,0), 0)), "")</f>
        <v>HSS O-3: Ratio of household out-of-pocket payments for health to total expenditure on health</v>
      </c>
      <c r="G33" s="421" t="s">
        <v>2203</v>
      </c>
    </row>
    <row r="34" spans="2:7" s="11" customFormat="1" x14ac:dyDescent="0.2">
      <c r="B34" s="421" t="s">
        <v>2201</v>
      </c>
      <c r="C34" s="424" t="s">
        <v>2202</v>
      </c>
      <c r="D34" s="422"/>
      <c r="E34" s="421" t="s">
        <v>1828</v>
      </c>
      <c r="F34" s="421" t="str">
        <f t="array" ref="F34">IFERROR(INDEX($C$32:$C$57, MATCH(0, COUNTIF($F$31:F33, $C$32:$C$57&amp;"") + IF($C$32:$C$57="",1,0), 0)), "")</f>
        <v>HIV O-1(M): Percentage of adults and children with HIV, known to be on treatment 12 months after initiation of antiretroviral therapy</v>
      </c>
      <c r="G34" s="421" t="s">
        <v>2203</v>
      </c>
    </row>
    <row r="35" spans="2:7" s="11" customFormat="1" x14ac:dyDescent="0.2">
      <c r="B35" s="421" t="s">
        <v>1937</v>
      </c>
      <c r="C35" s="424" t="s">
        <v>1938</v>
      </c>
      <c r="D35" s="422" t="s">
        <v>2204</v>
      </c>
      <c r="E35" s="421" t="s">
        <v>1827</v>
      </c>
      <c r="F35" s="421" t="str">
        <f t="array" ref="F35">IFERROR(INDEX($C$32:$C$57, MATCH(0, COUNTIF($F$31:F34, $C$32:$C$57&amp;"") + IF($C$32:$C$57="",1,0), 0)), "")</f>
        <v>HIV O-4a(M): Percentage of men reporting the use of a condom the last time they had anal sex with a male partner</v>
      </c>
      <c r="G35" s="421" t="s">
        <v>2205</v>
      </c>
    </row>
    <row r="36" spans="2:7" s="11" customFormat="1" x14ac:dyDescent="0.2">
      <c r="B36" s="421" t="s">
        <v>1950</v>
      </c>
      <c r="C36" s="424" t="s">
        <v>1951</v>
      </c>
      <c r="D36" s="422" t="s">
        <v>1831</v>
      </c>
      <c r="E36" s="421" t="s">
        <v>1827</v>
      </c>
      <c r="F36" s="421" t="str">
        <f t="array" ref="F36">IFERROR(INDEX($C$32:$C$57, MATCH(0, COUNTIF($F$31:F35, $C$32:$C$57&amp;"") + IF($C$32:$C$57="",1,0), 0)), "")</f>
        <v>HIV O-5(M): Percentage of sex workers reporting the use of a condom with their most recent client</v>
      </c>
      <c r="G36" s="421" t="s">
        <v>2206</v>
      </c>
    </row>
    <row r="37" spans="2:7" s="11" customFormat="1" x14ac:dyDescent="0.2">
      <c r="B37" s="421" t="s">
        <v>1954</v>
      </c>
      <c r="C37" s="424" t="s">
        <v>1955</v>
      </c>
      <c r="D37" s="422" t="s">
        <v>2207</v>
      </c>
      <c r="E37" s="421" t="s">
        <v>1827</v>
      </c>
      <c r="F37" s="421" t="str">
        <f t="array" ref="F37">IFERROR(INDEX($C$32:$C$57, MATCH(0, COUNTIF($F$31:F36, $C$32:$C$57&amp;"") + IF($C$32:$C$57="",1,0), 0)), "")</f>
        <v>HIV O-6(M): Percentage of people who inject drugs reporting the use of sterile injecting equipment the last time they injected</v>
      </c>
      <c r="G37" s="421" t="s">
        <v>2208</v>
      </c>
    </row>
    <row r="38" spans="2:7" s="11" customFormat="1" x14ac:dyDescent="0.2">
      <c r="B38" s="421" t="s">
        <v>1960</v>
      </c>
      <c r="C38" s="424" t="s">
        <v>1961</v>
      </c>
      <c r="D38" s="422" t="s">
        <v>2207</v>
      </c>
      <c r="E38" s="421" t="s">
        <v>1827</v>
      </c>
      <c r="F38" s="421" t="str">
        <f t="array" ref="F38">IFERROR(INDEX($C$32:$C$57, MATCH(0, COUNTIF($F$31:F37, $C$32:$C$57&amp;"") + IF($C$32:$C$57="",1,0), 0)), "")</f>
        <v>HIV O-7: Percentage of other vulnerable populations who report the use of a condom at last sexual intercourse</v>
      </c>
      <c r="G38" s="421" t="s">
        <v>2209</v>
      </c>
    </row>
    <row r="39" spans="2:7" s="11" customFormat="1" x14ac:dyDescent="0.2">
      <c r="B39" s="421" t="s">
        <v>2210</v>
      </c>
      <c r="C39" s="424" t="s">
        <v>2211</v>
      </c>
      <c r="D39" s="422"/>
      <c r="E39" s="421" t="s">
        <v>1827</v>
      </c>
      <c r="F39" s="421" t="str">
        <f t="array" ref="F39">IFERROR(INDEX($C$32:$C$57, MATCH(0, COUNTIF($F$31:F38, $C$32:$C$57&amp;"") + IF($C$32:$C$57="",1,0), 0)), "")</f>
        <v>TB O-2a: Treatment success rate of all forms of TB- bacteriologically confirmed plus clinically diagnosed, new and relapse cases</v>
      </c>
      <c r="G39" s="421" t="s">
        <v>2212</v>
      </c>
    </row>
    <row r="40" spans="2:7" s="11" customFormat="1" x14ac:dyDescent="0.2">
      <c r="B40" s="421" t="s">
        <v>2213</v>
      </c>
      <c r="C40" s="424" t="s">
        <v>2214</v>
      </c>
      <c r="D40" s="422"/>
      <c r="E40" s="421" t="s">
        <v>1828</v>
      </c>
      <c r="F40" s="421" t="str">
        <f t="array" ref="F40">IFERROR(INDEX($C$32:$C$57, MATCH(0, COUNTIF($F$31:F39, $C$32:$C$57&amp;"") + IF($C$32:$C$57="",1,0), 0)), "")</f>
        <v>TB O-4(M): Treatment success rate of RR TB and/or MDR-TB: Percentage of cases with RR and/or MDR-TB successfully treated</v>
      </c>
      <c r="G40" s="421" t="s">
        <v>2215</v>
      </c>
    </row>
    <row r="41" spans="2:7" s="11" customFormat="1" x14ac:dyDescent="0.2">
      <c r="B41" s="421" t="s">
        <v>1966</v>
      </c>
      <c r="C41" s="424" t="s">
        <v>1967</v>
      </c>
      <c r="D41" s="422" t="s">
        <v>1968</v>
      </c>
      <c r="E41" s="421" t="s">
        <v>1828</v>
      </c>
      <c r="F41" s="421" t="str">
        <f t="array" ref="F41">IFERROR(INDEX($C$32:$C$57, MATCH(0, COUNTIF($F$31:F40, $C$32:$C$57&amp;"") + IF($C$32:$C$57="",1,0), 0)), "")</f>
        <v>HSS O-1: Percentage of women attending antenatal care</v>
      </c>
      <c r="G41" s="421" t="s">
        <v>2216</v>
      </c>
    </row>
    <row r="42" spans="2:7" s="11" customFormat="1" x14ac:dyDescent="0.2">
      <c r="B42" s="421" t="s">
        <v>2217</v>
      </c>
      <c r="C42" s="424" t="s">
        <v>2218</v>
      </c>
      <c r="D42" s="422"/>
      <c r="E42" s="421" t="s">
        <v>1827</v>
      </c>
      <c r="F42" s="421" t="str">
        <f t="array" ref="F42">IFERROR(INDEX($C$32:$C$57, MATCH(0, COUNTIF($F$31:F41, $C$32:$C$57&amp;"") + IF($C$32:$C$57="",1,0), 0)), "")</f>
        <v>HSS O-2: Percentage of births attended by skilled health professional</v>
      </c>
      <c r="G42" s="421" t="s">
        <v>2219</v>
      </c>
    </row>
    <row r="43" spans="2:7" s="11" customFormat="1" x14ac:dyDescent="0.2">
      <c r="B43" s="421" t="s">
        <v>2217</v>
      </c>
      <c r="C43" s="424" t="s">
        <v>2218</v>
      </c>
      <c r="D43" s="422"/>
      <c r="E43" s="421" t="s">
        <v>1828</v>
      </c>
      <c r="F43" s="421" t="str">
        <f t="array" ref="F43">IFERROR(INDEX($C$32:$C$57, MATCH(0, COUNTIF($F$31:F42, $C$32:$C$57&amp;"") + IF($C$32:$C$57="",1,0), 0)), "")</f>
        <v>TB O-1a: Case notification rate of all forms of TB per 100,000 population - bacteriologically confirmed plus clinically diagnosed, new and relapse cases</v>
      </c>
      <c r="G43" s="421" t="s">
        <v>2219</v>
      </c>
    </row>
    <row r="44" spans="2:7" s="11" customFormat="1" x14ac:dyDescent="0.2">
      <c r="B44" s="421" t="s">
        <v>2220</v>
      </c>
      <c r="C44" s="424" t="s">
        <v>2221</v>
      </c>
      <c r="D44" s="422"/>
      <c r="E44" s="421" t="s">
        <v>1827</v>
      </c>
      <c r="F44" s="421" t="str">
        <f t="array" ref="F44">IFERROR(INDEX($C$32:$C$57, MATCH(0, COUNTIF($F$31:F43, $C$32:$C$57&amp;"") + IF($C$32:$C$57="",1,0), 0)), "")</f>
        <v>HIV O-10: Percentage of women and men with non-regular partner in the past 12 months who report the use of a condom during their last intercourse</v>
      </c>
      <c r="G44" s="421" t="s">
        <v>2222</v>
      </c>
    </row>
    <row r="45" spans="2:7" s="11" customFormat="1" x14ac:dyDescent="0.2">
      <c r="B45" s="421" t="s">
        <v>2220</v>
      </c>
      <c r="C45" s="424" t="s">
        <v>2221</v>
      </c>
      <c r="D45" s="422"/>
      <c r="E45" s="421" t="s">
        <v>1828</v>
      </c>
      <c r="F45" s="421" t="str">
        <f t="array" ref="F45">IFERROR(INDEX($C$32:$C$57, MATCH(0, COUNTIF($F$31:F44, $C$32:$C$57&amp;"") + IF($C$32:$C$57="",1,0), 0)), "")</f>
        <v>HIV O-4.1b(M): Percentage of transgender people reporting the use of a condom the last time they had sex with a partner</v>
      </c>
      <c r="G45" s="421" t="s">
        <v>2222</v>
      </c>
    </row>
    <row r="46" spans="2:7" s="11" customFormat="1" x14ac:dyDescent="0.2">
      <c r="B46" s="421" t="s">
        <v>2223</v>
      </c>
      <c r="C46" s="424" t="s">
        <v>2224</v>
      </c>
      <c r="D46" s="422"/>
      <c r="E46" s="421" t="s">
        <v>1828</v>
      </c>
      <c r="F46" s="421" t="str">
        <f t="array" ref="F46">IFERROR(INDEX($C$32:$C$57, MATCH(0, COUNTIF($F$31:F45, $C$32:$C$57&amp;"") + IF($C$32:$C$57="",1,0), 0)), "")</f>
        <v>HIV O-9: Percentage of people who inject drugs reporting condom use at the last sexual intercourse</v>
      </c>
      <c r="G46" s="421" t="s">
        <v>2225</v>
      </c>
    </row>
    <row r="47" spans="2:7" s="11" customFormat="1" x14ac:dyDescent="0.2">
      <c r="B47" s="421" t="s">
        <v>2226</v>
      </c>
      <c r="C47" s="424" t="s">
        <v>2227</v>
      </c>
      <c r="D47" s="422"/>
      <c r="E47" s="421" t="s">
        <v>1827</v>
      </c>
      <c r="F47" s="421" t="str">
        <f t="array" ref="F47">IFERROR(INDEX($C$32:$C$57, MATCH(0, COUNTIF($F$31:F46, $C$32:$C$57&amp;"") + IF($C$32:$C$57="",1,0), 0)), "")</f>
        <v>HIV O-11: Percentage of (estimated) people living with HIV who have been tested HIV-positive</v>
      </c>
      <c r="G47" s="421" t="s">
        <v>2228</v>
      </c>
    </row>
    <row r="48" spans="2:7" s="11" customFormat="1" x14ac:dyDescent="0.2">
      <c r="B48" s="421" t="s">
        <v>1979</v>
      </c>
      <c r="C48" s="424" t="s">
        <v>1980</v>
      </c>
      <c r="D48" s="422" t="s">
        <v>1831</v>
      </c>
      <c r="E48" s="421" t="s">
        <v>1827</v>
      </c>
      <c r="F48" s="421" t="str">
        <f t="array" ref="F48">IFERROR(INDEX($C$32:$C$57, MATCH(0, COUNTIF($F$31:F47, $C$32:$C$57&amp;"") + IF($C$32:$C$57="",1,0), 0)), "")</f>
        <v>HIV O-12: Percentage of people living with HIV and on ART who are virologically suppressed (among all those currently on treatment who received a VL measurement regardless of when they started ART)</v>
      </c>
      <c r="G48" s="421" t="s">
        <v>2229</v>
      </c>
    </row>
    <row r="49" spans="1:7" s="11" customFormat="1" x14ac:dyDescent="0.2">
      <c r="B49" s="421" t="s">
        <v>1983</v>
      </c>
      <c r="C49" s="424" t="s">
        <v>1984</v>
      </c>
      <c r="D49" s="422" t="s">
        <v>2207</v>
      </c>
      <c r="E49" s="421" t="s">
        <v>1827</v>
      </c>
      <c r="F49" s="421" t="str">
        <f t="array" ref="F49">IFERROR(INDEX($C$32:$C$57, MATCH(0, COUNTIF($F$31:F48, $C$32:$C$57&amp;"") + IF($C$32:$C$57="",1,0), 0)), "")</f>
        <v>HIV O-13: Proportion of ever-married or partnered women aged 15-49 who experienced physical or sexual violence from a male intimate partner in the past 12 months</v>
      </c>
      <c r="G49" s="421" t="s">
        <v>2230</v>
      </c>
    </row>
    <row r="50" spans="1:7" s="11" customFormat="1" x14ac:dyDescent="0.2">
      <c r="B50" s="421" t="s">
        <v>1989</v>
      </c>
      <c r="C50" s="424" t="s">
        <v>1990</v>
      </c>
      <c r="D50" s="422" t="s">
        <v>1860</v>
      </c>
      <c r="E50" s="421" t="s">
        <v>1827</v>
      </c>
      <c r="F50" s="421" t="str">
        <f t="array" ref="F50">IFERROR(INDEX($C$32:$C$57, MATCH(0, COUNTIF($F$31:F49, $C$32:$C$57&amp;"") + IF($C$32:$C$57="",1,0), 0)), "")</f>
        <v>HIV O-14: Percentage of women and men aged 15–49 who report discriminatory attitudes towards people living with HIV</v>
      </c>
      <c r="G50" s="421" t="s">
        <v>2231</v>
      </c>
    </row>
    <row r="51" spans="1:7" s="11" customFormat="1" x14ac:dyDescent="0.2">
      <c r="B51" s="421" t="s">
        <v>2232</v>
      </c>
      <c r="C51" s="424" t="s">
        <v>2233</v>
      </c>
      <c r="D51" s="422"/>
      <c r="E51" s="421" t="s">
        <v>1827</v>
      </c>
      <c r="F51" s="421" t="str">
        <f t="array" ref="F51">IFERROR(INDEX($C$32:$C$57, MATCH(0, COUNTIF($F$31:F50, $C$32:$C$57&amp;"") + IF($C$32:$C$57="",1,0), 0)), "")</f>
        <v>HIV O-15: Percent of people living with HIV who experienced recent discrimination at health care facilities</v>
      </c>
      <c r="G51" s="421" t="s">
        <v>2234</v>
      </c>
    </row>
    <row r="52" spans="1:7" s="11" customFormat="1" x14ac:dyDescent="0.2">
      <c r="B52" s="421" t="s">
        <v>2235</v>
      </c>
      <c r="C52" s="424" t="s">
        <v>2236</v>
      </c>
      <c r="D52" s="422"/>
      <c r="E52" s="421" t="s">
        <v>1827</v>
      </c>
      <c r="F52" s="421" t="str">
        <f t="array" ref="F52">IFERROR(INDEX($C$32:$C$57, MATCH(0, COUNTIF($F$31:F51, $C$32:$C$57&amp;"") + IF($C$32:$C$57="",1,0), 0)), "")</f>
        <v>TB O-6: Notification of RR-TB and/or MDR-TB cases – Percentage of notified cases of bacteriologically confirmed, drug resistant RR-TB and/or MDR-TB as a proportion of all estimated RR-TB and/or MDR-TB cases</v>
      </c>
      <c r="G52" s="421" t="s">
        <v>2237</v>
      </c>
    </row>
    <row r="53" spans="1:7" s="11" customFormat="1" x14ac:dyDescent="0.2">
      <c r="B53" s="421" t="s">
        <v>2238</v>
      </c>
      <c r="C53" s="424" t="s">
        <v>2239</v>
      </c>
      <c r="D53" s="422"/>
      <c r="E53" s="421" t="s">
        <v>1827</v>
      </c>
      <c r="F53" s="421" t="str">
        <f t="array" ref="F53">IFERROR(INDEX($C$32:$C$57, MATCH(0, COUNTIF($F$31:F52, $C$32:$C$57&amp;"") + IF($C$32:$C$57="",1,0), 0)), "")</f>
        <v>TB O-5(M): TB treatment coverage: Percentage of new and relapse cases that were notified and treated among the estimated number of incident TB cases in the same year (all form of TB - bacteriologically confirmed plus clinically diagnosed)</v>
      </c>
      <c r="G53" s="421" t="s">
        <v>2240</v>
      </c>
    </row>
    <row r="54" spans="1:7" s="11" customFormat="1" x14ac:dyDescent="0.2">
      <c r="B54" s="421" t="s">
        <v>2241</v>
      </c>
      <c r="C54" s="424" t="s">
        <v>2242</v>
      </c>
      <c r="D54" s="422"/>
      <c r="E54" s="421" t="s">
        <v>1827</v>
      </c>
      <c r="F54" s="421" t="str">
        <f t="array" ref="F54">IFERROR(INDEX($C$32:$C$57, MATCH(0, COUNTIF($F$31:F53, $C$32:$C$57&amp;"") + IF($C$32:$C$57="",1,0), 0)), "")</f>
        <v/>
      </c>
      <c r="G54" s="421" t="s">
        <v>2243</v>
      </c>
    </row>
    <row r="55" spans="1:7" s="11" customFormat="1" x14ac:dyDescent="0.2">
      <c r="B55" s="421" t="s">
        <v>2244</v>
      </c>
      <c r="C55" s="424" t="s">
        <v>2245</v>
      </c>
      <c r="D55" s="422"/>
      <c r="E55" s="421" t="s">
        <v>1828</v>
      </c>
      <c r="F55" s="421" t="str">
        <f t="array" ref="F55">IFERROR(INDEX($C$32:$C$57, MATCH(0, COUNTIF($F$31:F54, $C$32:$C$57&amp;"") + IF($C$32:$C$57="",1,0), 0)), "")</f>
        <v/>
      </c>
      <c r="G55" s="421" t="s">
        <v>2246</v>
      </c>
    </row>
    <row r="56" spans="1:7" s="11" customFormat="1" x14ac:dyDescent="0.2">
      <c r="B56" s="421" t="s">
        <v>2247</v>
      </c>
      <c r="C56" s="424" t="s">
        <v>2248</v>
      </c>
      <c r="D56" s="422"/>
      <c r="E56" s="421" t="s">
        <v>1828</v>
      </c>
      <c r="F56" s="421" t="str">
        <f t="array" ref="F56">IFERROR(INDEX($C$32:$C$57, MATCH(0, COUNTIF($F$31:F55, $C$32:$C$57&amp;"") + IF($C$32:$C$57="",1,0), 0)), "")</f>
        <v/>
      </c>
      <c r="G56" s="421" t="s">
        <v>2249</v>
      </c>
    </row>
    <row r="58" spans="1:7" x14ac:dyDescent="0.2">
      <c r="B58" s="2" t="s">
        <v>200</v>
      </c>
    </row>
    <row r="59" spans="1:7" x14ac:dyDescent="0.2">
      <c r="A59" s="428" t="s">
        <v>1</v>
      </c>
      <c r="B59" s="429" t="s">
        <v>152</v>
      </c>
      <c r="C59" s="429" t="s">
        <v>61</v>
      </c>
      <c r="D59" s="429" t="s">
        <v>63</v>
      </c>
      <c r="E59" s="429" t="s">
        <v>148</v>
      </c>
      <c r="F59" s="429" t="s">
        <v>149</v>
      </c>
      <c r="G59" s="429" t="s">
        <v>66</v>
      </c>
    </row>
    <row r="60" spans="1:7" hidden="1" x14ac:dyDescent="0.2">
      <c r="A60" s="429" t="s">
        <v>147</v>
      </c>
      <c r="B60" s="430" t="s">
        <v>114</v>
      </c>
      <c r="C60" s="431" t="s">
        <v>72</v>
      </c>
      <c r="D60" s="430" t="s">
        <v>62</v>
      </c>
      <c r="E60" s="429"/>
      <c r="F60" s="429"/>
      <c r="G60" s="429" t="s">
        <v>65</v>
      </c>
    </row>
    <row r="61" spans="1:7" s="11" customFormat="1" x14ac:dyDescent="0.2">
      <c r="A61" s="429" t="s">
        <v>2292</v>
      </c>
      <c r="B61" s="430" t="s">
        <v>2356</v>
      </c>
      <c r="C61" s="431" t="s">
        <v>2357</v>
      </c>
      <c r="D61" s="430"/>
      <c r="E61" s="429"/>
      <c r="F61" s="429"/>
      <c r="G61" s="429" t="s">
        <v>2358</v>
      </c>
    </row>
    <row r="62" spans="1:7" s="11" customFormat="1" x14ac:dyDescent="0.2">
      <c r="A62" s="429" t="s">
        <v>2292</v>
      </c>
      <c r="B62" s="430" t="s">
        <v>2359</v>
      </c>
      <c r="C62" s="431" t="s">
        <v>2360</v>
      </c>
      <c r="D62" s="430"/>
      <c r="E62" s="429"/>
      <c r="F62" s="429"/>
      <c r="G62" s="429" t="s">
        <v>2361</v>
      </c>
    </row>
    <row r="63" spans="1:7" s="11" customFormat="1" x14ac:dyDescent="0.2">
      <c r="A63" s="429" t="s">
        <v>2292</v>
      </c>
      <c r="B63" s="430" t="s">
        <v>2362</v>
      </c>
      <c r="C63" s="431" t="s">
        <v>2363</v>
      </c>
      <c r="D63" s="430"/>
      <c r="E63" s="429"/>
      <c r="F63" s="429"/>
      <c r="G63" s="429" t="s">
        <v>2364</v>
      </c>
    </row>
    <row r="64" spans="1:7" s="11" customFormat="1" x14ac:dyDescent="0.2">
      <c r="A64" s="429" t="s">
        <v>2259</v>
      </c>
      <c r="B64" s="430" t="s">
        <v>2365</v>
      </c>
      <c r="C64" s="431" t="s">
        <v>2366</v>
      </c>
      <c r="D64" s="430"/>
      <c r="E64" s="429"/>
      <c r="F64" s="429"/>
      <c r="G64" s="429" t="s">
        <v>2367</v>
      </c>
    </row>
    <row r="65" spans="1:7" s="11" customFormat="1" x14ac:dyDescent="0.2">
      <c r="A65" s="429" t="s">
        <v>2259</v>
      </c>
      <c r="B65" s="430" t="s">
        <v>2368</v>
      </c>
      <c r="C65" s="431" t="s">
        <v>2369</v>
      </c>
      <c r="D65" s="430"/>
      <c r="E65" s="429"/>
      <c r="F65" s="429"/>
      <c r="G65" s="429" t="s">
        <v>2370</v>
      </c>
    </row>
    <row r="66" spans="1:7" s="11" customFormat="1" x14ac:dyDescent="0.2">
      <c r="A66" s="429" t="s">
        <v>2259</v>
      </c>
      <c r="B66" s="430" t="s">
        <v>2371</v>
      </c>
      <c r="C66" s="431" t="s">
        <v>2372</v>
      </c>
      <c r="D66" s="430"/>
      <c r="E66" s="429"/>
      <c r="F66" s="429"/>
      <c r="G66" s="429" t="s">
        <v>2373</v>
      </c>
    </row>
    <row r="67" spans="1:7" s="11" customFormat="1" x14ac:dyDescent="0.2">
      <c r="A67" s="429" t="s">
        <v>2255</v>
      </c>
      <c r="B67" s="430" t="s">
        <v>2374</v>
      </c>
      <c r="C67" s="431" t="s">
        <v>2375</v>
      </c>
      <c r="D67" s="430"/>
      <c r="E67" s="429"/>
      <c r="F67" s="429"/>
      <c r="G67" s="429" t="s">
        <v>2376</v>
      </c>
    </row>
    <row r="68" spans="1:7" s="11" customFormat="1" x14ac:dyDescent="0.2">
      <c r="A68" s="429" t="s">
        <v>2255</v>
      </c>
      <c r="B68" s="430" t="s">
        <v>2377</v>
      </c>
      <c r="C68" s="431" t="s">
        <v>2378</v>
      </c>
      <c r="D68" s="430"/>
      <c r="E68" s="429"/>
      <c r="F68" s="429"/>
      <c r="G68" s="429" t="s">
        <v>2379</v>
      </c>
    </row>
    <row r="69" spans="1:7" s="11" customFormat="1" x14ac:dyDescent="0.2">
      <c r="A69" s="429" t="s">
        <v>2255</v>
      </c>
      <c r="B69" s="430" t="s">
        <v>2380</v>
      </c>
      <c r="C69" s="431" t="s">
        <v>2381</v>
      </c>
      <c r="D69" s="430"/>
      <c r="E69" s="429"/>
      <c r="F69" s="429"/>
      <c r="G69" s="429" t="s">
        <v>2382</v>
      </c>
    </row>
    <row r="70" spans="1:7" s="11" customFormat="1" x14ac:dyDescent="0.2">
      <c r="A70" s="429" t="s">
        <v>2255</v>
      </c>
      <c r="B70" s="430" t="s">
        <v>2383</v>
      </c>
      <c r="C70" s="431" t="s">
        <v>2384</v>
      </c>
      <c r="D70" s="430"/>
      <c r="E70" s="429"/>
      <c r="F70" s="429"/>
      <c r="G70" s="429" t="s">
        <v>2385</v>
      </c>
    </row>
    <row r="71" spans="1:7" s="11" customFormat="1" x14ac:dyDescent="0.2">
      <c r="A71" s="429" t="s">
        <v>2296</v>
      </c>
      <c r="B71" s="430" t="s">
        <v>2386</v>
      </c>
      <c r="C71" s="431" t="s">
        <v>2387</v>
      </c>
      <c r="D71" s="430"/>
      <c r="E71" s="429"/>
      <c r="F71" s="429"/>
      <c r="G71" s="429" t="s">
        <v>2388</v>
      </c>
    </row>
    <row r="72" spans="1:7" s="11" customFormat="1" x14ac:dyDescent="0.2">
      <c r="A72" s="429" t="s">
        <v>2296</v>
      </c>
      <c r="B72" s="430" t="s">
        <v>2389</v>
      </c>
      <c r="C72" s="431" t="s">
        <v>2390</v>
      </c>
      <c r="D72" s="430"/>
      <c r="E72" s="429"/>
      <c r="F72" s="429"/>
      <c r="G72" s="429" t="s">
        <v>2391</v>
      </c>
    </row>
    <row r="73" spans="1:7" s="11" customFormat="1" x14ac:dyDescent="0.2">
      <c r="A73" s="429" t="s">
        <v>2288</v>
      </c>
      <c r="B73" s="430" t="s">
        <v>2392</v>
      </c>
      <c r="C73" s="431" t="s">
        <v>2393</v>
      </c>
      <c r="D73" s="430"/>
      <c r="E73" s="429"/>
      <c r="F73" s="429"/>
      <c r="G73" s="429" t="s">
        <v>2394</v>
      </c>
    </row>
    <row r="74" spans="1:7" s="11" customFormat="1" x14ac:dyDescent="0.2">
      <c r="A74" s="429" t="s">
        <v>2288</v>
      </c>
      <c r="B74" s="430" t="s">
        <v>2395</v>
      </c>
      <c r="C74" s="431" t="s">
        <v>2396</v>
      </c>
      <c r="D74" s="430"/>
      <c r="E74" s="429"/>
      <c r="F74" s="429"/>
      <c r="G74" s="429" t="s">
        <v>2397</v>
      </c>
    </row>
    <row r="75" spans="1:7" s="11" customFormat="1" x14ac:dyDescent="0.2">
      <c r="A75" s="429" t="s">
        <v>2288</v>
      </c>
      <c r="B75" s="430" t="s">
        <v>2122</v>
      </c>
      <c r="C75" s="431" t="s">
        <v>2123</v>
      </c>
      <c r="D75" s="430" t="s">
        <v>2398</v>
      </c>
      <c r="E75" s="429"/>
      <c r="F75" s="429"/>
      <c r="G75" s="429" t="s">
        <v>2399</v>
      </c>
    </row>
    <row r="76" spans="1:7" s="11" customFormat="1" x14ac:dyDescent="0.2">
      <c r="A76" s="429" t="s">
        <v>2288</v>
      </c>
      <c r="B76" s="430" t="s">
        <v>2400</v>
      </c>
      <c r="C76" s="431" t="s">
        <v>2401</v>
      </c>
      <c r="D76" s="430"/>
      <c r="E76" s="429"/>
      <c r="F76" s="429"/>
      <c r="G76" s="429" t="s">
        <v>2402</v>
      </c>
    </row>
    <row r="77" spans="1:7" s="11" customFormat="1" x14ac:dyDescent="0.2">
      <c r="A77" s="429" t="s">
        <v>2284</v>
      </c>
      <c r="B77" s="430" t="s">
        <v>2403</v>
      </c>
      <c r="C77" s="431" t="s">
        <v>2404</v>
      </c>
      <c r="D77" s="430"/>
      <c r="E77" s="429"/>
      <c r="F77" s="429"/>
      <c r="G77" s="429" t="s">
        <v>2405</v>
      </c>
    </row>
    <row r="78" spans="1:7" s="11" customFormat="1" x14ac:dyDescent="0.2">
      <c r="A78" s="429" t="s">
        <v>2284</v>
      </c>
      <c r="B78" s="430" t="s">
        <v>2406</v>
      </c>
      <c r="C78" s="431" t="s">
        <v>2407</v>
      </c>
      <c r="D78" s="430"/>
      <c r="E78" s="429"/>
      <c r="F78" s="429"/>
      <c r="G78" s="429" t="s">
        <v>2408</v>
      </c>
    </row>
    <row r="79" spans="1:7" s="11" customFormat="1" x14ac:dyDescent="0.2">
      <c r="A79" s="429" t="s">
        <v>2284</v>
      </c>
      <c r="B79" s="430" t="s">
        <v>2409</v>
      </c>
      <c r="C79" s="431" t="s">
        <v>2410</v>
      </c>
      <c r="D79" s="430"/>
      <c r="E79" s="429"/>
      <c r="F79" s="429"/>
      <c r="G79" s="429" t="s">
        <v>2411</v>
      </c>
    </row>
    <row r="80" spans="1:7" s="11" customFormat="1" x14ac:dyDescent="0.2">
      <c r="A80" s="429" t="s">
        <v>2353</v>
      </c>
      <c r="B80" s="430" t="s">
        <v>2072</v>
      </c>
      <c r="C80" s="431" t="s">
        <v>2073</v>
      </c>
      <c r="D80" s="430" t="s">
        <v>2412</v>
      </c>
      <c r="E80" s="429"/>
      <c r="F80" s="429"/>
      <c r="G80" s="429" t="s">
        <v>2413</v>
      </c>
    </row>
    <row r="81" spans="1:7" s="11" customFormat="1" x14ac:dyDescent="0.2">
      <c r="A81" s="429" t="s">
        <v>2353</v>
      </c>
      <c r="B81" s="430" t="s">
        <v>2094</v>
      </c>
      <c r="C81" s="431" t="s">
        <v>2095</v>
      </c>
      <c r="D81" s="430" t="s">
        <v>1860</v>
      </c>
      <c r="E81" s="429"/>
      <c r="F81" s="429"/>
      <c r="G81" s="429" t="s">
        <v>2414</v>
      </c>
    </row>
    <row r="82" spans="1:7" s="11" customFormat="1" x14ac:dyDescent="0.2">
      <c r="A82" s="429" t="s">
        <v>2353</v>
      </c>
      <c r="B82" s="430" t="s">
        <v>2146</v>
      </c>
      <c r="C82" s="431" t="s">
        <v>2147</v>
      </c>
      <c r="D82" s="430" t="s">
        <v>1871</v>
      </c>
      <c r="E82" s="429"/>
      <c r="F82" s="429"/>
      <c r="G82" s="429" t="s">
        <v>2415</v>
      </c>
    </row>
    <row r="83" spans="1:7" s="11" customFormat="1" x14ac:dyDescent="0.2">
      <c r="A83" s="429" t="s">
        <v>2353</v>
      </c>
      <c r="B83" s="430" t="s">
        <v>2416</v>
      </c>
      <c r="C83" s="431" t="s">
        <v>2417</v>
      </c>
      <c r="D83" s="430"/>
      <c r="E83" s="429"/>
      <c r="F83" s="429"/>
      <c r="G83" s="429" t="s">
        <v>2418</v>
      </c>
    </row>
    <row r="84" spans="1:7" s="11" customFormat="1" x14ac:dyDescent="0.2">
      <c r="A84" s="429" t="s">
        <v>2353</v>
      </c>
      <c r="B84" s="430" t="s">
        <v>2419</v>
      </c>
      <c r="C84" s="431" t="s">
        <v>2420</v>
      </c>
      <c r="D84" s="430"/>
      <c r="E84" s="429"/>
      <c r="F84" s="429"/>
      <c r="G84" s="429" t="s">
        <v>2421</v>
      </c>
    </row>
    <row r="85" spans="1:7" s="11" customFormat="1" x14ac:dyDescent="0.2">
      <c r="A85" s="429" t="s">
        <v>2344</v>
      </c>
      <c r="B85" s="430" t="s">
        <v>2098</v>
      </c>
      <c r="C85" s="431" t="s">
        <v>2099</v>
      </c>
      <c r="D85" s="430" t="s">
        <v>2422</v>
      </c>
      <c r="E85" s="429"/>
      <c r="F85" s="429"/>
      <c r="G85" s="429" t="s">
        <v>2423</v>
      </c>
    </row>
    <row r="86" spans="1:7" s="11" customFormat="1" x14ac:dyDescent="0.2">
      <c r="A86" s="429" t="s">
        <v>2344</v>
      </c>
      <c r="B86" s="430" t="s">
        <v>2113</v>
      </c>
      <c r="C86" s="431" t="s">
        <v>2114</v>
      </c>
      <c r="D86" s="430" t="s">
        <v>2424</v>
      </c>
      <c r="E86" s="429"/>
      <c r="F86" s="429"/>
      <c r="G86" s="429" t="s">
        <v>2425</v>
      </c>
    </row>
    <row r="87" spans="1:7" s="11" customFormat="1" x14ac:dyDescent="0.2">
      <c r="A87" s="429" t="s">
        <v>2344</v>
      </c>
      <c r="B87" s="430" t="s">
        <v>2426</v>
      </c>
      <c r="C87" s="431" t="s">
        <v>2427</v>
      </c>
      <c r="D87" s="430"/>
      <c r="E87" s="429"/>
      <c r="F87" s="429"/>
      <c r="G87" s="429" t="s">
        <v>2428</v>
      </c>
    </row>
    <row r="88" spans="1:7" s="11" customFormat="1" x14ac:dyDescent="0.2">
      <c r="A88" s="429" t="s">
        <v>2344</v>
      </c>
      <c r="B88" s="430" t="s">
        <v>2429</v>
      </c>
      <c r="C88" s="431" t="s">
        <v>2430</v>
      </c>
      <c r="D88" s="430"/>
      <c r="E88" s="429"/>
      <c r="F88" s="429"/>
      <c r="G88" s="429" t="s">
        <v>2431</v>
      </c>
    </row>
    <row r="89" spans="1:7" s="11" customFormat="1" x14ac:dyDescent="0.2">
      <c r="A89" s="429" t="s">
        <v>2344</v>
      </c>
      <c r="B89" s="430" t="s">
        <v>2432</v>
      </c>
      <c r="C89" s="431" t="s">
        <v>2433</v>
      </c>
      <c r="D89" s="430"/>
      <c r="E89" s="429"/>
      <c r="F89" s="429"/>
      <c r="G89" s="429" t="s">
        <v>2434</v>
      </c>
    </row>
    <row r="90" spans="1:7" s="11" customFormat="1" x14ac:dyDescent="0.2">
      <c r="A90" s="429" t="s">
        <v>2344</v>
      </c>
      <c r="B90" s="430" t="s">
        <v>2435</v>
      </c>
      <c r="C90" s="431" t="s">
        <v>2436</v>
      </c>
      <c r="D90" s="430"/>
      <c r="E90" s="429"/>
      <c r="F90" s="429"/>
      <c r="G90" s="429" t="s">
        <v>2437</v>
      </c>
    </row>
    <row r="91" spans="1:7" s="11" customFormat="1" x14ac:dyDescent="0.2">
      <c r="A91" s="429" t="s">
        <v>2344</v>
      </c>
      <c r="B91" s="430" t="s">
        <v>2138</v>
      </c>
      <c r="C91" s="431" t="s">
        <v>2139</v>
      </c>
      <c r="D91" s="430" t="s">
        <v>2019</v>
      </c>
      <c r="E91" s="429"/>
      <c r="F91" s="429"/>
      <c r="G91" s="429" t="s">
        <v>2438</v>
      </c>
    </row>
    <row r="92" spans="1:7" s="11" customFormat="1" x14ac:dyDescent="0.2">
      <c r="A92" s="429" t="s">
        <v>2344</v>
      </c>
      <c r="B92" s="430" t="s">
        <v>2439</v>
      </c>
      <c r="C92" s="431" t="s">
        <v>2440</v>
      </c>
      <c r="D92" s="430"/>
      <c r="E92" s="429"/>
      <c r="F92" s="429"/>
      <c r="G92" s="429" t="s">
        <v>2441</v>
      </c>
    </row>
    <row r="93" spans="1:7" s="11" customFormat="1" x14ac:dyDescent="0.2">
      <c r="A93" s="429" t="s">
        <v>2344</v>
      </c>
      <c r="B93" s="430" t="s">
        <v>2442</v>
      </c>
      <c r="C93" s="431" t="s">
        <v>2443</v>
      </c>
      <c r="D93" s="430"/>
      <c r="E93" s="429"/>
      <c r="F93" s="429"/>
      <c r="G93" s="429" t="s">
        <v>2444</v>
      </c>
    </row>
    <row r="94" spans="1:7" s="11" customFormat="1" x14ac:dyDescent="0.2">
      <c r="A94" s="429" t="s">
        <v>2344</v>
      </c>
      <c r="B94" s="430" t="s">
        <v>2445</v>
      </c>
      <c r="C94" s="431" t="s">
        <v>2446</v>
      </c>
      <c r="D94" s="430"/>
      <c r="E94" s="429"/>
      <c r="F94" s="429"/>
      <c r="G94" s="429" t="s">
        <v>2447</v>
      </c>
    </row>
    <row r="95" spans="1:7" s="11" customFormat="1" x14ac:dyDescent="0.2">
      <c r="A95" s="429" t="s">
        <v>2344</v>
      </c>
      <c r="B95" s="430" t="s">
        <v>2448</v>
      </c>
      <c r="C95" s="431" t="s">
        <v>2449</v>
      </c>
      <c r="D95" s="430"/>
      <c r="E95" s="429"/>
      <c r="F95" s="429"/>
      <c r="G95" s="429" t="s">
        <v>2450</v>
      </c>
    </row>
    <row r="96" spans="1:7" s="11" customFormat="1" x14ac:dyDescent="0.2">
      <c r="A96" s="429" t="s">
        <v>2348</v>
      </c>
      <c r="B96" s="430" t="s">
        <v>2451</v>
      </c>
      <c r="C96" s="431" t="s">
        <v>2452</v>
      </c>
      <c r="D96" s="430"/>
      <c r="E96" s="429"/>
      <c r="F96" s="429"/>
      <c r="G96" s="429" t="s">
        <v>2453</v>
      </c>
    </row>
    <row r="97" spans="1:7" s="11" customFormat="1" x14ac:dyDescent="0.2">
      <c r="A97" s="429" t="s">
        <v>2348</v>
      </c>
      <c r="B97" s="430" t="s">
        <v>2454</v>
      </c>
      <c r="C97" s="431" t="s">
        <v>2455</v>
      </c>
      <c r="D97" s="430"/>
      <c r="E97" s="429"/>
      <c r="F97" s="429"/>
      <c r="G97" s="429" t="s">
        <v>2456</v>
      </c>
    </row>
    <row r="98" spans="1:7" s="11" customFormat="1" x14ac:dyDescent="0.2">
      <c r="A98" s="429" t="s">
        <v>2348</v>
      </c>
      <c r="B98" s="430" t="s">
        <v>2457</v>
      </c>
      <c r="C98" s="431" t="s">
        <v>2458</v>
      </c>
      <c r="D98" s="430"/>
      <c r="E98" s="429"/>
      <c r="F98" s="429"/>
      <c r="G98" s="429" t="s">
        <v>2459</v>
      </c>
    </row>
    <row r="99" spans="1:7" s="11" customFormat="1" x14ac:dyDescent="0.2">
      <c r="A99" s="429" t="s">
        <v>2348</v>
      </c>
      <c r="B99" s="430" t="s">
        <v>2460</v>
      </c>
      <c r="C99" s="431" t="s">
        <v>2461</v>
      </c>
      <c r="D99" s="430"/>
      <c r="E99" s="429"/>
      <c r="F99" s="429"/>
      <c r="G99" s="429" t="s">
        <v>2462</v>
      </c>
    </row>
    <row r="100" spans="1:7" s="11" customFormat="1" x14ac:dyDescent="0.2">
      <c r="A100" s="429" t="s">
        <v>2275</v>
      </c>
      <c r="B100" s="430" t="s">
        <v>2463</v>
      </c>
      <c r="C100" s="431" t="s">
        <v>2464</v>
      </c>
      <c r="D100" s="430"/>
      <c r="E100" s="429"/>
      <c r="F100" s="429"/>
      <c r="G100" s="429" t="s">
        <v>2465</v>
      </c>
    </row>
    <row r="101" spans="1:7" s="11" customFormat="1" x14ac:dyDescent="0.2">
      <c r="A101" s="429" t="s">
        <v>2275</v>
      </c>
      <c r="B101" s="430" t="s">
        <v>2000</v>
      </c>
      <c r="C101" s="431" t="s">
        <v>2001</v>
      </c>
      <c r="D101" s="430" t="s">
        <v>2207</v>
      </c>
      <c r="E101" s="429"/>
      <c r="F101" s="429"/>
      <c r="G101" s="429" t="s">
        <v>2466</v>
      </c>
    </row>
    <row r="102" spans="1:7" s="11" customFormat="1" x14ac:dyDescent="0.2">
      <c r="A102" s="429" t="s">
        <v>2275</v>
      </c>
      <c r="B102" s="430" t="s">
        <v>2006</v>
      </c>
      <c r="C102" s="431" t="s">
        <v>2007</v>
      </c>
      <c r="D102" s="430" t="s">
        <v>2467</v>
      </c>
      <c r="E102" s="429"/>
      <c r="F102" s="429"/>
      <c r="G102" s="429" t="s">
        <v>2468</v>
      </c>
    </row>
    <row r="103" spans="1:7" s="11" customFormat="1" x14ac:dyDescent="0.2">
      <c r="A103" s="429" t="s">
        <v>2275</v>
      </c>
      <c r="B103" s="430" t="s">
        <v>2469</v>
      </c>
      <c r="C103" s="431" t="s">
        <v>2470</v>
      </c>
      <c r="D103" s="430"/>
      <c r="E103" s="429"/>
      <c r="F103" s="429"/>
      <c r="G103" s="429" t="s">
        <v>2471</v>
      </c>
    </row>
    <row r="104" spans="1:7" s="11" customFormat="1" x14ac:dyDescent="0.2">
      <c r="A104" s="429" t="s">
        <v>2275</v>
      </c>
      <c r="B104" s="430" t="s">
        <v>2472</v>
      </c>
      <c r="C104" s="431" t="s">
        <v>2473</v>
      </c>
      <c r="D104" s="430"/>
      <c r="E104" s="429"/>
      <c r="F104" s="429"/>
      <c r="G104" s="429" t="s">
        <v>2474</v>
      </c>
    </row>
    <row r="105" spans="1:7" s="11" customFormat="1" x14ac:dyDescent="0.2">
      <c r="A105" s="429" t="s">
        <v>2275</v>
      </c>
      <c r="B105" s="430" t="s">
        <v>2475</v>
      </c>
      <c r="C105" s="431" t="s">
        <v>2476</v>
      </c>
      <c r="D105" s="430"/>
      <c r="E105" s="429"/>
      <c r="F105" s="429"/>
      <c r="G105" s="429" t="s">
        <v>2477</v>
      </c>
    </row>
    <row r="106" spans="1:7" s="11" customFormat="1" x14ac:dyDescent="0.2">
      <c r="A106" s="429" t="s">
        <v>2275</v>
      </c>
      <c r="B106" s="430" t="s">
        <v>2478</v>
      </c>
      <c r="C106" s="431" t="s">
        <v>2479</v>
      </c>
      <c r="D106" s="430"/>
      <c r="E106" s="429"/>
      <c r="F106" s="429"/>
      <c r="G106" s="429" t="s">
        <v>2480</v>
      </c>
    </row>
    <row r="107" spans="1:7" s="11" customFormat="1" x14ac:dyDescent="0.2">
      <c r="A107" s="429" t="s">
        <v>2275</v>
      </c>
      <c r="B107" s="430" t="s">
        <v>2481</v>
      </c>
      <c r="C107" s="431" t="s">
        <v>2482</v>
      </c>
      <c r="D107" s="430"/>
      <c r="E107" s="429"/>
      <c r="F107" s="429"/>
      <c r="G107" s="429" t="s">
        <v>2483</v>
      </c>
    </row>
    <row r="108" spans="1:7" s="11" customFormat="1" x14ac:dyDescent="0.2">
      <c r="A108" s="429" t="s">
        <v>2329</v>
      </c>
      <c r="B108" s="430" t="s">
        <v>2484</v>
      </c>
      <c r="C108" s="431" t="s">
        <v>2485</v>
      </c>
      <c r="D108" s="430"/>
      <c r="E108" s="429"/>
      <c r="F108" s="429"/>
      <c r="G108" s="429" t="s">
        <v>2486</v>
      </c>
    </row>
    <row r="109" spans="1:7" s="11" customFormat="1" x14ac:dyDescent="0.2">
      <c r="A109" s="429" t="s">
        <v>2329</v>
      </c>
      <c r="B109" s="430" t="s">
        <v>2487</v>
      </c>
      <c r="C109" s="431" t="s">
        <v>2488</v>
      </c>
      <c r="D109" s="430"/>
      <c r="E109" s="429"/>
      <c r="F109" s="429"/>
      <c r="G109" s="429" t="s">
        <v>2489</v>
      </c>
    </row>
    <row r="110" spans="1:7" s="11" customFormat="1" x14ac:dyDescent="0.2">
      <c r="A110" s="429" t="s">
        <v>2324</v>
      </c>
      <c r="B110" s="430" t="s">
        <v>2490</v>
      </c>
      <c r="C110" s="431" t="s">
        <v>2491</v>
      </c>
      <c r="D110" s="430"/>
      <c r="E110" s="429"/>
      <c r="F110" s="429"/>
      <c r="G110" s="429" t="s">
        <v>2492</v>
      </c>
    </row>
    <row r="111" spans="1:7" s="11" customFormat="1" x14ac:dyDescent="0.2">
      <c r="A111" s="429" t="s">
        <v>2324</v>
      </c>
      <c r="B111" s="430" t="s">
        <v>2493</v>
      </c>
      <c r="C111" s="431" t="s">
        <v>2494</v>
      </c>
      <c r="D111" s="430"/>
      <c r="E111" s="429"/>
      <c r="F111" s="429"/>
      <c r="G111" s="429" t="s">
        <v>2495</v>
      </c>
    </row>
    <row r="112" spans="1:7" s="11" customFormat="1" x14ac:dyDescent="0.2">
      <c r="A112" s="429" t="s">
        <v>2324</v>
      </c>
      <c r="B112" s="430" t="s">
        <v>2496</v>
      </c>
      <c r="C112" s="431" t="s">
        <v>2497</v>
      </c>
      <c r="D112" s="430"/>
      <c r="E112" s="429"/>
      <c r="F112" s="429"/>
      <c r="G112" s="429" t="s">
        <v>2498</v>
      </c>
    </row>
    <row r="113" spans="1:7" s="11" customFormat="1" x14ac:dyDescent="0.2">
      <c r="A113" s="429" t="s">
        <v>2324</v>
      </c>
      <c r="B113" s="430" t="s">
        <v>2499</v>
      </c>
      <c r="C113" s="431" t="s">
        <v>2500</v>
      </c>
      <c r="D113" s="430"/>
      <c r="E113" s="429"/>
      <c r="F113" s="429"/>
      <c r="G113" s="429" t="s">
        <v>2501</v>
      </c>
    </row>
    <row r="114" spans="1:7" s="11" customFormat="1" x14ac:dyDescent="0.2">
      <c r="A114" s="429" t="s">
        <v>2324</v>
      </c>
      <c r="B114" s="430" t="s">
        <v>2502</v>
      </c>
      <c r="C114" s="431" t="s">
        <v>2503</v>
      </c>
      <c r="D114" s="430"/>
      <c r="E114" s="429"/>
      <c r="F114" s="429"/>
      <c r="G114" s="429" t="s">
        <v>2504</v>
      </c>
    </row>
    <row r="115" spans="1:7" s="11" customFormat="1" x14ac:dyDescent="0.2">
      <c r="A115" s="429" t="s">
        <v>2339</v>
      </c>
      <c r="B115" s="430" t="s">
        <v>2505</v>
      </c>
      <c r="C115" s="431" t="s">
        <v>2506</v>
      </c>
      <c r="D115" s="430"/>
      <c r="E115" s="429"/>
      <c r="F115" s="429"/>
      <c r="G115" s="429" t="s">
        <v>2507</v>
      </c>
    </row>
    <row r="116" spans="1:7" s="11" customFormat="1" x14ac:dyDescent="0.2">
      <c r="A116" s="429" t="s">
        <v>2339</v>
      </c>
      <c r="B116" s="430" t="s">
        <v>2508</v>
      </c>
      <c r="C116" s="431" t="s">
        <v>2509</v>
      </c>
      <c r="D116" s="430"/>
      <c r="E116" s="429"/>
      <c r="F116" s="429"/>
      <c r="G116" s="429" t="s">
        <v>2510</v>
      </c>
    </row>
    <row r="117" spans="1:7" s="11" customFormat="1" x14ac:dyDescent="0.2">
      <c r="A117" s="429" t="s">
        <v>2314</v>
      </c>
      <c r="B117" s="430" t="s">
        <v>2511</v>
      </c>
      <c r="C117" s="431" t="s">
        <v>2512</v>
      </c>
      <c r="D117" s="430"/>
      <c r="E117" s="429"/>
      <c r="F117" s="429"/>
      <c r="G117" s="429" t="s">
        <v>2513</v>
      </c>
    </row>
    <row r="118" spans="1:7" s="11" customFormat="1" x14ac:dyDescent="0.2">
      <c r="A118" s="429" t="s">
        <v>2319</v>
      </c>
      <c r="B118" s="430" t="s">
        <v>2514</v>
      </c>
      <c r="C118" s="431" t="s">
        <v>2515</v>
      </c>
      <c r="D118" s="430"/>
      <c r="E118" s="429"/>
      <c r="F118" s="429"/>
      <c r="G118" s="429" t="s">
        <v>2516</v>
      </c>
    </row>
    <row r="119" spans="1:7" s="11" customFormat="1" x14ac:dyDescent="0.2">
      <c r="A119" s="429" t="s">
        <v>2319</v>
      </c>
      <c r="B119" s="430" t="s">
        <v>2517</v>
      </c>
      <c r="C119" s="431" t="s">
        <v>2518</v>
      </c>
      <c r="D119" s="430"/>
      <c r="E119" s="429"/>
      <c r="F119" s="429"/>
      <c r="G119" s="429" t="s">
        <v>2519</v>
      </c>
    </row>
    <row r="120" spans="1:7" s="11" customFormat="1" x14ac:dyDescent="0.2">
      <c r="A120" s="429" t="s">
        <v>2319</v>
      </c>
      <c r="B120" s="430" t="s">
        <v>2520</v>
      </c>
      <c r="C120" s="431" t="s">
        <v>2521</v>
      </c>
      <c r="D120" s="430"/>
      <c r="E120" s="429"/>
      <c r="F120" s="429"/>
      <c r="G120" s="429" t="s">
        <v>2522</v>
      </c>
    </row>
    <row r="121" spans="1:7" s="11" customFormat="1" x14ac:dyDescent="0.2">
      <c r="A121" s="429" t="s">
        <v>2263</v>
      </c>
      <c r="B121" s="430" t="s">
        <v>2523</v>
      </c>
      <c r="C121" s="431" t="s">
        <v>2524</v>
      </c>
      <c r="D121" s="430"/>
      <c r="E121" s="429"/>
      <c r="F121" s="429"/>
      <c r="G121" s="429" t="s">
        <v>2525</v>
      </c>
    </row>
    <row r="122" spans="1:7" s="11" customFormat="1" x14ac:dyDescent="0.2">
      <c r="A122" s="429" t="s">
        <v>2263</v>
      </c>
      <c r="B122" s="430" t="s">
        <v>2526</v>
      </c>
      <c r="C122" s="431" t="s">
        <v>2527</v>
      </c>
      <c r="D122" s="430"/>
      <c r="E122" s="429"/>
      <c r="F122" s="429"/>
      <c r="G122" s="429" t="s">
        <v>2528</v>
      </c>
    </row>
    <row r="123" spans="1:7" s="11" customFormat="1" x14ac:dyDescent="0.2">
      <c r="A123" s="429" t="s">
        <v>2263</v>
      </c>
      <c r="B123" s="430" t="s">
        <v>2529</v>
      </c>
      <c r="C123" s="431" t="s">
        <v>2530</v>
      </c>
      <c r="D123" s="430"/>
      <c r="E123" s="429"/>
      <c r="F123" s="429"/>
      <c r="G123" s="429" t="s">
        <v>2531</v>
      </c>
    </row>
    <row r="124" spans="1:7" s="11" customFormat="1" x14ac:dyDescent="0.2">
      <c r="A124" s="429" t="s">
        <v>2271</v>
      </c>
      <c r="B124" s="430" t="s">
        <v>2132</v>
      </c>
      <c r="C124" s="431" t="s">
        <v>2133</v>
      </c>
      <c r="D124" s="430" t="s">
        <v>2532</v>
      </c>
      <c r="E124" s="429"/>
      <c r="F124" s="429"/>
      <c r="G124" s="429" t="s">
        <v>2533</v>
      </c>
    </row>
    <row r="125" spans="1:7" s="11" customFormat="1" x14ac:dyDescent="0.2">
      <c r="A125" s="429" t="s">
        <v>2251</v>
      </c>
      <c r="B125" s="430" t="s">
        <v>2534</v>
      </c>
      <c r="C125" s="431" t="s">
        <v>2535</v>
      </c>
      <c r="D125" s="430"/>
      <c r="E125" s="429"/>
      <c r="F125" s="429"/>
      <c r="G125" s="429" t="s">
        <v>2536</v>
      </c>
    </row>
    <row r="126" spans="1:7" s="11" customFormat="1" x14ac:dyDescent="0.2">
      <c r="A126" s="429" t="s">
        <v>2251</v>
      </c>
      <c r="B126" s="430" t="s">
        <v>2537</v>
      </c>
      <c r="C126" s="431" t="s">
        <v>2538</v>
      </c>
      <c r="D126" s="430"/>
      <c r="E126" s="429"/>
      <c r="F126" s="429"/>
      <c r="G126" s="429" t="s">
        <v>2539</v>
      </c>
    </row>
    <row r="127" spans="1:7" s="11" customFormat="1" x14ac:dyDescent="0.2">
      <c r="A127" s="429" t="s">
        <v>2251</v>
      </c>
      <c r="B127" s="430" t="s">
        <v>2540</v>
      </c>
      <c r="C127" s="431" t="s">
        <v>2541</v>
      </c>
      <c r="D127" s="430"/>
      <c r="E127" s="429"/>
      <c r="F127" s="429"/>
      <c r="G127" s="429" t="s">
        <v>2542</v>
      </c>
    </row>
    <row r="129" spans="2:8" x14ac:dyDescent="0.2">
      <c r="B129" s="2" t="s">
        <v>146</v>
      </c>
    </row>
    <row r="130" spans="2:8" x14ac:dyDescent="0.2">
      <c r="B130" s="1" t="s">
        <v>61</v>
      </c>
      <c r="C130" s="421" t="s">
        <v>84</v>
      </c>
      <c r="D130" s="421" t="s">
        <v>132</v>
      </c>
      <c r="E130" s="421" t="s">
        <v>128</v>
      </c>
      <c r="F130" s="421" t="s">
        <v>148</v>
      </c>
      <c r="G130" s="421" t="s">
        <v>66</v>
      </c>
      <c r="H130" s="421" t="s">
        <v>170</v>
      </c>
    </row>
    <row r="131" spans="2:8" hidden="1" x14ac:dyDescent="0.2">
      <c r="B131" s="1" t="str">
        <f t="array" ref="B131">IFERROR(INDEX($C$131:$C$166, MATCH(0, COUNTIF($B$130:B130, $C$131:$C$166&amp;"") + IF($C$131:$C$166="",1,0), 0)), "")</f>
        <v>--Select--</v>
      </c>
      <c r="C131" s="424" t="s">
        <v>72</v>
      </c>
      <c r="D131" s="421" t="s">
        <v>131</v>
      </c>
      <c r="E131" s="421" t="s">
        <v>127</v>
      </c>
      <c r="F131" s="421"/>
      <c r="G131" s="421" t="s">
        <v>65</v>
      </c>
      <c r="H131" s="426" t="s">
        <v>169</v>
      </c>
    </row>
    <row r="132" spans="2:8" s="11" customFormat="1" x14ac:dyDescent="0.2">
      <c r="B132" s="7" t="str">
        <f t="array" ref="B132">IFERROR(INDEX($C$131:$C$166, MATCH(0, COUNTIF($B$130:B131, $C$131:$C$166&amp;"") + IF($C$131:$C$166="",1,0), 0)), "")</f>
        <v>Comprehensive prevention programs for MSM</v>
      </c>
      <c r="C132" s="424" t="s">
        <v>2250</v>
      </c>
      <c r="D132" s="421" t="s">
        <v>2251</v>
      </c>
      <c r="E132" s="421" t="s">
        <v>1827</v>
      </c>
      <c r="F132" s="421"/>
      <c r="G132" s="421" t="s">
        <v>2252</v>
      </c>
      <c r="H132" s="427" t="s">
        <v>2253</v>
      </c>
    </row>
    <row r="133" spans="2:8" s="11" customFormat="1" x14ac:dyDescent="0.2">
      <c r="B133" s="7" t="str">
        <f t="array" ref="B133">IFERROR(INDEX($C$131:$C$166, MATCH(0, COUNTIF($B$130:B132, $C$131:$C$166&amp;"") + IF($C$131:$C$166="",1,0), 0)), "")</f>
        <v>Comprehensive prevention programs for people who inject drugs (PWID) and their partners</v>
      </c>
      <c r="C133" s="424" t="s">
        <v>2254</v>
      </c>
      <c r="D133" s="421" t="s">
        <v>2255</v>
      </c>
      <c r="E133" s="421" t="s">
        <v>1827</v>
      </c>
      <c r="F133" s="421"/>
      <c r="G133" s="421" t="s">
        <v>2256</v>
      </c>
      <c r="H133" s="427" t="s">
        <v>2257</v>
      </c>
    </row>
    <row r="134" spans="2:8" s="11" customFormat="1" x14ac:dyDescent="0.2">
      <c r="B134" s="7" t="str">
        <f t="array" ref="B134">IFERROR(INDEX($C$131:$C$166, MATCH(0, COUNTIF($B$130:B133, $C$131:$C$166&amp;"") + IF($C$131:$C$166="",1,0), 0)), "")</f>
        <v>Comprehensive prevention programs for sex workers and their clients</v>
      </c>
      <c r="C134" s="424" t="s">
        <v>2258</v>
      </c>
      <c r="D134" s="421" t="s">
        <v>2259</v>
      </c>
      <c r="E134" s="421" t="s">
        <v>1827</v>
      </c>
      <c r="F134" s="421"/>
      <c r="G134" s="421" t="s">
        <v>2260</v>
      </c>
      <c r="H134" s="427" t="s">
        <v>2261</v>
      </c>
    </row>
    <row r="135" spans="2:8" s="11" customFormat="1" x14ac:dyDescent="0.2">
      <c r="B135" s="7" t="str">
        <f t="array" ref="B135">IFERROR(INDEX($C$131:$C$166, MATCH(0, COUNTIF($B$130:B134, $C$131:$C$166&amp;"") + IF($C$131:$C$166="",1,0), 0)), "")</f>
        <v>Comprehensive prevention programs for TGs</v>
      </c>
      <c r="C135" s="424" t="s">
        <v>2262</v>
      </c>
      <c r="D135" s="421" t="s">
        <v>2263</v>
      </c>
      <c r="E135" s="421" t="s">
        <v>1827</v>
      </c>
      <c r="F135" s="421"/>
      <c r="G135" s="421" t="s">
        <v>2264</v>
      </c>
      <c r="H135" s="427" t="s">
        <v>2265</v>
      </c>
    </row>
    <row r="136" spans="2:8" s="11" customFormat="1" x14ac:dyDescent="0.2">
      <c r="B136" s="7" t="str">
        <f t="array" ref="B136">IFERROR(INDEX($C$131:$C$166, MATCH(0, COUNTIF($B$130:B135, $C$131:$C$166&amp;"") + IF($C$131:$C$166="",1,0), 0)), "")</f>
        <v>Comprehensive programs for people in prisons and other closed settings</v>
      </c>
      <c r="C136" s="424" t="s">
        <v>2266</v>
      </c>
      <c r="D136" s="421" t="s">
        <v>2267</v>
      </c>
      <c r="E136" s="421" t="s">
        <v>1827</v>
      </c>
      <c r="F136" s="421"/>
      <c r="G136" s="421" t="s">
        <v>2268</v>
      </c>
      <c r="H136" s="427" t="s">
        <v>2269</v>
      </c>
    </row>
    <row r="137" spans="2:8" s="11" customFormat="1" x14ac:dyDescent="0.2">
      <c r="B137" s="7" t="str">
        <f t="array" ref="B137">IFERROR(INDEX($C$131:$C$166, MATCH(0, COUNTIF($B$130:B136, $C$131:$C$166&amp;"") + IF($C$131:$C$166="",1,0), 0)), "")</f>
        <v>HIV Testing Services</v>
      </c>
      <c r="C137" s="424" t="s">
        <v>2270</v>
      </c>
      <c r="D137" s="421" t="s">
        <v>2271</v>
      </c>
      <c r="E137" s="421" t="s">
        <v>1827</v>
      </c>
      <c r="F137" s="421"/>
      <c r="G137" s="421" t="s">
        <v>2272</v>
      </c>
      <c r="H137" s="427" t="s">
        <v>2273</v>
      </c>
    </row>
    <row r="138" spans="2:8" s="11" customFormat="1" x14ac:dyDescent="0.2">
      <c r="B138" s="7" t="str">
        <f t="array" ref="B138">IFERROR(INDEX($C$131:$C$166, MATCH(0, COUNTIF($B$130:B137, $C$131:$C$166&amp;"") + IF($C$131:$C$166="",1,0), 0)), "")</f>
        <v>MDR-TB</v>
      </c>
      <c r="C138" s="424" t="s">
        <v>2274</v>
      </c>
      <c r="D138" s="421" t="s">
        <v>2275</v>
      </c>
      <c r="E138" s="421" t="s">
        <v>1828</v>
      </c>
      <c r="F138" s="421"/>
      <c r="G138" s="421" t="s">
        <v>2276</v>
      </c>
      <c r="H138" s="427" t="s">
        <v>2277</v>
      </c>
    </row>
    <row r="139" spans="2:8" s="11" customFormat="1" x14ac:dyDescent="0.2">
      <c r="B139" s="7" t="str">
        <f t="array" ref="B139">IFERROR(INDEX($C$131:$C$166, MATCH(0, COUNTIF($B$130:B138, $C$131:$C$166&amp;"") + IF($C$131:$C$166="",1,0), 0)), "")</f>
        <v>Payment for results</v>
      </c>
      <c r="C139" s="424" t="s">
        <v>2278</v>
      </c>
      <c r="D139" s="421" t="s">
        <v>2279</v>
      </c>
      <c r="E139" s="421" t="s">
        <v>1827</v>
      </c>
      <c r="F139" s="421"/>
      <c r="G139" s="421" t="s">
        <v>2280</v>
      </c>
      <c r="H139" s="427" t="s">
        <v>2281</v>
      </c>
    </row>
    <row r="140" spans="2:8" s="11" customFormat="1" x14ac:dyDescent="0.2">
      <c r="B140" s="7" t="str">
        <f t="array" ref="B140">IFERROR(INDEX($C$131:$C$166, MATCH(0, COUNTIF($B$130:B139, $C$131:$C$166&amp;"") + IF($C$131:$C$166="",1,0), 0)), "")</f>
        <v>PMTCT</v>
      </c>
      <c r="C140" s="424" t="s">
        <v>2278</v>
      </c>
      <c r="D140" s="421" t="s">
        <v>2279</v>
      </c>
      <c r="E140" s="421" t="s">
        <v>1828</v>
      </c>
      <c r="F140" s="421"/>
      <c r="G140" s="421" t="s">
        <v>2282</v>
      </c>
      <c r="H140" s="427" t="s">
        <v>2281</v>
      </c>
    </row>
    <row r="141" spans="2:8" s="11" customFormat="1" x14ac:dyDescent="0.2">
      <c r="B141" s="7" t="str">
        <f t="array" ref="B141">IFERROR(INDEX($C$131:$C$166, MATCH(0, COUNTIF($B$130:B140, $C$131:$C$166&amp;"") + IF($C$131:$C$166="",1,0), 0)), "")</f>
        <v>Prevention programs for adolescents and youth, in and out of school</v>
      </c>
      <c r="C141" s="424" t="s">
        <v>2283</v>
      </c>
      <c r="D141" s="421" t="s">
        <v>2284</v>
      </c>
      <c r="E141" s="421" t="s">
        <v>1827</v>
      </c>
      <c r="F141" s="421"/>
      <c r="G141" s="421" t="s">
        <v>2285</v>
      </c>
      <c r="H141" s="427" t="s">
        <v>2286</v>
      </c>
    </row>
    <row r="142" spans="2:8" s="11" customFormat="1" x14ac:dyDescent="0.2">
      <c r="B142" s="7" t="str">
        <f t="array" ref="B142">IFERROR(INDEX($C$131:$C$166, MATCH(0, COUNTIF($B$130:B141, $C$131:$C$166&amp;"") + IF($C$131:$C$166="",1,0), 0)), "")</f>
        <v>Prevention programs for general population</v>
      </c>
      <c r="C142" s="424" t="s">
        <v>2287</v>
      </c>
      <c r="D142" s="421" t="s">
        <v>2288</v>
      </c>
      <c r="E142" s="421" t="s">
        <v>1827</v>
      </c>
      <c r="F142" s="421"/>
      <c r="G142" s="421" t="s">
        <v>2289</v>
      </c>
      <c r="H142" s="427" t="s">
        <v>2290</v>
      </c>
    </row>
    <row r="143" spans="2:8" s="11" customFormat="1" x14ac:dyDescent="0.2">
      <c r="B143" s="7" t="str">
        <f t="array" ref="B143">IFERROR(INDEX($C$131:$C$166, MATCH(0, COUNTIF($B$130:B142, $C$131:$C$166&amp;"") + IF($C$131:$C$166="",1,0), 0)), "")</f>
        <v>Prevention programs for other vulnerable populations</v>
      </c>
      <c r="C143" s="424" t="s">
        <v>2291</v>
      </c>
      <c r="D143" s="421" t="s">
        <v>2292</v>
      </c>
      <c r="E143" s="421" t="s">
        <v>1827</v>
      </c>
      <c r="F143" s="421"/>
      <c r="G143" s="421" t="s">
        <v>2293</v>
      </c>
      <c r="H143" s="427" t="s">
        <v>2294</v>
      </c>
    </row>
    <row r="144" spans="2:8" s="11" customFormat="1" x14ac:dyDescent="0.2">
      <c r="B144" s="7" t="str">
        <f t="array" ref="B144">IFERROR(INDEX($C$131:$C$166, MATCH(0, COUNTIF($B$130:B143, $C$131:$C$166&amp;"") + IF($C$131:$C$166="",1,0), 0)), "")</f>
        <v>Program management</v>
      </c>
      <c r="C144" s="424" t="s">
        <v>2295</v>
      </c>
      <c r="D144" s="421" t="s">
        <v>2296</v>
      </c>
      <c r="E144" s="421" t="s">
        <v>1827</v>
      </c>
      <c r="F144" s="421"/>
      <c r="G144" s="421" t="s">
        <v>2297</v>
      </c>
      <c r="H144" s="427" t="s">
        <v>2298</v>
      </c>
    </row>
    <row r="145" spans="2:8" s="11" customFormat="1" x14ac:dyDescent="0.2">
      <c r="B145" s="7" t="str">
        <f t="array" ref="B145">IFERROR(INDEX($C$131:$C$166, MATCH(0, COUNTIF($B$130:B144, $C$131:$C$166&amp;"") + IF($C$131:$C$166="",1,0), 0)), "")</f>
        <v>Programs to reduce human rights-related barriers to HIV services</v>
      </c>
      <c r="C145" s="424" t="s">
        <v>2299</v>
      </c>
      <c r="D145" s="421" t="s">
        <v>2300</v>
      </c>
      <c r="E145" s="421" t="s">
        <v>1827</v>
      </c>
      <c r="F145" s="421"/>
      <c r="G145" s="421" t="s">
        <v>2301</v>
      </c>
      <c r="H145" s="427" t="s">
        <v>2302</v>
      </c>
    </row>
    <row r="146" spans="2:8" s="11" customFormat="1" x14ac:dyDescent="0.2">
      <c r="B146" s="7" t="str">
        <f t="array" ref="B146">IFERROR(INDEX($C$131:$C$166, MATCH(0, COUNTIF($B$130:B145, $C$131:$C$166&amp;"") + IF($C$131:$C$166="",1,0), 0)), "")</f>
        <v>RSSH: Community responses and systems</v>
      </c>
      <c r="C146" s="424" t="s">
        <v>2299</v>
      </c>
      <c r="D146" s="421" t="s">
        <v>2300</v>
      </c>
      <c r="E146" s="421" t="s">
        <v>1828</v>
      </c>
      <c r="F146" s="421"/>
      <c r="G146" s="421" t="s">
        <v>2303</v>
      </c>
      <c r="H146" s="427" t="s">
        <v>2302</v>
      </c>
    </row>
    <row r="147" spans="2:8" s="11" customFormat="1" x14ac:dyDescent="0.2">
      <c r="B147" s="7" t="str">
        <f t="array" ref="B147">IFERROR(INDEX($C$131:$C$166, MATCH(0, COUNTIF($B$130:B146, $C$131:$C$166&amp;"") + IF($C$131:$C$166="",1,0), 0)), "")</f>
        <v>RSSH: Financial management systems</v>
      </c>
      <c r="C147" s="424" t="s">
        <v>2304</v>
      </c>
      <c r="D147" s="421" t="s">
        <v>2305</v>
      </c>
      <c r="E147" s="421" t="s">
        <v>1827</v>
      </c>
      <c r="F147" s="421"/>
      <c r="G147" s="421" t="s">
        <v>2306</v>
      </c>
      <c r="H147" s="427" t="s">
        <v>2307</v>
      </c>
    </row>
    <row r="148" spans="2:8" s="11" customFormat="1" x14ac:dyDescent="0.2">
      <c r="B148" s="7" t="str">
        <f t="array" ref="B148">IFERROR(INDEX($C$131:$C$166, MATCH(0, COUNTIF($B$130:B147, $C$131:$C$166&amp;"") + IF($C$131:$C$166="",1,0), 0)), "")</f>
        <v>RSSH: Health management information systems and M&amp;E</v>
      </c>
      <c r="C148" s="424" t="s">
        <v>2308</v>
      </c>
      <c r="D148" s="421" t="s">
        <v>2309</v>
      </c>
      <c r="E148" s="421" t="s">
        <v>1827</v>
      </c>
      <c r="F148" s="421"/>
      <c r="G148" s="421" t="s">
        <v>2310</v>
      </c>
      <c r="H148" s="427" t="s">
        <v>2311</v>
      </c>
    </row>
    <row r="149" spans="2:8" s="11" customFormat="1" x14ac:dyDescent="0.2">
      <c r="B149" s="7" t="str">
        <f t="array" ref="B149">IFERROR(INDEX($C$131:$C$166, MATCH(0, COUNTIF($B$130:B148, $C$131:$C$166&amp;"") + IF($C$131:$C$166="",1,0), 0)), "")</f>
        <v>RSSH: Human resources for health (HRH), including community health workers</v>
      </c>
      <c r="C149" s="424" t="s">
        <v>2308</v>
      </c>
      <c r="D149" s="421" t="s">
        <v>2309</v>
      </c>
      <c r="E149" s="421" t="s">
        <v>1828</v>
      </c>
      <c r="F149" s="421"/>
      <c r="G149" s="421" t="s">
        <v>2312</v>
      </c>
      <c r="H149" s="427" t="s">
        <v>2311</v>
      </c>
    </row>
    <row r="150" spans="2:8" s="11" customFormat="1" x14ac:dyDescent="0.2">
      <c r="B150" s="7" t="str">
        <f t="array" ref="B150">IFERROR(INDEX($C$131:$C$166, MATCH(0, COUNTIF($B$130:B149, $C$131:$C$166&amp;"") + IF($C$131:$C$166="",1,0), 0)), "")</f>
        <v>RSSH: Integrated service delivery and quality improvement</v>
      </c>
      <c r="C150" s="424" t="s">
        <v>2313</v>
      </c>
      <c r="D150" s="421" t="s">
        <v>2314</v>
      </c>
      <c r="E150" s="421" t="s">
        <v>1827</v>
      </c>
      <c r="F150" s="421"/>
      <c r="G150" s="421" t="s">
        <v>2315</v>
      </c>
      <c r="H150" s="427" t="s">
        <v>2316</v>
      </c>
    </row>
    <row r="151" spans="2:8" s="11" customFormat="1" x14ac:dyDescent="0.2">
      <c r="B151" s="7" t="str">
        <f t="array" ref="B151">IFERROR(INDEX($C$131:$C$166, MATCH(0, COUNTIF($B$130:B150, $C$131:$C$166&amp;"") + IF($C$131:$C$166="",1,0), 0)), "")</f>
        <v>RSSH: National health strategies</v>
      </c>
      <c r="C151" s="424" t="s">
        <v>2313</v>
      </c>
      <c r="D151" s="421" t="s">
        <v>2314</v>
      </c>
      <c r="E151" s="421" t="s">
        <v>1828</v>
      </c>
      <c r="F151" s="421"/>
      <c r="G151" s="421" t="s">
        <v>2317</v>
      </c>
      <c r="H151" s="427" t="s">
        <v>2316</v>
      </c>
    </row>
    <row r="152" spans="2:8" s="11" customFormat="1" x14ac:dyDescent="0.2">
      <c r="B152" s="7" t="str">
        <f t="array" ref="B152">IFERROR(INDEX($C$131:$C$166, MATCH(0, COUNTIF($B$130:B151, $C$131:$C$166&amp;"") + IF($C$131:$C$166="",1,0), 0)), "")</f>
        <v>RSSH: Procurement and supply chain management systems</v>
      </c>
      <c r="C152" s="424" t="s">
        <v>2318</v>
      </c>
      <c r="D152" s="421" t="s">
        <v>2319</v>
      </c>
      <c r="E152" s="421" t="s">
        <v>1827</v>
      </c>
      <c r="F152" s="421"/>
      <c r="G152" s="421" t="s">
        <v>2320</v>
      </c>
      <c r="H152" s="427" t="s">
        <v>2321</v>
      </c>
    </row>
    <row r="153" spans="2:8" s="11" customFormat="1" x14ac:dyDescent="0.2">
      <c r="B153" s="7" t="str">
        <f t="array" ref="B153">IFERROR(INDEX($C$131:$C$166, MATCH(0, COUNTIF($B$130:B152, $C$131:$C$166&amp;"") + IF($C$131:$C$166="",1,0), 0)), "")</f>
        <v>TB care and prevention</v>
      </c>
      <c r="C153" s="424" t="s">
        <v>2318</v>
      </c>
      <c r="D153" s="421" t="s">
        <v>2319</v>
      </c>
      <c r="E153" s="421" t="s">
        <v>1828</v>
      </c>
      <c r="F153" s="421"/>
      <c r="G153" s="421" t="s">
        <v>2322</v>
      </c>
      <c r="H153" s="427" t="s">
        <v>2321</v>
      </c>
    </row>
    <row r="154" spans="2:8" s="11" customFormat="1" x14ac:dyDescent="0.2">
      <c r="B154" s="7" t="str">
        <f t="array" ref="B154">IFERROR(INDEX($C$131:$C$166, MATCH(0, COUNTIF($B$130:B153, $C$131:$C$166&amp;"") + IF($C$131:$C$166="",1,0), 0)), "")</f>
        <v>TB/HIV</v>
      </c>
      <c r="C154" s="424" t="s">
        <v>2323</v>
      </c>
      <c r="D154" s="421" t="s">
        <v>2324</v>
      </c>
      <c r="E154" s="421" t="s">
        <v>1827</v>
      </c>
      <c r="F154" s="421"/>
      <c r="G154" s="421" t="s">
        <v>2325</v>
      </c>
      <c r="H154" s="427" t="s">
        <v>2326</v>
      </c>
    </row>
    <row r="155" spans="2:8" s="11" customFormat="1" x14ac:dyDescent="0.2">
      <c r="B155" s="7" t="str">
        <f t="array" ref="B155">IFERROR(INDEX($C$131:$C$166, MATCH(0, COUNTIF($B$130:B154, $C$131:$C$166&amp;"") + IF($C$131:$C$166="",1,0), 0)), "")</f>
        <v>Treatment, care and support</v>
      </c>
      <c r="C155" s="424" t="s">
        <v>2323</v>
      </c>
      <c r="D155" s="421" t="s">
        <v>2324</v>
      </c>
      <c r="E155" s="421" t="s">
        <v>1828</v>
      </c>
      <c r="F155" s="421"/>
      <c r="G155" s="421" t="s">
        <v>2327</v>
      </c>
      <c r="H155" s="427" t="s">
        <v>2326</v>
      </c>
    </row>
    <row r="156" spans="2:8" s="11" customFormat="1" x14ac:dyDescent="0.2">
      <c r="B156" s="7" t="str">
        <f t="array" ref="B156">IFERROR(INDEX($C$131:$C$166, MATCH(0, COUNTIF($B$130:B155, $C$131:$C$166&amp;"") + IF($C$131:$C$166="",1,0), 0)), "")</f>
        <v/>
      </c>
      <c r="C156" s="424" t="s">
        <v>2328</v>
      </c>
      <c r="D156" s="421" t="s">
        <v>2329</v>
      </c>
      <c r="E156" s="421" t="s">
        <v>1827</v>
      </c>
      <c r="F156" s="421"/>
      <c r="G156" s="421" t="s">
        <v>2330</v>
      </c>
      <c r="H156" s="427" t="s">
        <v>2331</v>
      </c>
    </row>
    <row r="157" spans="2:8" s="11" customFormat="1" x14ac:dyDescent="0.2">
      <c r="B157" s="7" t="str">
        <f t="array" ref="B157">IFERROR(INDEX($C$131:$C$166, MATCH(0, COUNTIF($B$130:B156, $C$131:$C$166&amp;"") + IF($C$131:$C$166="",1,0), 0)), "")</f>
        <v/>
      </c>
      <c r="C157" s="424" t="s">
        <v>2328</v>
      </c>
      <c r="D157" s="421" t="s">
        <v>2329</v>
      </c>
      <c r="E157" s="421" t="s">
        <v>1828</v>
      </c>
      <c r="F157" s="421"/>
      <c r="G157" s="421" t="s">
        <v>2332</v>
      </c>
      <c r="H157" s="427" t="s">
        <v>2331</v>
      </c>
    </row>
    <row r="158" spans="2:8" s="11" customFormat="1" x14ac:dyDescent="0.2">
      <c r="B158" s="7" t="str">
        <f t="array" ref="B158">IFERROR(INDEX($C$131:$C$166, MATCH(0, COUNTIF($B$130:B157, $C$131:$C$166&amp;"") + IF($C$131:$C$166="",1,0), 0)), "")</f>
        <v/>
      </c>
      <c r="C158" s="424" t="s">
        <v>2333</v>
      </c>
      <c r="D158" s="421" t="s">
        <v>2334</v>
      </c>
      <c r="E158" s="421" t="s">
        <v>1827</v>
      </c>
      <c r="F158" s="421"/>
      <c r="G158" s="421" t="s">
        <v>2335</v>
      </c>
      <c r="H158" s="427" t="s">
        <v>2336</v>
      </c>
    </row>
    <row r="159" spans="2:8" s="11" customFormat="1" x14ac:dyDescent="0.2">
      <c r="B159" s="7" t="str">
        <f t="array" ref="B159">IFERROR(INDEX($C$131:$C$166, MATCH(0, COUNTIF($B$130:B158, $C$131:$C$166&amp;"") + IF($C$131:$C$166="",1,0), 0)), "")</f>
        <v/>
      </c>
      <c r="C159" s="424" t="s">
        <v>2333</v>
      </c>
      <c r="D159" s="421" t="s">
        <v>2334</v>
      </c>
      <c r="E159" s="421" t="s">
        <v>1828</v>
      </c>
      <c r="F159" s="421"/>
      <c r="G159" s="421" t="s">
        <v>2337</v>
      </c>
      <c r="H159" s="427" t="s">
        <v>2336</v>
      </c>
    </row>
    <row r="160" spans="2:8" s="11" customFormat="1" x14ac:dyDescent="0.2">
      <c r="B160" s="7" t="str">
        <f t="array" ref="B160">IFERROR(INDEX($C$131:$C$166, MATCH(0, COUNTIF($B$130:B159, $C$131:$C$166&amp;"") + IF($C$131:$C$166="",1,0), 0)), "")</f>
        <v/>
      </c>
      <c r="C160" s="424" t="s">
        <v>2338</v>
      </c>
      <c r="D160" s="421" t="s">
        <v>2339</v>
      </c>
      <c r="E160" s="421" t="s">
        <v>1827</v>
      </c>
      <c r="F160" s="421"/>
      <c r="G160" s="421" t="s">
        <v>2340</v>
      </c>
      <c r="H160" s="427" t="s">
        <v>2341</v>
      </c>
    </row>
    <row r="161" spans="1:9" s="11" customFormat="1" x14ac:dyDescent="0.2">
      <c r="B161" s="7" t="str">
        <f t="array" ref="B161">IFERROR(INDEX($C$131:$C$166, MATCH(0, COUNTIF($B$130:B160, $C$131:$C$166&amp;"") + IF($C$131:$C$166="",1,0), 0)), "")</f>
        <v/>
      </c>
      <c r="C161" s="424" t="s">
        <v>2338</v>
      </c>
      <c r="D161" s="421" t="s">
        <v>2339</v>
      </c>
      <c r="E161" s="421" t="s">
        <v>1828</v>
      </c>
      <c r="F161" s="421"/>
      <c r="G161" s="421" t="s">
        <v>2342</v>
      </c>
      <c r="H161" s="427" t="s">
        <v>2341</v>
      </c>
    </row>
    <row r="162" spans="1:9" s="11" customFormat="1" x14ac:dyDescent="0.2">
      <c r="B162" s="7" t="str">
        <f t="array" ref="B162">IFERROR(INDEX($C$131:$C$166, MATCH(0, COUNTIF($B$130:B161, $C$131:$C$166&amp;"") + IF($C$131:$C$166="",1,0), 0)), "")</f>
        <v/>
      </c>
      <c r="C162" s="424" t="s">
        <v>2343</v>
      </c>
      <c r="D162" s="421" t="s">
        <v>2344</v>
      </c>
      <c r="E162" s="421" t="s">
        <v>1828</v>
      </c>
      <c r="F162" s="421"/>
      <c r="G162" s="421" t="s">
        <v>2345</v>
      </c>
      <c r="H162" s="427" t="s">
        <v>2346</v>
      </c>
    </row>
    <row r="163" spans="1:9" s="11" customFormat="1" x14ac:dyDescent="0.2">
      <c r="B163" s="7" t="str">
        <f t="array" ref="B163">IFERROR(INDEX($C$131:$C$166, MATCH(0, COUNTIF($B$130:B162, $C$131:$C$166&amp;"") + IF($C$131:$C$166="",1,0), 0)), "")</f>
        <v/>
      </c>
      <c r="C163" s="424" t="s">
        <v>2347</v>
      </c>
      <c r="D163" s="421" t="s">
        <v>2348</v>
      </c>
      <c r="E163" s="421" t="s">
        <v>1827</v>
      </c>
      <c r="F163" s="421"/>
      <c r="G163" s="421" t="s">
        <v>2349</v>
      </c>
      <c r="H163" s="427" t="s">
        <v>2350</v>
      </c>
    </row>
    <row r="164" spans="1:9" s="11" customFormat="1" x14ac:dyDescent="0.2">
      <c r="B164" s="7" t="str">
        <f t="array" ref="B164">IFERROR(INDEX($C$131:$C$166, MATCH(0, COUNTIF($B$130:B163, $C$131:$C$166&amp;"") + IF($C$131:$C$166="",1,0), 0)), "")</f>
        <v/>
      </c>
      <c r="C164" s="424" t="s">
        <v>2347</v>
      </c>
      <c r="D164" s="421" t="s">
        <v>2348</v>
      </c>
      <c r="E164" s="421" t="s">
        <v>1828</v>
      </c>
      <c r="F164" s="421"/>
      <c r="G164" s="421" t="s">
        <v>2351</v>
      </c>
      <c r="H164" s="427" t="s">
        <v>2350</v>
      </c>
    </row>
    <row r="165" spans="1:9" s="11" customFormat="1" x14ac:dyDescent="0.2">
      <c r="B165" s="7" t="str">
        <f t="array" ref="B165">IFERROR(INDEX($C$131:$C$166, MATCH(0, COUNTIF($B$130:B164, $C$131:$C$166&amp;"") + IF($C$131:$C$166="",1,0), 0)), "")</f>
        <v/>
      </c>
      <c r="C165" s="424" t="s">
        <v>2352</v>
      </c>
      <c r="D165" s="421" t="s">
        <v>2353</v>
      </c>
      <c r="E165" s="421" t="s">
        <v>1827</v>
      </c>
      <c r="F165" s="421"/>
      <c r="G165" s="421" t="s">
        <v>2354</v>
      </c>
      <c r="H165" s="427" t="s">
        <v>2355</v>
      </c>
    </row>
    <row r="167" spans="1:9" x14ac:dyDescent="0.2">
      <c r="A167" s="2" t="s">
        <v>83</v>
      </c>
    </row>
    <row r="168" spans="1:9" x14ac:dyDescent="0.2">
      <c r="A168" s="421" t="s">
        <v>1</v>
      </c>
      <c r="B168" s="421" t="s">
        <v>152</v>
      </c>
      <c r="C168" s="421" t="s">
        <v>97</v>
      </c>
      <c r="D168" s="421" t="s">
        <v>63</v>
      </c>
      <c r="E168" s="421" t="s">
        <v>66</v>
      </c>
      <c r="F168" s="1" t="s">
        <v>148</v>
      </c>
      <c r="G168" s="1" t="s">
        <v>149</v>
      </c>
      <c r="H168" s="7" t="s">
        <v>150</v>
      </c>
      <c r="I168" s="7" t="s">
        <v>151</v>
      </c>
    </row>
    <row r="169" spans="1:9" hidden="1" x14ac:dyDescent="0.2">
      <c r="A169" s="421" t="s">
        <v>147</v>
      </c>
      <c r="B169" s="422" t="s">
        <v>114</v>
      </c>
      <c r="C169" s="424" t="s">
        <v>72</v>
      </c>
      <c r="D169" s="422" t="s">
        <v>62</v>
      </c>
      <c r="E169" s="421" t="s">
        <v>65</v>
      </c>
      <c r="H169" s="7"/>
      <c r="I169" s="7"/>
    </row>
    <row r="170" spans="1:9" s="11" customFormat="1" x14ac:dyDescent="0.2">
      <c r="A170" s="421" t="s">
        <v>2292</v>
      </c>
      <c r="B170" s="422" t="s">
        <v>2543</v>
      </c>
      <c r="C170" s="424" t="s">
        <v>2544</v>
      </c>
      <c r="D170" s="422"/>
      <c r="E170" s="421" t="s">
        <v>2545</v>
      </c>
      <c r="H170" s="7"/>
      <c r="I170" s="7"/>
    </row>
    <row r="171" spans="1:9" s="11" customFormat="1" x14ac:dyDescent="0.2">
      <c r="A171" s="421" t="s">
        <v>2292</v>
      </c>
      <c r="B171" s="422" t="s">
        <v>2546</v>
      </c>
      <c r="C171" s="424" t="s">
        <v>2547</v>
      </c>
      <c r="D171" s="422"/>
      <c r="E171" s="421" t="s">
        <v>2548</v>
      </c>
      <c r="H171" s="7"/>
      <c r="I171" s="7"/>
    </row>
    <row r="172" spans="1:9" s="11" customFormat="1" x14ac:dyDescent="0.2">
      <c r="A172" s="421" t="s">
        <v>2292</v>
      </c>
      <c r="B172" s="422" t="s">
        <v>2549</v>
      </c>
      <c r="C172" s="424" t="s">
        <v>2550</v>
      </c>
      <c r="D172" s="422"/>
      <c r="E172" s="421" t="s">
        <v>2551</v>
      </c>
      <c r="H172" s="7"/>
      <c r="I172" s="7"/>
    </row>
    <row r="173" spans="1:9" s="11" customFormat="1" x14ac:dyDescent="0.2">
      <c r="A173" s="421" t="s">
        <v>2292</v>
      </c>
      <c r="B173" s="422" t="s">
        <v>2552</v>
      </c>
      <c r="C173" s="424" t="s">
        <v>2553</v>
      </c>
      <c r="D173" s="422"/>
      <c r="E173" s="421" t="s">
        <v>2554</v>
      </c>
      <c r="H173" s="7"/>
      <c r="I173" s="7"/>
    </row>
    <row r="174" spans="1:9" s="11" customFormat="1" x14ac:dyDescent="0.2">
      <c r="A174" s="421" t="s">
        <v>2292</v>
      </c>
      <c r="B174" s="422" t="s">
        <v>2555</v>
      </c>
      <c r="C174" s="424" t="s">
        <v>2556</v>
      </c>
      <c r="D174" s="422"/>
      <c r="E174" s="421" t="s">
        <v>2557</v>
      </c>
      <c r="H174" s="7"/>
      <c r="I174" s="7"/>
    </row>
    <row r="175" spans="1:9" s="11" customFormat="1" x14ac:dyDescent="0.2">
      <c r="A175" s="421" t="s">
        <v>2292</v>
      </c>
      <c r="B175" s="422" t="s">
        <v>2558</v>
      </c>
      <c r="C175" s="424" t="s">
        <v>2559</v>
      </c>
      <c r="D175" s="422"/>
      <c r="E175" s="421" t="s">
        <v>2560</v>
      </c>
      <c r="H175" s="7"/>
      <c r="I175" s="7"/>
    </row>
    <row r="176" spans="1:9" s="11" customFormat="1" x14ac:dyDescent="0.2">
      <c r="A176" s="421" t="s">
        <v>2292</v>
      </c>
      <c r="B176" s="422" t="s">
        <v>2561</v>
      </c>
      <c r="C176" s="424" t="s">
        <v>2562</v>
      </c>
      <c r="D176" s="422"/>
      <c r="E176" s="421" t="s">
        <v>2563</v>
      </c>
      <c r="H176" s="7"/>
      <c r="I176" s="7"/>
    </row>
    <row r="177" spans="1:9" s="11" customFormat="1" x14ac:dyDescent="0.2">
      <c r="A177" s="421" t="s">
        <v>2292</v>
      </c>
      <c r="B177" s="422" t="s">
        <v>2564</v>
      </c>
      <c r="C177" s="424" t="s">
        <v>2565</v>
      </c>
      <c r="D177" s="422"/>
      <c r="E177" s="421" t="s">
        <v>2566</v>
      </c>
      <c r="H177" s="7"/>
      <c r="I177" s="7"/>
    </row>
    <row r="178" spans="1:9" s="11" customFormat="1" x14ac:dyDescent="0.2">
      <c r="A178" s="421" t="s">
        <v>2259</v>
      </c>
      <c r="B178" s="422" t="s">
        <v>2567</v>
      </c>
      <c r="C178" s="424" t="s">
        <v>2568</v>
      </c>
      <c r="D178" s="422"/>
      <c r="E178" s="421" t="s">
        <v>2569</v>
      </c>
      <c r="H178" s="7"/>
      <c r="I178" s="7"/>
    </row>
    <row r="179" spans="1:9" s="11" customFormat="1" x14ac:dyDescent="0.2">
      <c r="A179" s="421" t="s">
        <v>2259</v>
      </c>
      <c r="B179" s="422" t="s">
        <v>2570</v>
      </c>
      <c r="C179" s="424" t="s">
        <v>2571</v>
      </c>
      <c r="D179" s="422"/>
      <c r="E179" s="421" t="s">
        <v>2572</v>
      </c>
      <c r="H179" s="7"/>
      <c r="I179" s="7"/>
    </row>
    <row r="180" spans="1:9" s="11" customFormat="1" x14ac:dyDescent="0.2">
      <c r="A180" s="421" t="s">
        <v>2259</v>
      </c>
      <c r="B180" s="422" t="s">
        <v>2573</v>
      </c>
      <c r="C180" s="424" t="s">
        <v>2574</v>
      </c>
      <c r="D180" s="422"/>
      <c r="E180" s="421" t="s">
        <v>2575</v>
      </c>
      <c r="H180" s="7"/>
      <c r="I180" s="7"/>
    </row>
    <row r="181" spans="1:9" s="11" customFormat="1" x14ac:dyDescent="0.2">
      <c r="A181" s="421" t="s">
        <v>2259</v>
      </c>
      <c r="B181" s="422" t="s">
        <v>2576</v>
      </c>
      <c r="C181" s="424" t="s">
        <v>2577</v>
      </c>
      <c r="D181" s="422"/>
      <c r="E181" s="421" t="s">
        <v>2578</v>
      </c>
      <c r="H181" s="7"/>
      <c r="I181" s="7"/>
    </row>
    <row r="182" spans="1:9" s="11" customFormat="1" x14ac:dyDescent="0.2">
      <c r="A182" s="421" t="s">
        <v>2259</v>
      </c>
      <c r="B182" s="422" t="s">
        <v>2579</v>
      </c>
      <c r="C182" s="424" t="s">
        <v>2580</v>
      </c>
      <c r="D182" s="422"/>
      <c r="E182" s="421" t="s">
        <v>2581</v>
      </c>
      <c r="H182" s="7"/>
      <c r="I182" s="7"/>
    </row>
    <row r="183" spans="1:9" s="11" customFormat="1" x14ac:dyDescent="0.2">
      <c r="A183" s="421" t="s">
        <v>2259</v>
      </c>
      <c r="B183" s="422" t="s">
        <v>2582</v>
      </c>
      <c r="C183" s="424" t="s">
        <v>2583</v>
      </c>
      <c r="D183" s="422"/>
      <c r="E183" s="421" t="s">
        <v>2584</v>
      </c>
      <c r="H183" s="7"/>
      <c r="I183" s="7"/>
    </row>
    <row r="184" spans="1:9" s="11" customFormat="1" x14ac:dyDescent="0.2">
      <c r="A184" s="421" t="s">
        <v>2259</v>
      </c>
      <c r="B184" s="422" t="s">
        <v>2585</v>
      </c>
      <c r="C184" s="424" t="s">
        <v>2586</v>
      </c>
      <c r="D184" s="422"/>
      <c r="E184" s="421" t="s">
        <v>2587</v>
      </c>
      <c r="H184" s="7"/>
      <c r="I184" s="7"/>
    </row>
    <row r="185" spans="1:9" s="11" customFormat="1" x14ac:dyDescent="0.2">
      <c r="A185" s="421" t="s">
        <v>2259</v>
      </c>
      <c r="B185" s="422" t="s">
        <v>2588</v>
      </c>
      <c r="C185" s="424" t="s">
        <v>2589</v>
      </c>
      <c r="D185" s="422"/>
      <c r="E185" s="421" t="s">
        <v>2590</v>
      </c>
      <c r="H185" s="7"/>
      <c r="I185" s="7"/>
    </row>
    <row r="186" spans="1:9" s="11" customFormat="1" x14ac:dyDescent="0.2">
      <c r="A186" s="421" t="s">
        <v>2259</v>
      </c>
      <c r="B186" s="422" t="s">
        <v>2591</v>
      </c>
      <c r="C186" s="424" t="s">
        <v>2592</v>
      </c>
      <c r="D186" s="422"/>
      <c r="E186" s="421" t="s">
        <v>2593</v>
      </c>
      <c r="H186" s="7"/>
      <c r="I186" s="7"/>
    </row>
    <row r="187" spans="1:9" s="11" customFormat="1" x14ac:dyDescent="0.2">
      <c r="A187" s="421" t="s">
        <v>2259</v>
      </c>
      <c r="B187" s="422" t="s">
        <v>2594</v>
      </c>
      <c r="C187" s="424" t="s">
        <v>2595</v>
      </c>
      <c r="D187" s="422"/>
      <c r="E187" s="421" t="s">
        <v>2596</v>
      </c>
      <c r="H187" s="7"/>
      <c r="I187" s="7"/>
    </row>
    <row r="188" spans="1:9" s="11" customFormat="1" x14ac:dyDescent="0.2">
      <c r="A188" s="421" t="s">
        <v>2259</v>
      </c>
      <c r="B188" s="422" t="s">
        <v>2597</v>
      </c>
      <c r="C188" s="424" t="s">
        <v>2598</v>
      </c>
      <c r="D188" s="422"/>
      <c r="E188" s="421" t="s">
        <v>2599</v>
      </c>
      <c r="H188" s="7"/>
      <c r="I188" s="7"/>
    </row>
    <row r="189" spans="1:9" s="11" customFormat="1" x14ac:dyDescent="0.2">
      <c r="A189" s="421" t="s">
        <v>2255</v>
      </c>
      <c r="B189" s="422" t="s">
        <v>2600</v>
      </c>
      <c r="C189" s="424" t="s">
        <v>2601</v>
      </c>
      <c r="D189" s="422"/>
      <c r="E189" s="421" t="s">
        <v>2602</v>
      </c>
      <c r="H189" s="7"/>
      <c r="I189" s="7"/>
    </row>
    <row r="190" spans="1:9" s="11" customFormat="1" x14ac:dyDescent="0.2">
      <c r="A190" s="421" t="s">
        <v>2255</v>
      </c>
      <c r="B190" s="422" t="s">
        <v>2603</v>
      </c>
      <c r="C190" s="424" t="s">
        <v>2604</v>
      </c>
      <c r="D190" s="422"/>
      <c r="E190" s="421" t="s">
        <v>2605</v>
      </c>
      <c r="H190" s="7"/>
      <c r="I190" s="7"/>
    </row>
    <row r="191" spans="1:9" s="11" customFormat="1" x14ac:dyDescent="0.2">
      <c r="A191" s="421" t="s">
        <v>2255</v>
      </c>
      <c r="B191" s="422" t="s">
        <v>2606</v>
      </c>
      <c r="C191" s="424" t="s">
        <v>2607</v>
      </c>
      <c r="D191" s="422"/>
      <c r="E191" s="421" t="s">
        <v>2608</v>
      </c>
      <c r="H191" s="7"/>
      <c r="I191" s="7"/>
    </row>
    <row r="192" spans="1:9" s="11" customFormat="1" x14ac:dyDescent="0.2">
      <c r="A192" s="421" t="s">
        <v>2255</v>
      </c>
      <c r="B192" s="422" t="s">
        <v>2609</v>
      </c>
      <c r="C192" s="424" t="s">
        <v>2610</v>
      </c>
      <c r="D192" s="422"/>
      <c r="E192" s="421" t="s">
        <v>2611</v>
      </c>
      <c r="H192" s="7"/>
      <c r="I192" s="7"/>
    </row>
    <row r="193" spans="1:9" s="11" customFormat="1" x14ac:dyDescent="0.2">
      <c r="A193" s="421" t="s">
        <v>2255</v>
      </c>
      <c r="B193" s="422" t="s">
        <v>2612</v>
      </c>
      <c r="C193" s="424" t="s">
        <v>2613</v>
      </c>
      <c r="D193" s="422"/>
      <c r="E193" s="421" t="s">
        <v>2614</v>
      </c>
      <c r="H193" s="7"/>
      <c r="I193" s="7"/>
    </row>
    <row r="194" spans="1:9" s="11" customFormat="1" x14ac:dyDescent="0.2">
      <c r="A194" s="421" t="s">
        <v>2255</v>
      </c>
      <c r="B194" s="422" t="s">
        <v>2615</v>
      </c>
      <c r="C194" s="424" t="s">
        <v>2616</v>
      </c>
      <c r="D194" s="422"/>
      <c r="E194" s="421" t="s">
        <v>2617</v>
      </c>
      <c r="H194" s="7"/>
      <c r="I194" s="7"/>
    </row>
    <row r="195" spans="1:9" s="11" customFormat="1" x14ac:dyDescent="0.2">
      <c r="A195" s="421" t="s">
        <v>2255</v>
      </c>
      <c r="B195" s="422" t="s">
        <v>2618</v>
      </c>
      <c r="C195" s="424" t="s">
        <v>2619</v>
      </c>
      <c r="D195" s="422"/>
      <c r="E195" s="421" t="s">
        <v>2620</v>
      </c>
      <c r="H195" s="7"/>
      <c r="I195" s="7"/>
    </row>
    <row r="196" spans="1:9" s="11" customFormat="1" x14ac:dyDescent="0.2">
      <c r="A196" s="421" t="s">
        <v>2255</v>
      </c>
      <c r="B196" s="422" t="s">
        <v>2621</v>
      </c>
      <c r="C196" s="424" t="s">
        <v>2622</v>
      </c>
      <c r="D196" s="422"/>
      <c r="E196" s="421" t="s">
        <v>2623</v>
      </c>
      <c r="H196" s="7"/>
      <c r="I196" s="7"/>
    </row>
    <row r="197" spans="1:9" s="11" customFormat="1" x14ac:dyDescent="0.2">
      <c r="A197" s="421" t="s">
        <v>2255</v>
      </c>
      <c r="B197" s="422" t="s">
        <v>2624</v>
      </c>
      <c r="C197" s="424" t="s">
        <v>2625</v>
      </c>
      <c r="D197" s="422"/>
      <c r="E197" s="421" t="s">
        <v>2626</v>
      </c>
      <c r="H197" s="7"/>
      <c r="I197" s="7"/>
    </row>
    <row r="198" spans="1:9" s="11" customFormat="1" x14ac:dyDescent="0.2">
      <c r="A198" s="421" t="s">
        <v>2255</v>
      </c>
      <c r="B198" s="422" t="s">
        <v>2627</v>
      </c>
      <c r="C198" s="424" t="s">
        <v>2628</v>
      </c>
      <c r="D198" s="422"/>
      <c r="E198" s="421" t="s">
        <v>2629</v>
      </c>
      <c r="H198" s="7"/>
      <c r="I198" s="7"/>
    </row>
    <row r="199" spans="1:9" s="11" customFormat="1" x14ac:dyDescent="0.2">
      <c r="A199" s="421" t="s">
        <v>2255</v>
      </c>
      <c r="B199" s="422" t="s">
        <v>2630</v>
      </c>
      <c r="C199" s="424" t="s">
        <v>2631</v>
      </c>
      <c r="D199" s="422"/>
      <c r="E199" s="421" t="s">
        <v>2632</v>
      </c>
      <c r="H199" s="7"/>
      <c r="I199" s="7"/>
    </row>
    <row r="200" spans="1:9" s="11" customFormat="1" x14ac:dyDescent="0.2">
      <c r="A200" s="421" t="s">
        <v>2255</v>
      </c>
      <c r="B200" s="422" t="s">
        <v>2633</v>
      </c>
      <c r="C200" s="424" t="s">
        <v>2634</v>
      </c>
      <c r="D200" s="422"/>
      <c r="E200" s="421" t="s">
        <v>2635</v>
      </c>
      <c r="H200" s="7"/>
      <c r="I200" s="7"/>
    </row>
    <row r="201" spans="1:9" s="11" customFormat="1" x14ac:dyDescent="0.2">
      <c r="A201" s="421" t="s">
        <v>2296</v>
      </c>
      <c r="B201" s="422" t="s">
        <v>2636</v>
      </c>
      <c r="C201" s="424" t="s">
        <v>2637</v>
      </c>
      <c r="D201" s="422"/>
      <c r="E201" s="421" t="s">
        <v>2638</v>
      </c>
      <c r="H201" s="7"/>
      <c r="I201" s="7"/>
    </row>
    <row r="202" spans="1:9" s="11" customFormat="1" x14ac:dyDescent="0.2">
      <c r="A202" s="421" t="s">
        <v>2296</v>
      </c>
      <c r="B202" s="422" t="s">
        <v>2639</v>
      </c>
      <c r="C202" s="424" t="s">
        <v>2640</v>
      </c>
      <c r="D202" s="422"/>
      <c r="E202" s="421" t="s">
        <v>2641</v>
      </c>
      <c r="H202" s="7"/>
      <c r="I202" s="7"/>
    </row>
    <row r="203" spans="1:9" s="11" customFormat="1" x14ac:dyDescent="0.2">
      <c r="A203" s="421" t="s">
        <v>2296</v>
      </c>
      <c r="B203" s="422" t="s">
        <v>2642</v>
      </c>
      <c r="C203" s="424" t="s">
        <v>2643</v>
      </c>
      <c r="D203" s="422"/>
      <c r="E203" s="421" t="s">
        <v>2644</v>
      </c>
      <c r="H203" s="7"/>
      <c r="I203" s="7"/>
    </row>
    <row r="204" spans="1:9" s="11" customFormat="1" x14ac:dyDescent="0.2">
      <c r="A204" s="421" t="s">
        <v>2296</v>
      </c>
      <c r="B204" s="422" t="s">
        <v>2645</v>
      </c>
      <c r="C204" s="424" t="s">
        <v>2646</v>
      </c>
      <c r="D204" s="422"/>
      <c r="E204" s="421" t="s">
        <v>2647</v>
      </c>
      <c r="H204" s="7"/>
      <c r="I204" s="7"/>
    </row>
    <row r="205" spans="1:9" s="11" customFormat="1" x14ac:dyDescent="0.2">
      <c r="A205" s="421" t="s">
        <v>2296</v>
      </c>
      <c r="B205" s="422" t="s">
        <v>2648</v>
      </c>
      <c r="C205" s="424" t="s">
        <v>2649</v>
      </c>
      <c r="D205" s="422"/>
      <c r="E205" s="421" t="s">
        <v>2650</v>
      </c>
      <c r="H205" s="7"/>
      <c r="I205" s="7"/>
    </row>
    <row r="206" spans="1:9" s="11" customFormat="1" x14ac:dyDescent="0.2">
      <c r="A206" s="421" t="s">
        <v>2288</v>
      </c>
      <c r="B206" s="422" t="s">
        <v>2651</v>
      </c>
      <c r="C206" s="424" t="s">
        <v>2652</v>
      </c>
      <c r="D206" s="422"/>
      <c r="E206" s="421" t="s">
        <v>2653</v>
      </c>
      <c r="H206" s="7"/>
      <c r="I206" s="7"/>
    </row>
    <row r="207" spans="1:9" s="11" customFormat="1" x14ac:dyDescent="0.2">
      <c r="A207" s="421" t="s">
        <v>2288</v>
      </c>
      <c r="B207" s="422" t="s">
        <v>2654</v>
      </c>
      <c r="C207" s="424" t="s">
        <v>2655</v>
      </c>
      <c r="D207" s="422"/>
      <c r="E207" s="421" t="s">
        <v>2656</v>
      </c>
      <c r="H207" s="7"/>
      <c r="I207" s="7"/>
    </row>
    <row r="208" spans="1:9" s="11" customFormat="1" x14ac:dyDescent="0.2">
      <c r="A208" s="421" t="s">
        <v>2288</v>
      </c>
      <c r="B208" s="422" t="s">
        <v>2657</v>
      </c>
      <c r="C208" s="424" t="s">
        <v>2658</v>
      </c>
      <c r="D208" s="422"/>
      <c r="E208" s="421" t="s">
        <v>2659</v>
      </c>
      <c r="H208" s="7"/>
      <c r="I208" s="7"/>
    </row>
    <row r="209" spans="1:9" s="11" customFormat="1" x14ac:dyDescent="0.2">
      <c r="A209" s="421" t="s">
        <v>2288</v>
      </c>
      <c r="B209" s="422" t="s">
        <v>2660</v>
      </c>
      <c r="C209" s="424" t="s">
        <v>2661</v>
      </c>
      <c r="D209" s="422"/>
      <c r="E209" s="421" t="s">
        <v>2662</v>
      </c>
      <c r="H209" s="7"/>
      <c r="I209" s="7"/>
    </row>
    <row r="210" spans="1:9" s="11" customFormat="1" x14ac:dyDescent="0.2">
      <c r="A210" s="421" t="s">
        <v>2288</v>
      </c>
      <c r="B210" s="422" t="s">
        <v>2663</v>
      </c>
      <c r="C210" s="424" t="s">
        <v>2664</v>
      </c>
      <c r="D210" s="422"/>
      <c r="E210" s="421" t="s">
        <v>2665</v>
      </c>
      <c r="H210" s="7"/>
      <c r="I210" s="7"/>
    </row>
    <row r="211" spans="1:9" s="11" customFormat="1" x14ac:dyDescent="0.2">
      <c r="A211" s="421" t="s">
        <v>2288</v>
      </c>
      <c r="B211" s="422" t="s">
        <v>2666</v>
      </c>
      <c r="C211" s="424" t="s">
        <v>2667</v>
      </c>
      <c r="D211" s="422"/>
      <c r="E211" s="421" t="s">
        <v>2668</v>
      </c>
      <c r="H211" s="7"/>
      <c r="I211" s="7"/>
    </row>
    <row r="212" spans="1:9" s="11" customFormat="1" x14ac:dyDescent="0.2">
      <c r="A212" s="421" t="s">
        <v>2288</v>
      </c>
      <c r="B212" s="422" t="s">
        <v>2669</v>
      </c>
      <c r="C212" s="424" t="s">
        <v>2670</v>
      </c>
      <c r="D212" s="422"/>
      <c r="E212" s="421" t="s">
        <v>2671</v>
      </c>
      <c r="H212" s="7"/>
      <c r="I212" s="7"/>
    </row>
    <row r="213" spans="1:9" s="11" customFormat="1" x14ac:dyDescent="0.2">
      <c r="A213" s="421" t="s">
        <v>2288</v>
      </c>
      <c r="B213" s="422" t="s">
        <v>2672</v>
      </c>
      <c r="C213" s="424" t="s">
        <v>2673</v>
      </c>
      <c r="D213" s="422"/>
      <c r="E213" s="421" t="s">
        <v>2674</v>
      </c>
      <c r="H213" s="7"/>
      <c r="I213" s="7"/>
    </row>
    <row r="214" spans="1:9" s="11" customFormat="1" x14ac:dyDescent="0.2">
      <c r="A214" s="421" t="s">
        <v>2288</v>
      </c>
      <c r="B214" s="422" t="s">
        <v>2675</v>
      </c>
      <c r="C214" s="424" t="s">
        <v>2676</v>
      </c>
      <c r="D214" s="422"/>
      <c r="E214" s="421" t="s">
        <v>2677</v>
      </c>
      <c r="H214" s="7"/>
      <c r="I214" s="7"/>
    </row>
    <row r="215" spans="1:9" s="11" customFormat="1" x14ac:dyDescent="0.2">
      <c r="A215" s="421" t="s">
        <v>2288</v>
      </c>
      <c r="B215" s="422" t="s">
        <v>2678</v>
      </c>
      <c r="C215" s="424" t="s">
        <v>2679</v>
      </c>
      <c r="D215" s="422"/>
      <c r="E215" s="421" t="s">
        <v>2680</v>
      </c>
      <c r="H215" s="7"/>
      <c r="I215" s="7"/>
    </row>
    <row r="216" spans="1:9" s="11" customFormat="1" x14ac:dyDescent="0.2">
      <c r="A216" s="421" t="s">
        <v>2288</v>
      </c>
      <c r="B216" s="422" t="s">
        <v>2681</v>
      </c>
      <c r="C216" s="424" t="s">
        <v>2682</v>
      </c>
      <c r="D216" s="422"/>
      <c r="E216" s="421" t="s">
        <v>2683</v>
      </c>
      <c r="H216" s="7"/>
      <c r="I216" s="7"/>
    </row>
    <row r="217" spans="1:9" s="11" customFormat="1" x14ac:dyDescent="0.2">
      <c r="A217" s="421" t="s">
        <v>2284</v>
      </c>
      <c r="B217" s="422" t="s">
        <v>2684</v>
      </c>
      <c r="C217" s="424" t="s">
        <v>2685</v>
      </c>
      <c r="D217" s="422"/>
      <c r="E217" s="421" t="s">
        <v>2686</v>
      </c>
      <c r="H217" s="7"/>
      <c r="I217" s="7"/>
    </row>
    <row r="218" spans="1:9" s="11" customFormat="1" x14ac:dyDescent="0.2">
      <c r="A218" s="421" t="s">
        <v>2284</v>
      </c>
      <c r="B218" s="422" t="s">
        <v>2687</v>
      </c>
      <c r="C218" s="424" t="s">
        <v>2688</v>
      </c>
      <c r="D218" s="422"/>
      <c r="E218" s="421" t="s">
        <v>2689</v>
      </c>
      <c r="H218" s="7"/>
      <c r="I218" s="7"/>
    </row>
    <row r="219" spans="1:9" s="11" customFormat="1" x14ac:dyDescent="0.2">
      <c r="A219" s="421" t="s">
        <v>2284</v>
      </c>
      <c r="B219" s="422" t="s">
        <v>2690</v>
      </c>
      <c r="C219" s="424" t="s">
        <v>2691</v>
      </c>
      <c r="D219" s="422"/>
      <c r="E219" s="421" t="s">
        <v>2692</v>
      </c>
      <c r="H219" s="7"/>
      <c r="I219" s="7"/>
    </row>
    <row r="220" spans="1:9" s="11" customFormat="1" x14ac:dyDescent="0.2">
      <c r="A220" s="421" t="s">
        <v>2284</v>
      </c>
      <c r="B220" s="422" t="s">
        <v>2693</v>
      </c>
      <c r="C220" s="424" t="s">
        <v>2694</v>
      </c>
      <c r="D220" s="422"/>
      <c r="E220" s="421" t="s">
        <v>2695</v>
      </c>
      <c r="H220" s="7"/>
      <c r="I220" s="7"/>
    </row>
    <row r="221" spans="1:9" s="11" customFormat="1" x14ac:dyDescent="0.2">
      <c r="A221" s="421" t="s">
        <v>2284</v>
      </c>
      <c r="B221" s="422" t="s">
        <v>2696</v>
      </c>
      <c r="C221" s="424" t="s">
        <v>2697</v>
      </c>
      <c r="D221" s="422"/>
      <c r="E221" s="421" t="s">
        <v>2698</v>
      </c>
      <c r="H221" s="7"/>
      <c r="I221" s="7"/>
    </row>
    <row r="222" spans="1:9" s="11" customFormat="1" x14ac:dyDescent="0.2">
      <c r="A222" s="421" t="s">
        <v>2353</v>
      </c>
      <c r="B222" s="422" t="s">
        <v>2699</v>
      </c>
      <c r="C222" s="424" t="s">
        <v>2700</v>
      </c>
      <c r="D222" s="422"/>
      <c r="E222" s="421" t="s">
        <v>2701</v>
      </c>
      <c r="H222" s="7"/>
      <c r="I222" s="7"/>
    </row>
    <row r="223" spans="1:9" s="11" customFormat="1" x14ac:dyDescent="0.2">
      <c r="A223" s="421" t="s">
        <v>2353</v>
      </c>
      <c r="B223" s="422" t="s">
        <v>2702</v>
      </c>
      <c r="C223" s="424" t="s">
        <v>2703</v>
      </c>
      <c r="D223" s="422"/>
      <c r="E223" s="421" t="s">
        <v>2704</v>
      </c>
      <c r="H223" s="7"/>
      <c r="I223" s="7"/>
    </row>
    <row r="224" spans="1:9" s="11" customFormat="1" x14ac:dyDescent="0.2">
      <c r="A224" s="421" t="s">
        <v>2353</v>
      </c>
      <c r="B224" s="422" t="s">
        <v>2705</v>
      </c>
      <c r="C224" s="424" t="s">
        <v>2706</v>
      </c>
      <c r="D224" s="422"/>
      <c r="E224" s="421" t="s">
        <v>2707</v>
      </c>
      <c r="H224" s="7"/>
      <c r="I224" s="7"/>
    </row>
    <row r="225" spans="1:9" s="11" customFormat="1" x14ac:dyDescent="0.2">
      <c r="A225" s="421" t="s">
        <v>2353</v>
      </c>
      <c r="B225" s="422" t="s">
        <v>2708</v>
      </c>
      <c r="C225" s="424" t="s">
        <v>2709</v>
      </c>
      <c r="D225" s="422"/>
      <c r="E225" s="421" t="s">
        <v>2710</v>
      </c>
      <c r="H225" s="7"/>
      <c r="I225" s="7"/>
    </row>
    <row r="226" spans="1:9" s="11" customFormat="1" x14ac:dyDescent="0.2">
      <c r="A226" s="421" t="s">
        <v>2353</v>
      </c>
      <c r="B226" s="422" t="s">
        <v>2711</v>
      </c>
      <c r="C226" s="424" t="s">
        <v>2712</v>
      </c>
      <c r="D226" s="422"/>
      <c r="E226" s="421" t="s">
        <v>2713</v>
      </c>
      <c r="H226" s="7"/>
      <c r="I226" s="7"/>
    </row>
    <row r="227" spans="1:9" s="11" customFormat="1" x14ac:dyDescent="0.2">
      <c r="A227" s="421" t="s">
        <v>2353</v>
      </c>
      <c r="B227" s="422" t="s">
        <v>2714</v>
      </c>
      <c r="C227" s="424" t="s">
        <v>2715</v>
      </c>
      <c r="D227" s="422"/>
      <c r="E227" s="421" t="s">
        <v>2716</v>
      </c>
      <c r="H227" s="7"/>
      <c r="I227" s="7"/>
    </row>
    <row r="228" spans="1:9" s="11" customFormat="1" x14ac:dyDescent="0.2">
      <c r="A228" s="421" t="s">
        <v>2353</v>
      </c>
      <c r="B228" s="422" t="s">
        <v>2717</v>
      </c>
      <c r="C228" s="424" t="s">
        <v>2718</v>
      </c>
      <c r="D228" s="422"/>
      <c r="E228" s="421" t="s">
        <v>2719</v>
      </c>
      <c r="H228" s="7"/>
      <c r="I228" s="7"/>
    </row>
    <row r="229" spans="1:9" s="11" customFormat="1" x14ac:dyDescent="0.2">
      <c r="A229" s="421" t="s">
        <v>2353</v>
      </c>
      <c r="B229" s="422" t="s">
        <v>2720</v>
      </c>
      <c r="C229" s="424" t="s">
        <v>2721</v>
      </c>
      <c r="D229" s="422"/>
      <c r="E229" s="421" t="s">
        <v>2722</v>
      </c>
      <c r="H229" s="7"/>
      <c r="I229" s="7"/>
    </row>
    <row r="230" spans="1:9" s="11" customFormat="1" x14ac:dyDescent="0.2">
      <c r="A230" s="421" t="s">
        <v>2344</v>
      </c>
      <c r="B230" s="422" t="s">
        <v>2723</v>
      </c>
      <c r="C230" s="424" t="s">
        <v>2724</v>
      </c>
      <c r="D230" s="422"/>
      <c r="E230" s="421" t="s">
        <v>2725</v>
      </c>
      <c r="H230" s="7"/>
      <c r="I230" s="7"/>
    </row>
    <row r="231" spans="1:9" s="11" customFormat="1" x14ac:dyDescent="0.2">
      <c r="A231" s="421" t="s">
        <v>2344</v>
      </c>
      <c r="B231" s="422" t="s">
        <v>2726</v>
      </c>
      <c r="C231" s="424" t="s">
        <v>2727</v>
      </c>
      <c r="D231" s="422"/>
      <c r="E231" s="421" t="s">
        <v>2728</v>
      </c>
      <c r="H231" s="7"/>
      <c r="I231" s="7"/>
    </row>
    <row r="232" spans="1:9" s="11" customFormat="1" x14ac:dyDescent="0.2">
      <c r="A232" s="421" t="s">
        <v>2344</v>
      </c>
      <c r="B232" s="422" t="s">
        <v>2729</v>
      </c>
      <c r="C232" s="424" t="s">
        <v>2730</v>
      </c>
      <c r="D232" s="422"/>
      <c r="E232" s="421" t="s">
        <v>2731</v>
      </c>
      <c r="H232" s="7"/>
      <c r="I232" s="7"/>
    </row>
    <row r="233" spans="1:9" s="11" customFormat="1" x14ac:dyDescent="0.2">
      <c r="A233" s="421" t="s">
        <v>2344</v>
      </c>
      <c r="B233" s="422" t="s">
        <v>2732</v>
      </c>
      <c r="C233" s="424" t="s">
        <v>2733</v>
      </c>
      <c r="D233" s="422"/>
      <c r="E233" s="421" t="s">
        <v>2734</v>
      </c>
      <c r="H233" s="7"/>
      <c r="I233" s="7"/>
    </row>
    <row r="234" spans="1:9" s="11" customFormat="1" x14ac:dyDescent="0.2">
      <c r="A234" s="421" t="s">
        <v>2344</v>
      </c>
      <c r="B234" s="422" t="s">
        <v>2735</v>
      </c>
      <c r="C234" s="424" t="s">
        <v>2736</v>
      </c>
      <c r="D234" s="422"/>
      <c r="E234" s="421" t="s">
        <v>2737</v>
      </c>
      <c r="H234" s="7"/>
      <c r="I234" s="7"/>
    </row>
    <row r="235" spans="1:9" s="11" customFormat="1" x14ac:dyDescent="0.2">
      <c r="A235" s="421" t="s">
        <v>2344</v>
      </c>
      <c r="B235" s="422" t="s">
        <v>2738</v>
      </c>
      <c r="C235" s="424" t="s">
        <v>2739</v>
      </c>
      <c r="D235" s="422"/>
      <c r="E235" s="421" t="s">
        <v>2740</v>
      </c>
      <c r="H235" s="7"/>
      <c r="I235" s="7"/>
    </row>
    <row r="236" spans="1:9" s="11" customFormat="1" x14ac:dyDescent="0.2">
      <c r="A236" s="421" t="s">
        <v>2344</v>
      </c>
      <c r="B236" s="422" t="s">
        <v>2741</v>
      </c>
      <c r="C236" s="424" t="s">
        <v>2742</v>
      </c>
      <c r="D236" s="422"/>
      <c r="E236" s="421" t="s">
        <v>2743</v>
      </c>
      <c r="H236" s="7"/>
      <c r="I236" s="7"/>
    </row>
    <row r="237" spans="1:9" s="11" customFormat="1" x14ac:dyDescent="0.2">
      <c r="A237" s="421" t="s">
        <v>2344</v>
      </c>
      <c r="B237" s="422" t="s">
        <v>2744</v>
      </c>
      <c r="C237" s="424" t="s">
        <v>2745</v>
      </c>
      <c r="D237" s="422"/>
      <c r="E237" s="421" t="s">
        <v>2746</v>
      </c>
      <c r="H237" s="7"/>
      <c r="I237" s="7"/>
    </row>
    <row r="238" spans="1:9" s="11" customFormat="1" x14ac:dyDescent="0.2">
      <c r="A238" s="421" t="s">
        <v>2344</v>
      </c>
      <c r="B238" s="422" t="s">
        <v>2747</v>
      </c>
      <c r="C238" s="424" t="s">
        <v>2748</v>
      </c>
      <c r="D238" s="422"/>
      <c r="E238" s="421" t="s">
        <v>2749</v>
      </c>
      <c r="H238" s="7"/>
      <c r="I238" s="7"/>
    </row>
    <row r="239" spans="1:9" s="11" customFormat="1" x14ac:dyDescent="0.2">
      <c r="A239" s="421" t="s">
        <v>2344</v>
      </c>
      <c r="B239" s="422" t="s">
        <v>2750</v>
      </c>
      <c r="C239" s="424" t="s">
        <v>2751</v>
      </c>
      <c r="D239" s="422"/>
      <c r="E239" s="421" t="s">
        <v>2752</v>
      </c>
      <c r="H239" s="7"/>
      <c r="I239" s="7"/>
    </row>
    <row r="240" spans="1:9" s="11" customFormat="1" x14ac:dyDescent="0.2">
      <c r="A240" s="421" t="s">
        <v>2348</v>
      </c>
      <c r="B240" s="422" t="s">
        <v>2753</v>
      </c>
      <c r="C240" s="424" t="s">
        <v>2754</v>
      </c>
      <c r="D240" s="422"/>
      <c r="E240" s="421" t="s">
        <v>2755</v>
      </c>
      <c r="H240" s="7"/>
      <c r="I240" s="7"/>
    </row>
    <row r="241" spans="1:9" s="11" customFormat="1" x14ac:dyDescent="0.2">
      <c r="A241" s="421" t="s">
        <v>2348</v>
      </c>
      <c r="B241" s="422" t="s">
        <v>2756</v>
      </c>
      <c r="C241" s="424" t="s">
        <v>2757</v>
      </c>
      <c r="D241" s="422"/>
      <c r="E241" s="421" t="s">
        <v>2758</v>
      </c>
      <c r="H241" s="7"/>
      <c r="I241" s="7"/>
    </row>
    <row r="242" spans="1:9" s="11" customFormat="1" x14ac:dyDescent="0.2">
      <c r="A242" s="421" t="s">
        <v>2348</v>
      </c>
      <c r="B242" s="422" t="s">
        <v>2759</v>
      </c>
      <c r="C242" s="424" t="s">
        <v>2760</v>
      </c>
      <c r="D242" s="422"/>
      <c r="E242" s="421" t="s">
        <v>2761</v>
      </c>
      <c r="H242" s="7"/>
      <c r="I242" s="7"/>
    </row>
    <row r="243" spans="1:9" s="11" customFormat="1" x14ac:dyDescent="0.2">
      <c r="A243" s="421" t="s">
        <v>2348</v>
      </c>
      <c r="B243" s="422" t="s">
        <v>2762</v>
      </c>
      <c r="C243" s="424" t="s">
        <v>2763</v>
      </c>
      <c r="D243" s="422"/>
      <c r="E243" s="421" t="s">
        <v>2764</v>
      </c>
      <c r="H243" s="7"/>
      <c r="I243" s="7"/>
    </row>
    <row r="244" spans="1:9" s="11" customFormat="1" x14ac:dyDescent="0.2">
      <c r="A244" s="421" t="s">
        <v>2348</v>
      </c>
      <c r="B244" s="422" t="s">
        <v>2765</v>
      </c>
      <c r="C244" s="424" t="s">
        <v>2766</v>
      </c>
      <c r="D244" s="422"/>
      <c r="E244" s="421" t="s">
        <v>2767</v>
      </c>
      <c r="H244" s="7"/>
      <c r="I244" s="7"/>
    </row>
    <row r="245" spans="1:9" s="11" customFormat="1" x14ac:dyDescent="0.2">
      <c r="A245" s="421" t="s">
        <v>2348</v>
      </c>
      <c r="B245" s="422" t="s">
        <v>2768</v>
      </c>
      <c r="C245" s="424" t="s">
        <v>2769</v>
      </c>
      <c r="D245" s="422"/>
      <c r="E245" s="421" t="s">
        <v>2770</v>
      </c>
      <c r="H245" s="7"/>
      <c r="I245" s="7"/>
    </row>
    <row r="246" spans="1:9" s="11" customFormat="1" x14ac:dyDescent="0.2">
      <c r="A246" s="421" t="s">
        <v>2348</v>
      </c>
      <c r="B246" s="422" t="s">
        <v>2771</v>
      </c>
      <c r="C246" s="424" t="s">
        <v>2772</v>
      </c>
      <c r="D246" s="422"/>
      <c r="E246" s="421" t="s">
        <v>2773</v>
      </c>
      <c r="H246" s="7"/>
      <c r="I246" s="7"/>
    </row>
    <row r="247" spans="1:9" s="11" customFormat="1" x14ac:dyDescent="0.2">
      <c r="A247" s="421" t="s">
        <v>2348</v>
      </c>
      <c r="B247" s="422" t="s">
        <v>2774</v>
      </c>
      <c r="C247" s="424" t="s">
        <v>2775</v>
      </c>
      <c r="D247" s="422"/>
      <c r="E247" s="421" t="s">
        <v>2776</v>
      </c>
      <c r="H247" s="7"/>
      <c r="I247" s="7"/>
    </row>
    <row r="248" spans="1:9" s="11" customFormat="1" x14ac:dyDescent="0.2">
      <c r="A248" s="421" t="s">
        <v>2275</v>
      </c>
      <c r="B248" s="422" t="s">
        <v>2777</v>
      </c>
      <c r="C248" s="424" t="s">
        <v>2778</v>
      </c>
      <c r="D248" s="422"/>
      <c r="E248" s="421" t="s">
        <v>2779</v>
      </c>
      <c r="H248" s="7"/>
      <c r="I248" s="7"/>
    </row>
    <row r="249" spans="1:9" s="11" customFormat="1" x14ac:dyDescent="0.2">
      <c r="A249" s="421" t="s">
        <v>2275</v>
      </c>
      <c r="B249" s="422" t="s">
        <v>2780</v>
      </c>
      <c r="C249" s="424" t="s">
        <v>2781</v>
      </c>
      <c r="D249" s="422"/>
      <c r="E249" s="421" t="s">
        <v>2782</v>
      </c>
      <c r="H249" s="7"/>
      <c r="I249" s="7"/>
    </row>
    <row r="250" spans="1:9" s="11" customFormat="1" x14ac:dyDescent="0.2">
      <c r="A250" s="421" t="s">
        <v>2275</v>
      </c>
      <c r="B250" s="422" t="s">
        <v>2783</v>
      </c>
      <c r="C250" s="424" t="s">
        <v>2784</v>
      </c>
      <c r="D250" s="422"/>
      <c r="E250" s="421" t="s">
        <v>2785</v>
      </c>
      <c r="H250" s="7"/>
      <c r="I250" s="7"/>
    </row>
    <row r="251" spans="1:9" s="11" customFormat="1" x14ac:dyDescent="0.2">
      <c r="A251" s="421" t="s">
        <v>2275</v>
      </c>
      <c r="B251" s="422" t="s">
        <v>2786</v>
      </c>
      <c r="C251" s="424" t="s">
        <v>2787</v>
      </c>
      <c r="D251" s="422"/>
      <c r="E251" s="421" t="s">
        <v>2788</v>
      </c>
      <c r="H251" s="7"/>
      <c r="I251" s="7"/>
    </row>
    <row r="252" spans="1:9" s="11" customFormat="1" x14ac:dyDescent="0.2">
      <c r="A252" s="421" t="s">
        <v>2275</v>
      </c>
      <c r="B252" s="422" t="s">
        <v>2789</v>
      </c>
      <c r="C252" s="424" t="s">
        <v>2790</v>
      </c>
      <c r="D252" s="422"/>
      <c r="E252" s="421" t="s">
        <v>2791</v>
      </c>
      <c r="H252" s="7"/>
      <c r="I252" s="7"/>
    </row>
    <row r="253" spans="1:9" s="11" customFormat="1" x14ac:dyDescent="0.2">
      <c r="A253" s="421" t="s">
        <v>2275</v>
      </c>
      <c r="B253" s="422" t="s">
        <v>2792</v>
      </c>
      <c r="C253" s="424" t="s">
        <v>2793</v>
      </c>
      <c r="D253" s="422"/>
      <c r="E253" s="421" t="s">
        <v>2794</v>
      </c>
      <c r="H253" s="7"/>
      <c r="I253" s="7"/>
    </row>
    <row r="254" spans="1:9" s="11" customFormat="1" x14ac:dyDescent="0.2">
      <c r="A254" s="421" t="s">
        <v>2275</v>
      </c>
      <c r="B254" s="422" t="s">
        <v>2795</v>
      </c>
      <c r="C254" s="424" t="s">
        <v>2796</v>
      </c>
      <c r="D254" s="422"/>
      <c r="E254" s="421" t="s">
        <v>2797</v>
      </c>
      <c r="H254" s="7"/>
      <c r="I254" s="7"/>
    </row>
    <row r="255" spans="1:9" s="11" customFormat="1" x14ac:dyDescent="0.2">
      <c r="A255" s="421" t="s">
        <v>2275</v>
      </c>
      <c r="B255" s="422" t="s">
        <v>2798</v>
      </c>
      <c r="C255" s="424" t="s">
        <v>2799</v>
      </c>
      <c r="D255" s="422"/>
      <c r="E255" s="421" t="s">
        <v>2800</v>
      </c>
      <c r="H255" s="7"/>
      <c r="I255" s="7"/>
    </row>
    <row r="256" spans="1:9" s="11" customFormat="1" x14ac:dyDescent="0.2">
      <c r="A256" s="421" t="s">
        <v>2275</v>
      </c>
      <c r="B256" s="422" t="s">
        <v>2801</v>
      </c>
      <c r="C256" s="424" t="s">
        <v>2802</v>
      </c>
      <c r="D256" s="422"/>
      <c r="E256" s="421" t="s">
        <v>2803</v>
      </c>
      <c r="H256" s="7"/>
      <c r="I256" s="7"/>
    </row>
    <row r="257" spans="1:9" s="11" customFormat="1" x14ac:dyDescent="0.2">
      <c r="A257" s="421" t="s">
        <v>2275</v>
      </c>
      <c r="B257" s="422" t="s">
        <v>2804</v>
      </c>
      <c r="C257" s="424" t="s">
        <v>2805</v>
      </c>
      <c r="D257" s="422"/>
      <c r="E257" s="421" t="s">
        <v>2806</v>
      </c>
      <c r="H257" s="7"/>
      <c r="I257" s="7"/>
    </row>
    <row r="258" spans="1:9" s="11" customFormat="1" x14ac:dyDescent="0.2">
      <c r="A258" s="421" t="s">
        <v>2329</v>
      </c>
      <c r="B258" s="422" t="s">
        <v>2807</v>
      </c>
      <c r="C258" s="424" t="s">
        <v>2808</v>
      </c>
      <c r="D258" s="422"/>
      <c r="E258" s="421" t="s">
        <v>2809</v>
      </c>
      <c r="H258" s="7"/>
      <c r="I258" s="7"/>
    </row>
    <row r="259" spans="1:9" s="11" customFormat="1" x14ac:dyDescent="0.2">
      <c r="A259" s="421" t="s">
        <v>2329</v>
      </c>
      <c r="B259" s="422" t="s">
        <v>2810</v>
      </c>
      <c r="C259" s="424" t="s">
        <v>2811</v>
      </c>
      <c r="D259" s="422"/>
      <c r="E259" s="421" t="s">
        <v>2812</v>
      </c>
      <c r="H259" s="7"/>
      <c r="I259" s="7"/>
    </row>
    <row r="260" spans="1:9" s="11" customFormat="1" x14ac:dyDescent="0.2">
      <c r="A260" s="421" t="s">
        <v>2329</v>
      </c>
      <c r="B260" s="422" t="s">
        <v>2813</v>
      </c>
      <c r="C260" s="424" t="s">
        <v>2814</v>
      </c>
      <c r="D260" s="422"/>
      <c r="E260" s="421" t="s">
        <v>2815</v>
      </c>
      <c r="H260" s="7"/>
      <c r="I260" s="7"/>
    </row>
    <row r="261" spans="1:9" s="11" customFormat="1" x14ac:dyDescent="0.2">
      <c r="A261" s="421" t="s">
        <v>2329</v>
      </c>
      <c r="B261" s="422" t="s">
        <v>2816</v>
      </c>
      <c r="C261" s="424" t="s">
        <v>2817</v>
      </c>
      <c r="D261" s="422"/>
      <c r="E261" s="421" t="s">
        <v>2818</v>
      </c>
      <c r="H261" s="7"/>
      <c r="I261" s="7"/>
    </row>
    <row r="262" spans="1:9" s="11" customFormat="1" x14ac:dyDescent="0.2">
      <c r="A262" s="421" t="s">
        <v>2329</v>
      </c>
      <c r="B262" s="422" t="s">
        <v>2819</v>
      </c>
      <c r="C262" s="424" t="s">
        <v>2820</v>
      </c>
      <c r="D262" s="422"/>
      <c r="E262" s="421" t="s">
        <v>2821</v>
      </c>
      <c r="H262" s="7"/>
      <c r="I262" s="7"/>
    </row>
    <row r="263" spans="1:9" s="11" customFormat="1" x14ac:dyDescent="0.2">
      <c r="A263" s="421" t="s">
        <v>2329</v>
      </c>
      <c r="B263" s="422" t="s">
        <v>2822</v>
      </c>
      <c r="C263" s="424" t="s">
        <v>2823</v>
      </c>
      <c r="D263" s="422"/>
      <c r="E263" s="421" t="s">
        <v>2824</v>
      </c>
      <c r="H263" s="7"/>
      <c r="I263" s="7"/>
    </row>
    <row r="264" spans="1:9" s="11" customFormat="1" x14ac:dyDescent="0.2">
      <c r="A264" s="421" t="s">
        <v>2324</v>
      </c>
      <c r="B264" s="422" t="s">
        <v>2825</v>
      </c>
      <c r="C264" s="424" t="s">
        <v>2826</v>
      </c>
      <c r="D264" s="422"/>
      <c r="E264" s="421" t="s">
        <v>2827</v>
      </c>
      <c r="H264" s="7"/>
      <c r="I264" s="7"/>
    </row>
    <row r="265" spans="1:9" s="11" customFormat="1" x14ac:dyDescent="0.2">
      <c r="A265" s="421" t="s">
        <v>2324</v>
      </c>
      <c r="B265" s="422" t="s">
        <v>2828</v>
      </c>
      <c r="C265" s="424" t="s">
        <v>2829</v>
      </c>
      <c r="D265" s="422"/>
      <c r="E265" s="421" t="s">
        <v>2830</v>
      </c>
      <c r="H265" s="7"/>
      <c r="I265" s="7"/>
    </row>
    <row r="266" spans="1:9" s="11" customFormat="1" x14ac:dyDescent="0.2">
      <c r="A266" s="421" t="s">
        <v>2324</v>
      </c>
      <c r="B266" s="422" t="s">
        <v>2831</v>
      </c>
      <c r="C266" s="424" t="s">
        <v>2832</v>
      </c>
      <c r="D266" s="422"/>
      <c r="E266" s="421" t="s">
        <v>2833</v>
      </c>
      <c r="H266" s="7"/>
      <c r="I266" s="7"/>
    </row>
    <row r="267" spans="1:9" s="11" customFormat="1" x14ac:dyDescent="0.2">
      <c r="A267" s="421" t="s">
        <v>2339</v>
      </c>
      <c r="B267" s="422" t="s">
        <v>2834</v>
      </c>
      <c r="C267" s="424" t="s">
        <v>2835</v>
      </c>
      <c r="D267" s="422"/>
      <c r="E267" s="421" t="s">
        <v>2836</v>
      </c>
      <c r="H267" s="7"/>
      <c r="I267" s="7"/>
    </row>
    <row r="268" spans="1:9" s="11" customFormat="1" x14ac:dyDescent="0.2">
      <c r="A268" s="421" t="s">
        <v>2339</v>
      </c>
      <c r="B268" s="422" t="s">
        <v>2837</v>
      </c>
      <c r="C268" s="424" t="s">
        <v>2838</v>
      </c>
      <c r="D268" s="422"/>
      <c r="E268" s="421" t="s">
        <v>2839</v>
      </c>
      <c r="H268" s="7"/>
      <c r="I268" s="7"/>
    </row>
    <row r="269" spans="1:9" s="11" customFormat="1" x14ac:dyDescent="0.2">
      <c r="A269" s="421" t="s">
        <v>2339</v>
      </c>
      <c r="B269" s="422" t="s">
        <v>2840</v>
      </c>
      <c r="C269" s="424" t="s">
        <v>2841</v>
      </c>
      <c r="D269" s="422"/>
      <c r="E269" s="421" t="s">
        <v>2842</v>
      </c>
      <c r="H269" s="7"/>
      <c r="I269" s="7"/>
    </row>
    <row r="270" spans="1:9" s="11" customFormat="1" x14ac:dyDescent="0.2">
      <c r="A270" s="421" t="s">
        <v>2339</v>
      </c>
      <c r="B270" s="422" t="s">
        <v>2843</v>
      </c>
      <c r="C270" s="424" t="s">
        <v>2844</v>
      </c>
      <c r="D270" s="422"/>
      <c r="E270" s="421" t="s">
        <v>2845</v>
      </c>
      <c r="H270" s="7"/>
      <c r="I270" s="7"/>
    </row>
    <row r="271" spans="1:9" s="11" customFormat="1" x14ac:dyDescent="0.2">
      <c r="A271" s="421" t="s">
        <v>2339</v>
      </c>
      <c r="B271" s="422" t="s">
        <v>2846</v>
      </c>
      <c r="C271" s="424" t="s">
        <v>2847</v>
      </c>
      <c r="D271" s="422"/>
      <c r="E271" s="421" t="s">
        <v>2848</v>
      </c>
      <c r="H271" s="7"/>
      <c r="I271" s="7"/>
    </row>
    <row r="272" spans="1:9" s="11" customFormat="1" x14ac:dyDescent="0.2">
      <c r="A272" s="421" t="s">
        <v>2314</v>
      </c>
      <c r="B272" s="422" t="s">
        <v>2849</v>
      </c>
      <c r="C272" s="424" t="s">
        <v>2850</v>
      </c>
      <c r="D272" s="422"/>
      <c r="E272" s="421" t="s">
        <v>2851</v>
      </c>
      <c r="H272" s="7"/>
      <c r="I272" s="7"/>
    </row>
    <row r="273" spans="1:9" s="11" customFormat="1" x14ac:dyDescent="0.2">
      <c r="A273" s="421" t="s">
        <v>2314</v>
      </c>
      <c r="B273" s="422" t="s">
        <v>2852</v>
      </c>
      <c r="C273" s="424" t="s">
        <v>2853</v>
      </c>
      <c r="D273" s="422"/>
      <c r="E273" s="421" t="s">
        <v>2854</v>
      </c>
      <c r="H273" s="7"/>
      <c r="I273" s="7"/>
    </row>
    <row r="274" spans="1:9" s="11" customFormat="1" x14ac:dyDescent="0.2">
      <c r="A274" s="421" t="s">
        <v>2314</v>
      </c>
      <c r="B274" s="422" t="s">
        <v>2855</v>
      </c>
      <c r="C274" s="424" t="s">
        <v>2856</v>
      </c>
      <c r="D274" s="422"/>
      <c r="E274" s="421" t="s">
        <v>2857</v>
      </c>
      <c r="H274" s="7"/>
      <c r="I274" s="7"/>
    </row>
    <row r="275" spans="1:9" s="11" customFormat="1" x14ac:dyDescent="0.2">
      <c r="A275" s="421" t="s">
        <v>2309</v>
      </c>
      <c r="B275" s="422" t="s">
        <v>2858</v>
      </c>
      <c r="C275" s="424" t="s">
        <v>2859</v>
      </c>
      <c r="D275" s="422"/>
      <c r="E275" s="421" t="s">
        <v>2860</v>
      </c>
      <c r="H275" s="7"/>
      <c r="I275" s="7"/>
    </row>
    <row r="276" spans="1:9" s="11" customFormat="1" x14ac:dyDescent="0.2">
      <c r="A276" s="421" t="s">
        <v>2309</v>
      </c>
      <c r="B276" s="422" t="s">
        <v>2861</v>
      </c>
      <c r="C276" s="424" t="s">
        <v>2862</v>
      </c>
      <c r="D276" s="422"/>
      <c r="E276" s="421" t="s">
        <v>2863</v>
      </c>
      <c r="H276" s="7"/>
      <c r="I276" s="7"/>
    </row>
    <row r="277" spans="1:9" s="11" customFormat="1" x14ac:dyDescent="0.2">
      <c r="A277" s="421" t="s">
        <v>2309</v>
      </c>
      <c r="B277" s="422" t="s">
        <v>2864</v>
      </c>
      <c r="C277" s="424" t="s">
        <v>2865</v>
      </c>
      <c r="D277" s="422"/>
      <c r="E277" s="421" t="s">
        <v>2866</v>
      </c>
      <c r="H277" s="7"/>
      <c r="I277" s="7"/>
    </row>
    <row r="278" spans="1:9" s="11" customFormat="1" x14ac:dyDescent="0.2">
      <c r="A278" s="421" t="s">
        <v>2309</v>
      </c>
      <c r="B278" s="422" t="s">
        <v>2867</v>
      </c>
      <c r="C278" s="424" t="s">
        <v>2868</v>
      </c>
      <c r="D278" s="422"/>
      <c r="E278" s="421" t="s">
        <v>2869</v>
      </c>
      <c r="H278" s="7"/>
      <c r="I278" s="7"/>
    </row>
    <row r="279" spans="1:9" s="11" customFormat="1" x14ac:dyDescent="0.2">
      <c r="A279" s="421" t="s">
        <v>2309</v>
      </c>
      <c r="B279" s="422" t="s">
        <v>2870</v>
      </c>
      <c r="C279" s="424" t="s">
        <v>2871</v>
      </c>
      <c r="D279" s="422"/>
      <c r="E279" s="421" t="s">
        <v>2872</v>
      </c>
      <c r="H279" s="7"/>
      <c r="I279" s="7"/>
    </row>
    <row r="280" spans="1:9" s="11" customFormat="1" x14ac:dyDescent="0.2">
      <c r="A280" s="421" t="s">
        <v>2319</v>
      </c>
      <c r="B280" s="422" t="s">
        <v>2873</v>
      </c>
      <c r="C280" s="424" t="s">
        <v>2874</v>
      </c>
      <c r="D280" s="422"/>
      <c r="E280" s="421" t="s">
        <v>2875</v>
      </c>
      <c r="H280" s="7"/>
      <c r="I280" s="7"/>
    </row>
    <row r="281" spans="1:9" s="11" customFormat="1" x14ac:dyDescent="0.2">
      <c r="A281" s="421" t="s">
        <v>2319</v>
      </c>
      <c r="B281" s="422" t="s">
        <v>2876</v>
      </c>
      <c r="C281" s="424" t="s">
        <v>2877</v>
      </c>
      <c r="D281" s="422"/>
      <c r="E281" s="421" t="s">
        <v>2878</v>
      </c>
      <c r="H281" s="7"/>
      <c r="I281" s="7"/>
    </row>
    <row r="282" spans="1:9" s="11" customFormat="1" x14ac:dyDescent="0.2">
      <c r="A282" s="421" t="s">
        <v>2319</v>
      </c>
      <c r="B282" s="422" t="s">
        <v>2879</v>
      </c>
      <c r="C282" s="424" t="s">
        <v>2880</v>
      </c>
      <c r="D282" s="422"/>
      <c r="E282" s="421" t="s">
        <v>2881</v>
      </c>
      <c r="H282" s="7"/>
      <c r="I282" s="7"/>
    </row>
    <row r="283" spans="1:9" s="11" customFormat="1" x14ac:dyDescent="0.2">
      <c r="A283" s="421" t="s">
        <v>2319</v>
      </c>
      <c r="B283" s="422" t="s">
        <v>2882</v>
      </c>
      <c r="C283" s="424" t="s">
        <v>2883</v>
      </c>
      <c r="D283" s="422"/>
      <c r="E283" s="421" t="s">
        <v>2884</v>
      </c>
      <c r="H283" s="7"/>
      <c r="I283" s="7"/>
    </row>
    <row r="284" spans="1:9" s="11" customFormat="1" x14ac:dyDescent="0.2">
      <c r="A284" s="421" t="s">
        <v>2319</v>
      </c>
      <c r="B284" s="422" t="s">
        <v>2885</v>
      </c>
      <c r="C284" s="424" t="s">
        <v>2886</v>
      </c>
      <c r="D284" s="422"/>
      <c r="E284" s="421" t="s">
        <v>2887</v>
      </c>
      <c r="H284" s="7"/>
      <c r="I284" s="7"/>
    </row>
    <row r="285" spans="1:9" s="11" customFormat="1" x14ac:dyDescent="0.2">
      <c r="A285" s="421" t="s">
        <v>2319</v>
      </c>
      <c r="B285" s="422" t="s">
        <v>2888</v>
      </c>
      <c r="C285" s="424" t="s">
        <v>2889</v>
      </c>
      <c r="D285" s="422"/>
      <c r="E285" s="421" t="s">
        <v>2890</v>
      </c>
      <c r="H285" s="7"/>
      <c r="I285" s="7"/>
    </row>
    <row r="286" spans="1:9" s="11" customFormat="1" x14ac:dyDescent="0.2">
      <c r="A286" s="421" t="s">
        <v>2319</v>
      </c>
      <c r="B286" s="422" t="s">
        <v>2891</v>
      </c>
      <c r="C286" s="424" t="s">
        <v>2892</v>
      </c>
      <c r="D286" s="422"/>
      <c r="E286" s="421" t="s">
        <v>2893</v>
      </c>
      <c r="H286" s="7"/>
      <c r="I286" s="7"/>
    </row>
    <row r="287" spans="1:9" s="11" customFormat="1" x14ac:dyDescent="0.2">
      <c r="A287" s="421" t="s">
        <v>2300</v>
      </c>
      <c r="B287" s="422" t="s">
        <v>2894</v>
      </c>
      <c r="C287" s="424" t="s">
        <v>2895</v>
      </c>
      <c r="D287" s="422"/>
      <c r="E287" s="421" t="s">
        <v>2896</v>
      </c>
      <c r="H287" s="7"/>
      <c r="I287" s="7"/>
    </row>
    <row r="288" spans="1:9" s="11" customFormat="1" x14ac:dyDescent="0.2">
      <c r="A288" s="421" t="s">
        <v>2300</v>
      </c>
      <c r="B288" s="422" t="s">
        <v>2897</v>
      </c>
      <c r="C288" s="424" t="s">
        <v>2898</v>
      </c>
      <c r="D288" s="422"/>
      <c r="E288" s="421" t="s">
        <v>2899</v>
      </c>
      <c r="H288" s="7"/>
      <c r="I288" s="7"/>
    </row>
    <row r="289" spans="1:9" s="11" customFormat="1" x14ac:dyDescent="0.2">
      <c r="A289" s="421" t="s">
        <v>2300</v>
      </c>
      <c r="B289" s="422" t="s">
        <v>2900</v>
      </c>
      <c r="C289" s="424" t="s">
        <v>2901</v>
      </c>
      <c r="D289" s="422"/>
      <c r="E289" s="421" t="s">
        <v>2902</v>
      </c>
      <c r="H289" s="7"/>
      <c r="I289" s="7"/>
    </row>
    <row r="290" spans="1:9" s="11" customFormat="1" x14ac:dyDescent="0.2">
      <c r="A290" s="421" t="s">
        <v>2279</v>
      </c>
      <c r="B290" s="422" t="s">
        <v>2903</v>
      </c>
      <c r="C290" s="424" t="s">
        <v>2278</v>
      </c>
      <c r="D290" s="422"/>
      <c r="E290" s="421" t="s">
        <v>2904</v>
      </c>
      <c r="H290" s="7"/>
      <c r="I290" s="7"/>
    </row>
    <row r="291" spans="1:9" s="11" customFormat="1" x14ac:dyDescent="0.2">
      <c r="A291" s="421" t="s">
        <v>2263</v>
      </c>
      <c r="B291" s="422" t="s">
        <v>2905</v>
      </c>
      <c r="C291" s="424" t="s">
        <v>2906</v>
      </c>
      <c r="D291" s="422"/>
      <c r="E291" s="421" t="s">
        <v>2907</v>
      </c>
      <c r="H291" s="7"/>
      <c r="I291" s="7"/>
    </row>
    <row r="292" spans="1:9" s="11" customFormat="1" x14ac:dyDescent="0.2">
      <c r="A292" s="421" t="s">
        <v>2263</v>
      </c>
      <c r="B292" s="422" t="s">
        <v>2908</v>
      </c>
      <c r="C292" s="424" t="s">
        <v>2909</v>
      </c>
      <c r="D292" s="422"/>
      <c r="E292" s="421" t="s">
        <v>2910</v>
      </c>
      <c r="H292" s="7"/>
      <c r="I292" s="7"/>
    </row>
    <row r="293" spans="1:9" s="11" customFormat="1" x14ac:dyDescent="0.2">
      <c r="A293" s="421" t="s">
        <v>2263</v>
      </c>
      <c r="B293" s="422" t="s">
        <v>2911</v>
      </c>
      <c r="C293" s="424" t="s">
        <v>2912</v>
      </c>
      <c r="D293" s="422"/>
      <c r="E293" s="421" t="s">
        <v>2913</v>
      </c>
      <c r="H293" s="7"/>
      <c r="I293" s="7"/>
    </row>
    <row r="294" spans="1:9" s="11" customFormat="1" x14ac:dyDescent="0.2">
      <c r="A294" s="421" t="s">
        <v>2263</v>
      </c>
      <c r="B294" s="422" t="s">
        <v>2914</v>
      </c>
      <c r="C294" s="424" t="s">
        <v>2915</v>
      </c>
      <c r="D294" s="422"/>
      <c r="E294" s="421" t="s">
        <v>2916</v>
      </c>
      <c r="H294" s="7"/>
      <c r="I294" s="7"/>
    </row>
    <row r="295" spans="1:9" s="11" customFormat="1" x14ac:dyDescent="0.2">
      <c r="A295" s="421" t="s">
        <v>2263</v>
      </c>
      <c r="B295" s="422" t="s">
        <v>2917</v>
      </c>
      <c r="C295" s="424" t="s">
        <v>2918</v>
      </c>
      <c r="D295" s="422"/>
      <c r="E295" s="421" t="s">
        <v>2919</v>
      </c>
      <c r="H295" s="7"/>
      <c r="I295" s="7"/>
    </row>
    <row r="296" spans="1:9" s="11" customFormat="1" x14ac:dyDescent="0.2">
      <c r="A296" s="421" t="s">
        <v>2263</v>
      </c>
      <c r="B296" s="422" t="s">
        <v>2920</v>
      </c>
      <c r="C296" s="424" t="s">
        <v>2921</v>
      </c>
      <c r="D296" s="422"/>
      <c r="E296" s="421" t="s">
        <v>2922</v>
      </c>
      <c r="H296" s="7"/>
      <c r="I296" s="7"/>
    </row>
    <row r="297" spans="1:9" s="11" customFormat="1" x14ac:dyDescent="0.2">
      <c r="A297" s="421" t="s">
        <v>2263</v>
      </c>
      <c r="B297" s="422" t="s">
        <v>2923</v>
      </c>
      <c r="C297" s="424" t="s">
        <v>2924</v>
      </c>
      <c r="D297" s="422"/>
      <c r="E297" s="421" t="s">
        <v>2925</v>
      </c>
      <c r="H297" s="7"/>
      <c r="I297" s="7"/>
    </row>
    <row r="298" spans="1:9" s="11" customFormat="1" x14ac:dyDescent="0.2">
      <c r="A298" s="421" t="s">
        <v>2263</v>
      </c>
      <c r="B298" s="422" t="s">
        <v>2926</v>
      </c>
      <c r="C298" s="424" t="s">
        <v>2927</v>
      </c>
      <c r="D298" s="422"/>
      <c r="E298" s="421" t="s">
        <v>2928</v>
      </c>
      <c r="H298" s="7"/>
      <c r="I298" s="7"/>
    </row>
    <row r="299" spans="1:9" s="11" customFormat="1" x14ac:dyDescent="0.2">
      <c r="A299" s="421" t="s">
        <v>2263</v>
      </c>
      <c r="B299" s="422" t="s">
        <v>2929</v>
      </c>
      <c r="C299" s="424" t="s">
        <v>2930</v>
      </c>
      <c r="D299" s="422"/>
      <c r="E299" s="421" t="s">
        <v>2931</v>
      </c>
      <c r="H299" s="7"/>
      <c r="I299" s="7"/>
    </row>
    <row r="300" spans="1:9" s="11" customFormat="1" x14ac:dyDescent="0.2">
      <c r="A300" s="421" t="s">
        <v>2263</v>
      </c>
      <c r="B300" s="422" t="s">
        <v>2932</v>
      </c>
      <c r="C300" s="424" t="s">
        <v>2933</v>
      </c>
      <c r="D300" s="422"/>
      <c r="E300" s="421" t="s">
        <v>2934</v>
      </c>
      <c r="H300" s="7"/>
      <c r="I300" s="7"/>
    </row>
    <row r="301" spans="1:9" s="11" customFormat="1" x14ac:dyDescent="0.2">
      <c r="A301" s="421" t="s">
        <v>2263</v>
      </c>
      <c r="B301" s="422" t="s">
        <v>2935</v>
      </c>
      <c r="C301" s="424" t="s">
        <v>2936</v>
      </c>
      <c r="D301" s="422"/>
      <c r="E301" s="421" t="s">
        <v>2937</v>
      </c>
      <c r="H301" s="7"/>
      <c r="I301" s="7"/>
    </row>
    <row r="302" spans="1:9" s="11" customFormat="1" x14ac:dyDescent="0.2">
      <c r="A302" s="421" t="s">
        <v>2267</v>
      </c>
      <c r="B302" s="422" t="s">
        <v>2938</v>
      </c>
      <c r="C302" s="424" t="s">
        <v>2939</v>
      </c>
      <c r="D302" s="422"/>
      <c r="E302" s="421" t="s">
        <v>2940</v>
      </c>
      <c r="H302" s="7"/>
      <c r="I302" s="7"/>
    </row>
    <row r="303" spans="1:9" s="11" customFormat="1" x14ac:dyDescent="0.2">
      <c r="A303" s="421" t="s">
        <v>2267</v>
      </c>
      <c r="B303" s="422" t="s">
        <v>2941</v>
      </c>
      <c r="C303" s="424" t="s">
        <v>2942</v>
      </c>
      <c r="D303" s="422"/>
      <c r="E303" s="421" t="s">
        <v>2943</v>
      </c>
      <c r="H303" s="7"/>
      <c r="I303" s="7"/>
    </row>
    <row r="304" spans="1:9" s="11" customFormat="1" x14ac:dyDescent="0.2">
      <c r="A304" s="421" t="s">
        <v>2267</v>
      </c>
      <c r="B304" s="422" t="s">
        <v>2944</v>
      </c>
      <c r="C304" s="424" t="s">
        <v>2945</v>
      </c>
      <c r="D304" s="422"/>
      <c r="E304" s="421" t="s">
        <v>2946</v>
      </c>
      <c r="H304" s="7"/>
      <c r="I304" s="7"/>
    </row>
    <row r="305" spans="1:9" s="11" customFormat="1" x14ac:dyDescent="0.2">
      <c r="A305" s="421" t="s">
        <v>2267</v>
      </c>
      <c r="B305" s="422" t="s">
        <v>2947</v>
      </c>
      <c r="C305" s="424" t="s">
        <v>2948</v>
      </c>
      <c r="D305" s="422"/>
      <c r="E305" s="421" t="s">
        <v>2949</v>
      </c>
      <c r="H305" s="7"/>
      <c r="I305" s="7"/>
    </row>
    <row r="306" spans="1:9" s="11" customFormat="1" x14ac:dyDescent="0.2">
      <c r="A306" s="421" t="s">
        <v>2267</v>
      </c>
      <c r="B306" s="422" t="s">
        <v>2950</v>
      </c>
      <c r="C306" s="424" t="s">
        <v>2951</v>
      </c>
      <c r="D306" s="422"/>
      <c r="E306" s="421" t="s">
        <v>2952</v>
      </c>
      <c r="H306" s="7"/>
      <c r="I306" s="7"/>
    </row>
    <row r="307" spans="1:9" s="11" customFormat="1" x14ac:dyDescent="0.2">
      <c r="A307" s="421" t="s">
        <v>2267</v>
      </c>
      <c r="B307" s="422" t="s">
        <v>2953</v>
      </c>
      <c r="C307" s="424" t="s">
        <v>2954</v>
      </c>
      <c r="D307" s="422"/>
      <c r="E307" s="421" t="s">
        <v>2955</v>
      </c>
      <c r="H307" s="7"/>
      <c r="I307" s="7"/>
    </row>
    <row r="308" spans="1:9" s="11" customFormat="1" x14ac:dyDescent="0.2">
      <c r="A308" s="421" t="s">
        <v>2267</v>
      </c>
      <c r="B308" s="422" t="s">
        <v>2956</v>
      </c>
      <c r="C308" s="424" t="s">
        <v>2957</v>
      </c>
      <c r="D308" s="422"/>
      <c r="E308" s="421" t="s">
        <v>2958</v>
      </c>
      <c r="H308" s="7"/>
      <c r="I308" s="7"/>
    </row>
    <row r="309" spans="1:9" s="11" customFormat="1" x14ac:dyDescent="0.2">
      <c r="A309" s="421" t="s">
        <v>2267</v>
      </c>
      <c r="B309" s="422" t="s">
        <v>2959</v>
      </c>
      <c r="C309" s="424" t="s">
        <v>2960</v>
      </c>
      <c r="D309" s="422"/>
      <c r="E309" s="421" t="s">
        <v>2961</v>
      </c>
      <c r="H309" s="7"/>
      <c r="I309" s="7"/>
    </row>
    <row r="310" spans="1:9" s="11" customFormat="1" x14ac:dyDescent="0.2">
      <c r="A310" s="421" t="s">
        <v>2267</v>
      </c>
      <c r="B310" s="422" t="s">
        <v>2962</v>
      </c>
      <c r="C310" s="424" t="s">
        <v>2963</v>
      </c>
      <c r="D310" s="422"/>
      <c r="E310" s="421" t="s">
        <v>2964</v>
      </c>
      <c r="H310" s="7"/>
      <c r="I310" s="7"/>
    </row>
    <row r="311" spans="1:9" s="11" customFormat="1" x14ac:dyDescent="0.2">
      <c r="A311" s="421" t="s">
        <v>2267</v>
      </c>
      <c r="B311" s="422" t="s">
        <v>2965</v>
      </c>
      <c r="C311" s="424" t="s">
        <v>2966</v>
      </c>
      <c r="D311" s="422"/>
      <c r="E311" s="421" t="s">
        <v>2967</v>
      </c>
      <c r="H311" s="7"/>
      <c r="I311" s="7"/>
    </row>
    <row r="312" spans="1:9" s="11" customFormat="1" x14ac:dyDescent="0.2">
      <c r="A312" s="421" t="s">
        <v>2271</v>
      </c>
      <c r="B312" s="422" t="s">
        <v>2968</v>
      </c>
      <c r="C312" s="424" t="s">
        <v>2969</v>
      </c>
      <c r="D312" s="422"/>
      <c r="E312" s="421" t="s">
        <v>2970</v>
      </c>
      <c r="H312" s="7"/>
      <c r="I312" s="7"/>
    </row>
    <row r="313" spans="1:9" s="11" customFormat="1" x14ac:dyDescent="0.2">
      <c r="A313" s="421" t="s">
        <v>2251</v>
      </c>
      <c r="B313" s="422" t="s">
        <v>2971</v>
      </c>
      <c r="C313" s="424" t="s">
        <v>2972</v>
      </c>
      <c r="D313" s="422"/>
      <c r="E313" s="421" t="s">
        <v>2973</v>
      </c>
      <c r="H313" s="7"/>
      <c r="I313" s="7"/>
    </row>
    <row r="314" spans="1:9" s="11" customFormat="1" x14ac:dyDescent="0.2">
      <c r="A314" s="421" t="s">
        <v>2251</v>
      </c>
      <c r="B314" s="422" t="s">
        <v>2974</v>
      </c>
      <c r="C314" s="424" t="s">
        <v>2975</v>
      </c>
      <c r="D314" s="422"/>
      <c r="E314" s="421" t="s">
        <v>2976</v>
      </c>
      <c r="H314" s="7"/>
      <c r="I314" s="7"/>
    </row>
    <row r="315" spans="1:9" s="11" customFormat="1" x14ac:dyDescent="0.2">
      <c r="A315" s="421" t="s">
        <v>2251</v>
      </c>
      <c r="B315" s="422" t="s">
        <v>2977</v>
      </c>
      <c r="C315" s="424" t="s">
        <v>2978</v>
      </c>
      <c r="D315" s="422"/>
      <c r="E315" s="421" t="s">
        <v>2979</v>
      </c>
      <c r="H315" s="7"/>
      <c r="I315" s="7"/>
    </row>
    <row r="316" spans="1:9" s="11" customFormat="1" x14ac:dyDescent="0.2">
      <c r="A316" s="421" t="s">
        <v>2251</v>
      </c>
      <c r="B316" s="422" t="s">
        <v>2980</v>
      </c>
      <c r="C316" s="424" t="s">
        <v>2981</v>
      </c>
      <c r="D316" s="422"/>
      <c r="E316" s="421" t="s">
        <v>2982</v>
      </c>
      <c r="H316" s="7"/>
      <c r="I316" s="7"/>
    </row>
    <row r="317" spans="1:9" s="11" customFormat="1" x14ac:dyDescent="0.2">
      <c r="A317" s="421" t="s">
        <v>2251</v>
      </c>
      <c r="B317" s="422" t="s">
        <v>2983</v>
      </c>
      <c r="C317" s="424" t="s">
        <v>2984</v>
      </c>
      <c r="D317" s="422"/>
      <c r="E317" s="421" t="s">
        <v>2985</v>
      </c>
      <c r="H317" s="7"/>
      <c r="I317" s="7"/>
    </row>
    <row r="318" spans="1:9" s="11" customFormat="1" x14ac:dyDescent="0.2">
      <c r="A318" s="421" t="s">
        <v>2251</v>
      </c>
      <c r="B318" s="422" t="s">
        <v>2986</v>
      </c>
      <c r="C318" s="424" t="s">
        <v>2987</v>
      </c>
      <c r="D318" s="422"/>
      <c r="E318" s="421" t="s">
        <v>2988</v>
      </c>
      <c r="H318" s="7"/>
      <c r="I318" s="7"/>
    </row>
    <row r="319" spans="1:9" s="11" customFormat="1" x14ac:dyDescent="0.2">
      <c r="A319" s="421" t="s">
        <v>2251</v>
      </c>
      <c r="B319" s="422" t="s">
        <v>2989</v>
      </c>
      <c r="C319" s="424" t="s">
        <v>2990</v>
      </c>
      <c r="D319" s="422"/>
      <c r="E319" s="421" t="s">
        <v>2991</v>
      </c>
      <c r="H319" s="7"/>
      <c r="I319" s="7"/>
    </row>
    <row r="320" spans="1:9" s="11" customFormat="1" x14ac:dyDescent="0.2">
      <c r="A320" s="421" t="s">
        <v>2251</v>
      </c>
      <c r="B320" s="422" t="s">
        <v>2992</v>
      </c>
      <c r="C320" s="424" t="s">
        <v>2993</v>
      </c>
      <c r="D320" s="422"/>
      <c r="E320" s="421" t="s">
        <v>2994</v>
      </c>
      <c r="H320" s="7"/>
      <c r="I320" s="7"/>
    </row>
    <row r="321" spans="1:9" s="11" customFormat="1" x14ac:dyDescent="0.2">
      <c r="A321" s="421" t="s">
        <v>2251</v>
      </c>
      <c r="B321" s="422" t="s">
        <v>2995</v>
      </c>
      <c r="C321" s="424" t="s">
        <v>2996</v>
      </c>
      <c r="D321" s="422"/>
      <c r="E321" s="421" t="s">
        <v>2997</v>
      </c>
      <c r="H321" s="7"/>
      <c r="I321" s="7"/>
    </row>
    <row r="322" spans="1:9" s="11" customFormat="1" x14ac:dyDescent="0.2">
      <c r="A322" s="421" t="s">
        <v>2251</v>
      </c>
      <c r="B322" s="422" t="s">
        <v>2998</v>
      </c>
      <c r="C322" s="424" t="s">
        <v>2999</v>
      </c>
      <c r="D322" s="422"/>
      <c r="E322" s="421" t="s">
        <v>3000</v>
      </c>
      <c r="H322" s="7"/>
      <c r="I322" s="7"/>
    </row>
    <row r="323" spans="1:9" s="11" customFormat="1" x14ac:dyDescent="0.2">
      <c r="A323" s="421" t="s">
        <v>2251</v>
      </c>
      <c r="B323" s="422" t="s">
        <v>3001</v>
      </c>
      <c r="C323" s="424" t="s">
        <v>3002</v>
      </c>
      <c r="D323" s="422"/>
      <c r="E323" s="421" t="s">
        <v>3003</v>
      </c>
      <c r="H323" s="7"/>
      <c r="I323" s="7"/>
    </row>
    <row r="324" spans="1:9" s="11" customFormat="1" x14ac:dyDescent="0.2">
      <c r="A324" s="421" t="s">
        <v>2305</v>
      </c>
      <c r="B324" s="422" t="s">
        <v>3004</v>
      </c>
      <c r="C324" s="424" t="s">
        <v>3005</v>
      </c>
      <c r="D324" s="422"/>
      <c r="E324" s="421" t="s">
        <v>3006</v>
      </c>
      <c r="H324" s="7"/>
      <c r="I324" s="7"/>
    </row>
    <row r="325" spans="1:9" s="11" customFormat="1" x14ac:dyDescent="0.2">
      <c r="A325" s="421" t="s">
        <v>2305</v>
      </c>
      <c r="B325" s="422" t="s">
        <v>3007</v>
      </c>
      <c r="C325" s="424" t="s">
        <v>3008</v>
      </c>
      <c r="D325" s="422"/>
      <c r="E325" s="421" t="s">
        <v>3009</v>
      </c>
      <c r="H325" s="7"/>
      <c r="I325" s="7"/>
    </row>
    <row r="326" spans="1:9" s="11" customFormat="1" x14ac:dyDescent="0.2">
      <c r="A326" s="421" t="s">
        <v>2305</v>
      </c>
      <c r="B326" s="422" t="s">
        <v>3010</v>
      </c>
      <c r="C326" s="424" t="s">
        <v>3011</v>
      </c>
      <c r="D326" s="422"/>
      <c r="E326" s="421" t="s">
        <v>3012</v>
      </c>
      <c r="H326" s="7"/>
      <c r="I326" s="7"/>
    </row>
    <row r="327" spans="1:9" s="11" customFormat="1" x14ac:dyDescent="0.2">
      <c r="A327" s="421" t="s">
        <v>2305</v>
      </c>
      <c r="B327" s="422" t="s">
        <v>3013</v>
      </c>
      <c r="C327" s="424" t="s">
        <v>3014</v>
      </c>
      <c r="D327" s="422"/>
      <c r="E327" s="421" t="s">
        <v>3015</v>
      </c>
      <c r="H327" s="7"/>
      <c r="I327" s="7"/>
    </row>
    <row r="328" spans="1:9" s="11" customFormat="1" x14ac:dyDescent="0.2">
      <c r="A328" s="421" t="s">
        <v>2305</v>
      </c>
      <c r="B328" s="422" t="s">
        <v>3016</v>
      </c>
      <c r="C328" s="424" t="s">
        <v>3017</v>
      </c>
      <c r="D328" s="422"/>
      <c r="E328" s="421" t="s">
        <v>3018</v>
      </c>
      <c r="H328" s="7"/>
      <c r="I328" s="7"/>
    </row>
    <row r="329" spans="1:9" s="11" customFormat="1" x14ac:dyDescent="0.2">
      <c r="A329" s="421" t="s">
        <v>2305</v>
      </c>
      <c r="B329" s="422" t="s">
        <v>3019</v>
      </c>
      <c r="C329" s="424" t="s">
        <v>3020</v>
      </c>
      <c r="D329" s="422"/>
      <c r="E329" s="421" t="s">
        <v>3021</v>
      </c>
      <c r="H329" s="7"/>
      <c r="I329" s="7"/>
    </row>
    <row r="330" spans="1:9" s="11" customFormat="1" x14ac:dyDescent="0.2">
      <c r="A330" s="421" t="s">
        <v>2305</v>
      </c>
      <c r="B330" s="422" t="s">
        <v>3022</v>
      </c>
      <c r="C330" s="424" t="s">
        <v>3023</v>
      </c>
      <c r="D330" s="422"/>
      <c r="E330" s="421" t="s">
        <v>3024</v>
      </c>
      <c r="H330" s="7"/>
      <c r="I330" s="7"/>
    </row>
    <row r="331" spans="1:9" s="11" customFormat="1" x14ac:dyDescent="0.2">
      <c r="A331" s="421" t="s">
        <v>2305</v>
      </c>
      <c r="B331" s="422" t="s">
        <v>3025</v>
      </c>
      <c r="C331" s="424" t="s">
        <v>3026</v>
      </c>
      <c r="D331" s="422"/>
      <c r="E331" s="421" t="s">
        <v>3027</v>
      </c>
      <c r="H331" s="7"/>
      <c r="I331" s="7"/>
    </row>
    <row r="332" spans="1:9" s="11" customFormat="1" x14ac:dyDescent="0.2">
      <c r="A332" s="421" t="s">
        <v>2334</v>
      </c>
      <c r="B332" s="422" t="s">
        <v>3028</v>
      </c>
      <c r="C332" s="424" t="s">
        <v>3029</v>
      </c>
      <c r="D332" s="422"/>
      <c r="E332" s="421" t="s">
        <v>3030</v>
      </c>
      <c r="H332" s="7"/>
      <c r="I332" s="7"/>
    </row>
    <row r="333" spans="1:9" s="11" customFormat="1" x14ac:dyDescent="0.2">
      <c r="A333" s="421" t="s">
        <v>2334</v>
      </c>
      <c r="B333" s="422" t="s">
        <v>3031</v>
      </c>
      <c r="C333" s="424" t="s">
        <v>3032</v>
      </c>
      <c r="D333" s="422"/>
      <c r="E333" s="421" t="s">
        <v>3033</v>
      </c>
      <c r="H333" s="7"/>
      <c r="I333" s="7"/>
    </row>
    <row r="334" spans="1:9" x14ac:dyDescent="0.2">
      <c r="H334" s="7"/>
      <c r="I334" s="7"/>
    </row>
    <row r="335" spans="1:9" x14ac:dyDescent="0.2">
      <c r="B335" s="2"/>
    </row>
    <row r="336" spans="1:9" x14ac:dyDescent="0.2">
      <c r="A336" s="8" t="s">
        <v>46</v>
      </c>
    </row>
    <row r="337" spans="1:3" x14ac:dyDescent="0.2">
      <c r="A337" s="1" t="s">
        <v>160</v>
      </c>
      <c r="B337" s="310" t="s">
        <v>280</v>
      </c>
    </row>
    <row r="338" spans="1:3" x14ac:dyDescent="0.2">
      <c r="A338" s="1" t="s">
        <v>52</v>
      </c>
      <c r="B338" s="310" t="s">
        <v>281</v>
      </c>
      <c r="C338" s="1" t="s">
        <v>282</v>
      </c>
    </row>
    <row r="339" spans="1:3" x14ac:dyDescent="0.2">
      <c r="A339" s="1" t="s">
        <v>161</v>
      </c>
      <c r="B339" s="310"/>
    </row>
    <row r="341" spans="1:3" x14ac:dyDescent="0.2">
      <c r="A341" s="8" t="s">
        <v>162</v>
      </c>
    </row>
    <row r="342" spans="1:3" x14ac:dyDescent="0.2">
      <c r="A342" s="421" t="s">
        <v>157</v>
      </c>
      <c r="B342" s="421" t="s">
        <v>159</v>
      </c>
      <c r="C342" s="426" t="s">
        <v>211</v>
      </c>
    </row>
    <row r="343" spans="1:3" hidden="1" x14ac:dyDescent="0.2">
      <c r="A343" s="426" t="s">
        <v>72</v>
      </c>
      <c r="B343" s="421" t="s">
        <v>158</v>
      </c>
      <c r="C343" s="421" t="s">
        <v>65</v>
      </c>
    </row>
    <row r="344" spans="1:3" s="11" customFormat="1" x14ac:dyDescent="0.2">
      <c r="A344" s="426" t="s">
        <v>3050</v>
      </c>
      <c r="B344" s="421" t="s">
        <v>3051</v>
      </c>
      <c r="C344" s="421" t="s">
        <v>3052</v>
      </c>
    </row>
    <row r="345" spans="1:3" s="11" customFormat="1" x14ac:dyDescent="0.2">
      <c r="A345" s="426" t="s">
        <v>3053</v>
      </c>
      <c r="B345" s="421" t="s">
        <v>3051</v>
      </c>
      <c r="C345" s="421" t="s">
        <v>3054</v>
      </c>
    </row>
    <row r="346" spans="1:3" s="11" customFormat="1" x14ac:dyDescent="0.2">
      <c r="A346" s="426" t="s">
        <v>3055</v>
      </c>
      <c r="B346" s="421" t="s">
        <v>3051</v>
      </c>
      <c r="C346" s="421" t="s">
        <v>3056</v>
      </c>
    </row>
    <row r="347" spans="1:3" s="11" customFormat="1" x14ac:dyDescent="0.2">
      <c r="A347" s="426" t="s">
        <v>3057</v>
      </c>
      <c r="B347" s="421" t="s">
        <v>3051</v>
      </c>
      <c r="C347" s="421" t="s">
        <v>3058</v>
      </c>
    </row>
    <row r="348" spans="1:3" s="11" customFormat="1" x14ac:dyDescent="0.2">
      <c r="A348" s="426" t="s">
        <v>3059</v>
      </c>
      <c r="B348" s="421" t="s">
        <v>3060</v>
      </c>
      <c r="C348" s="421" t="s">
        <v>3061</v>
      </c>
    </row>
    <row r="349" spans="1:3" s="11" customFormat="1" x14ac:dyDescent="0.2">
      <c r="A349" s="426" t="s">
        <v>3062</v>
      </c>
      <c r="B349" s="421" t="s">
        <v>3060</v>
      </c>
      <c r="C349" s="421" t="s">
        <v>3063</v>
      </c>
    </row>
    <row r="350" spans="1:3" s="11" customFormat="1" x14ac:dyDescent="0.2">
      <c r="A350" s="426" t="s">
        <v>3064</v>
      </c>
      <c r="B350" s="421" t="s">
        <v>3060</v>
      </c>
      <c r="C350" s="421" t="s">
        <v>3065</v>
      </c>
    </row>
    <row r="351" spans="1:3" s="11" customFormat="1" x14ac:dyDescent="0.2">
      <c r="A351" s="426" t="s">
        <v>3066</v>
      </c>
      <c r="B351" s="421" t="s">
        <v>3060</v>
      </c>
      <c r="C351" s="421" t="s">
        <v>3067</v>
      </c>
    </row>
    <row r="352" spans="1:3" s="11" customFormat="1" x14ac:dyDescent="0.2">
      <c r="A352" s="426" t="s">
        <v>3068</v>
      </c>
      <c r="B352" s="421" t="s">
        <v>3060</v>
      </c>
      <c r="C352" s="421" t="s">
        <v>3069</v>
      </c>
    </row>
    <row r="353" spans="1:3" s="11" customFormat="1" x14ac:dyDescent="0.2">
      <c r="A353" s="426" t="s">
        <v>3070</v>
      </c>
      <c r="B353" s="421" t="s">
        <v>3060</v>
      </c>
      <c r="C353" s="421" t="s">
        <v>3071</v>
      </c>
    </row>
    <row r="354" spans="1:3" s="11" customFormat="1" x14ac:dyDescent="0.2">
      <c r="A354" s="426" t="s">
        <v>3072</v>
      </c>
      <c r="B354" s="421" t="s">
        <v>3060</v>
      </c>
      <c r="C354" s="421" t="s">
        <v>3073</v>
      </c>
    </row>
    <row r="355" spans="1:3" s="11" customFormat="1" x14ac:dyDescent="0.2">
      <c r="A355" s="426" t="s">
        <v>3074</v>
      </c>
      <c r="B355" s="421" t="s">
        <v>3060</v>
      </c>
      <c r="C355" s="421" t="s">
        <v>3075</v>
      </c>
    </row>
    <row r="356" spans="1:3" s="11" customFormat="1" x14ac:dyDescent="0.2">
      <c r="A356" s="426" t="s">
        <v>3076</v>
      </c>
      <c r="B356" s="421" t="s">
        <v>3060</v>
      </c>
      <c r="C356" s="421" t="s">
        <v>3077</v>
      </c>
    </row>
    <row r="357" spans="1:3" s="11" customFormat="1" x14ac:dyDescent="0.2">
      <c r="A357" s="426" t="s">
        <v>3078</v>
      </c>
      <c r="B357" s="421" t="s">
        <v>3060</v>
      </c>
      <c r="C357" s="421" t="s">
        <v>3079</v>
      </c>
    </row>
    <row r="358" spans="1:3" s="11" customFormat="1" x14ac:dyDescent="0.2">
      <c r="A358" s="426" t="s">
        <v>3080</v>
      </c>
      <c r="B358" s="421" t="s">
        <v>3060</v>
      </c>
      <c r="C358" s="421" t="s">
        <v>3081</v>
      </c>
    </row>
    <row r="359" spans="1:3" s="11" customFormat="1" x14ac:dyDescent="0.2">
      <c r="A359" s="426" t="s">
        <v>3074</v>
      </c>
      <c r="B359" s="421" t="s">
        <v>3082</v>
      </c>
      <c r="C359" s="421" t="s">
        <v>3075</v>
      </c>
    </row>
    <row r="360" spans="1:3" s="11" customFormat="1" x14ac:dyDescent="0.2">
      <c r="A360" s="426" t="s">
        <v>3078</v>
      </c>
      <c r="B360" s="421" t="s">
        <v>3082</v>
      </c>
      <c r="C360" s="421" t="s">
        <v>3079</v>
      </c>
    </row>
    <row r="361" spans="1:3" s="11" customFormat="1" x14ac:dyDescent="0.2">
      <c r="A361" s="426" t="s">
        <v>3083</v>
      </c>
      <c r="B361" s="421" t="s">
        <v>3082</v>
      </c>
      <c r="C361" s="421" t="s">
        <v>3084</v>
      </c>
    </row>
    <row r="362" spans="1:3" s="11" customFormat="1" x14ac:dyDescent="0.2">
      <c r="A362" s="426" t="s">
        <v>3064</v>
      </c>
      <c r="B362" s="421" t="s">
        <v>3082</v>
      </c>
      <c r="C362" s="421" t="s">
        <v>3065</v>
      </c>
    </row>
    <row r="363" spans="1:3" s="11" customFormat="1" x14ac:dyDescent="0.2">
      <c r="A363" s="426" t="s">
        <v>3085</v>
      </c>
      <c r="B363" s="421" t="s">
        <v>3086</v>
      </c>
      <c r="C363" s="421" t="s">
        <v>3087</v>
      </c>
    </row>
    <row r="364" spans="1:3" s="11" customFormat="1" x14ac:dyDescent="0.2">
      <c r="A364" s="426" t="s">
        <v>3088</v>
      </c>
      <c r="B364" s="421" t="s">
        <v>3086</v>
      </c>
      <c r="C364" s="421" t="s">
        <v>3089</v>
      </c>
    </row>
    <row r="365" spans="1:3" s="11" customFormat="1" x14ac:dyDescent="0.2">
      <c r="A365" s="426" t="s">
        <v>3090</v>
      </c>
      <c r="B365" s="421" t="s">
        <v>3086</v>
      </c>
      <c r="C365" s="421" t="s">
        <v>3091</v>
      </c>
    </row>
    <row r="366" spans="1:3" s="11" customFormat="1" x14ac:dyDescent="0.2">
      <c r="A366" s="426" t="s">
        <v>3092</v>
      </c>
      <c r="B366" s="421" t="s">
        <v>3086</v>
      </c>
      <c r="C366" s="421" t="s">
        <v>3093</v>
      </c>
    </row>
    <row r="367" spans="1:3" s="11" customFormat="1" x14ac:dyDescent="0.2">
      <c r="A367" s="426" t="s">
        <v>3094</v>
      </c>
      <c r="B367" s="421" t="s">
        <v>3086</v>
      </c>
      <c r="C367" s="421" t="s">
        <v>3095</v>
      </c>
    </row>
    <row r="368" spans="1:3" s="11" customFormat="1" x14ac:dyDescent="0.2">
      <c r="A368" s="426" t="s">
        <v>3096</v>
      </c>
      <c r="B368" s="421" t="s">
        <v>3086</v>
      </c>
      <c r="C368" s="421" t="s">
        <v>3097</v>
      </c>
    </row>
    <row r="369" spans="1:3" s="11" customFormat="1" x14ac:dyDescent="0.2">
      <c r="A369" s="426" t="s">
        <v>3098</v>
      </c>
      <c r="B369" s="421" t="s">
        <v>3099</v>
      </c>
      <c r="C369" s="421" t="s">
        <v>3100</v>
      </c>
    </row>
    <row r="370" spans="1:3" s="11" customFormat="1" x14ac:dyDescent="0.2">
      <c r="A370" s="426" t="s">
        <v>3101</v>
      </c>
      <c r="B370" s="421" t="s">
        <v>3099</v>
      </c>
      <c r="C370" s="421" t="s">
        <v>3102</v>
      </c>
    </row>
    <row r="371" spans="1:3" s="11" customFormat="1" x14ac:dyDescent="0.2">
      <c r="A371" s="426" t="s">
        <v>3103</v>
      </c>
      <c r="B371" s="421" t="s">
        <v>3104</v>
      </c>
      <c r="C371" s="421" t="s">
        <v>3105</v>
      </c>
    </row>
    <row r="372" spans="1:3" s="11" customFormat="1" x14ac:dyDescent="0.2">
      <c r="A372" s="426" t="s">
        <v>3106</v>
      </c>
      <c r="B372" s="421" t="s">
        <v>3104</v>
      </c>
      <c r="C372" s="421" t="s">
        <v>3107</v>
      </c>
    </row>
    <row r="373" spans="1:3" s="11" customFormat="1" x14ac:dyDescent="0.2">
      <c r="A373" s="426" t="s">
        <v>3108</v>
      </c>
      <c r="B373" s="421" t="s">
        <v>3104</v>
      </c>
      <c r="C373" s="421" t="s">
        <v>3109</v>
      </c>
    </row>
    <row r="374" spans="1:3" s="11" customFormat="1" x14ac:dyDescent="0.2">
      <c r="A374" s="426" t="s">
        <v>3110</v>
      </c>
      <c r="B374" s="421" t="s">
        <v>3104</v>
      </c>
      <c r="C374" s="421" t="s">
        <v>3111</v>
      </c>
    </row>
    <row r="375" spans="1:3" s="11" customFormat="1" x14ac:dyDescent="0.2">
      <c r="A375" s="426" t="s">
        <v>3112</v>
      </c>
      <c r="B375" s="421" t="s">
        <v>3104</v>
      </c>
      <c r="C375" s="421" t="s">
        <v>3113</v>
      </c>
    </row>
    <row r="376" spans="1:3" s="11" customFormat="1" x14ac:dyDescent="0.2">
      <c r="A376" s="426" t="s">
        <v>3114</v>
      </c>
      <c r="B376" s="421" t="s">
        <v>3104</v>
      </c>
      <c r="C376" s="421" t="s">
        <v>3115</v>
      </c>
    </row>
    <row r="377" spans="1:3" s="11" customFormat="1" x14ac:dyDescent="0.2">
      <c r="A377" s="426" t="s">
        <v>3116</v>
      </c>
      <c r="B377" s="421" t="s">
        <v>3104</v>
      </c>
      <c r="C377" s="421" t="s">
        <v>3117</v>
      </c>
    </row>
    <row r="378" spans="1:3" s="11" customFormat="1" x14ac:dyDescent="0.2">
      <c r="A378" s="426" t="s">
        <v>3103</v>
      </c>
      <c r="B378" s="421" t="s">
        <v>3118</v>
      </c>
      <c r="C378" s="421" t="s">
        <v>3105</v>
      </c>
    </row>
    <row r="379" spans="1:3" s="11" customFormat="1" x14ac:dyDescent="0.2">
      <c r="A379" s="426" t="s">
        <v>3088</v>
      </c>
      <c r="B379" s="421" t="s">
        <v>3118</v>
      </c>
      <c r="C379" s="421" t="s">
        <v>3089</v>
      </c>
    </row>
    <row r="380" spans="1:3" s="11" customFormat="1" x14ac:dyDescent="0.2">
      <c r="A380" s="426" t="s">
        <v>3106</v>
      </c>
      <c r="B380" s="421" t="s">
        <v>3118</v>
      </c>
      <c r="C380" s="421" t="s">
        <v>3107</v>
      </c>
    </row>
    <row r="381" spans="1:3" s="11" customFormat="1" x14ac:dyDescent="0.2">
      <c r="A381" s="426" t="s">
        <v>3119</v>
      </c>
      <c r="B381" s="421" t="s">
        <v>3118</v>
      </c>
      <c r="C381" s="421" t="s">
        <v>3120</v>
      </c>
    </row>
    <row r="382" spans="1:3" s="11" customFormat="1" x14ac:dyDescent="0.2">
      <c r="A382" s="426" t="s">
        <v>3092</v>
      </c>
      <c r="B382" s="421" t="s">
        <v>3118</v>
      </c>
      <c r="C382" s="421" t="s">
        <v>3093</v>
      </c>
    </row>
    <row r="383" spans="1:3" s="11" customFormat="1" x14ac:dyDescent="0.2">
      <c r="A383" s="426" t="s">
        <v>3121</v>
      </c>
      <c r="B383" s="421" t="s">
        <v>3118</v>
      </c>
      <c r="C383" s="421" t="s">
        <v>3122</v>
      </c>
    </row>
    <row r="384" spans="1:3" s="11" customFormat="1" x14ac:dyDescent="0.2">
      <c r="A384" s="426" t="s">
        <v>3123</v>
      </c>
      <c r="B384" s="421" t="s">
        <v>3118</v>
      </c>
      <c r="C384" s="421" t="s">
        <v>3124</v>
      </c>
    </row>
    <row r="385" spans="1:3" s="11" customFormat="1" x14ac:dyDescent="0.2">
      <c r="A385" s="426" t="s">
        <v>3125</v>
      </c>
      <c r="B385" s="421" t="s">
        <v>3118</v>
      </c>
      <c r="C385" s="421" t="s">
        <v>3126</v>
      </c>
    </row>
    <row r="386" spans="1:3" s="11" customFormat="1" x14ac:dyDescent="0.2">
      <c r="A386" s="426" t="s">
        <v>3108</v>
      </c>
      <c r="B386" s="421" t="s">
        <v>3118</v>
      </c>
      <c r="C386" s="421" t="s">
        <v>3109</v>
      </c>
    </row>
    <row r="387" spans="1:3" s="11" customFormat="1" x14ac:dyDescent="0.2">
      <c r="A387" s="426" t="s">
        <v>3108</v>
      </c>
      <c r="B387" s="421" t="s">
        <v>3127</v>
      </c>
      <c r="C387" s="421" t="s">
        <v>3109</v>
      </c>
    </row>
    <row r="388" spans="1:3" s="11" customFormat="1" x14ac:dyDescent="0.2">
      <c r="A388" s="426" t="s">
        <v>3110</v>
      </c>
      <c r="B388" s="421" t="s">
        <v>3127</v>
      </c>
      <c r="C388" s="421" t="s">
        <v>3111</v>
      </c>
    </row>
    <row r="389" spans="1:3" s="11" customFormat="1" x14ac:dyDescent="0.2">
      <c r="A389" s="426" t="s">
        <v>3128</v>
      </c>
      <c r="B389" s="421" t="s">
        <v>3127</v>
      </c>
      <c r="C389" s="421" t="s">
        <v>3129</v>
      </c>
    </row>
    <row r="390" spans="1:3" s="11" customFormat="1" x14ac:dyDescent="0.2">
      <c r="A390" s="426" t="s">
        <v>3130</v>
      </c>
      <c r="B390" s="421" t="s">
        <v>3127</v>
      </c>
      <c r="C390" s="421" t="s">
        <v>3131</v>
      </c>
    </row>
    <row r="391" spans="1:3" s="11" customFormat="1" x14ac:dyDescent="0.2">
      <c r="A391" s="426" t="s">
        <v>3112</v>
      </c>
      <c r="B391" s="421" t="s">
        <v>3127</v>
      </c>
      <c r="C391" s="421" t="s">
        <v>3113</v>
      </c>
    </row>
    <row r="392" spans="1:3" s="11" customFormat="1" x14ac:dyDescent="0.2">
      <c r="A392" s="426" t="s">
        <v>3114</v>
      </c>
      <c r="B392" s="421" t="s">
        <v>3127</v>
      </c>
      <c r="C392" s="421" t="s">
        <v>3115</v>
      </c>
    </row>
    <row r="393" spans="1:3" s="11" customFormat="1" x14ac:dyDescent="0.2">
      <c r="A393" s="426" t="s">
        <v>3132</v>
      </c>
      <c r="B393" s="421" t="s">
        <v>3127</v>
      </c>
      <c r="C393" s="421" t="s">
        <v>3133</v>
      </c>
    </row>
    <row r="394" spans="1:3" s="11" customFormat="1" x14ac:dyDescent="0.2">
      <c r="A394" s="426" t="s">
        <v>3116</v>
      </c>
      <c r="B394" s="421" t="s">
        <v>3127</v>
      </c>
      <c r="C394" s="421" t="s">
        <v>3117</v>
      </c>
    </row>
    <row r="395" spans="1:3" s="11" customFormat="1" x14ac:dyDescent="0.2">
      <c r="A395" s="426" t="s">
        <v>3119</v>
      </c>
      <c r="B395" s="421" t="s">
        <v>3127</v>
      </c>
      <c r="C395" s="421" t="s">
        <v>3120</v>
      </c>
    </row>
    <row r="396" spans="1:3" s="11" customFormat="1" x14ac:dyDescent="0.2">
      <c r="A396" s="426" t="s">
        <v>3121</v>
      </c>
      <c r="B396" s="421" t="s">
        <v>3127</v>
      </c>
      <c r="C396" s="421" t="s">
        <v>3122</v>
      </c>
    </row>
    <row r="397" spans="1:3" s="11" customFormat="1" x14ac:dyDescent="0.2">
      <c r="A397" s="426" t="s">
        <v>3103</v>
      </c>
      <c r="B397" s="421" t="s">
        <v>3127</v>
      </c>
      <c r="C397" s="421" t="s">
        <v>3105</v>
      </c>
    </row>
    <row r="398" spans="1:3" s="11" customFormat="1" x14ac:dyDescent="0.2">
      <c r="A398" s="426" t="s">
        <v>3106</v>
      </c>
      <c r="B398" s="421" t="s">
        <v>3127</v>
      </c>
      <c r="C398" s="421" t="s">
        <v>3107</v>
      </c>
    </row>
    <row r="399" spans="1:3" s="11" customFormat="1" x14ac:dyDescent="0.2">
      <c r="A399" s="426" t="s">
        <v>3094</v>
      </c>
      <c r="B399" s="421" t="s">
        <v>3127</v>
      </c>
      <c r="C399" s="421" t="s">
        <v>3095</v>
      </c>
    </row>
    <row r="400" spans="1:3" s="11" customFormat="1" x14ac:dyDescent="0.2">
      <c r="A400" s="426" t="s">
        <v>3123</v>
      </c>
      <c r="B400" s="421" t="s">
        <v>3127</v>
      </c>
      <c r="C400" s="421" t="s">
        <v>3124</v>
      </c>
    </row>
    <row r="401" spans="1:3" s="11" customFormat="1" x14ac:dyDescent="0.2">
      <c r="A401" s="426" t="s">
        <v>3059</v>
      </c>
      <c r="B401" s="421" t="s">
        <v>3134</v>
      </c>
      <c r="C401" s="421" t="s">
        <v>3061</v>
      </c>
    </row>
    <row r="402" spans="1:3" s="11" customFormat="1" x14ac:dyDescent="0.2">
      <c r="A402" s="426" t="s">
        <v>3064</v>
      </c>
      <c r="B402" s="421" t="s">
        <v>3134</v>
      </c>
      <c r="C402" s="421" t="s">
        <v>3065</v>
      </c>
    </row>
    <row r="403" spans="1:3" s="11" customFormat="1" x14ac:dyDescent="0.2">
      <c r="A403" s="426" t="s">
        <v>3066</v>
      </c>
      <c r="B403" s="421" t="s">
        <v>3134</v>
      </c>
      <c r="C403" s="421" t="s">
        <v>3067</v>
      </c>
    </row>
    <row r="404" spans="1:3" s="11" customFormat="1" x14ac:dyDescent="0.2">
      <c r="A404" s="426" t="s">
        <v>3070</v>
      </c>
      <c r="B404" s="421" t="s">
        <v>3134</v>
      </c>
      <c r="C404" s="421" t="s">
        <v>3071</v>
      </c>
    </row>
    <row r="405" spans="1:3" s="11" customFormat="1" x14ac:dyDescent="0.2">
      <c r="A405" s="426" t="s">
        <v>3072</v>
      </c>
      <c r="B405" s="421" t="s">
        <v>3134</v>
      </c>
      <c r="C405" s="421" t="s">
        <v>3073</v>
      </c>
    </row>
    <row r="406" spans="1:3" s="11" customFormat="1" x14ac:dyDescent="0.2">
      <c r="A406" s="426" t="s">
        <v>3135</v>
      </c>
      <c r="B406" s="421" t="s">
        <v>3136</v>
      </c>
      <c r="C406" s="421" t="s">
        <v>3137</v>
      </c>
    </row>
    <row r="407" spans="1:3" s="11" customFormat="1" x14ac:dyDescent="0.2">
      <c r="A407" s="426" t="s">
        <v>3138</v>
      </c>
      <c r="B407" s="421" t="s">
        <v>3136</v>
      </c>
      <c r="C407" s="421" t="s">
        <v>3139</v>
      </c>
    </row>
    <row r="408" spans="1:3" s="11" customFormat="1" x14ac:dyDescent="0.2">
      <c r="A408" s="426" t="s">
        <v>281</v>
      </c>
      <c r="B408" s="421" t="s">
        <v>3136</v>
      </c>
      <c r="C408" s="421" t="s">
        <v>282</v>
      </c>
    </row>
    <row r="409" spans="1:3" s="11" customFormat="1" x14ac:dyDescent="0.2">
      <c r="A409" s="426" t="s">
        <v>3140</v>
      </c>
      <c r="B409" s="421" t="s">
        <v>3136</v>
      </c>
      <c r="C409" s="421" t="s">
        <v>3141</v>
      </c>
    </row>
    <row r="410" spans="1:3" s="11" customFormat="1" x14ac:dyDescent="0.2">
      <c r="A410" s="426" t="s">
        <v>3142</v>
      </c>
      <c r="B410" s="421" t="s">
        <v>3136</v>
      </c>
      <c r="C410" s="421" t="s">
        <v>3143</v>
      </c>
    </row>
    <row r="411" spans="1:3" s="11" customFormat="1" x14ac:dyDescent="0.2">
      <c r="A411" s="426" t="s">
        <v>3144</v>
      </c>
      <c r="B411" s="421" t="s">
        <v>3136</v>
      </c>
      <c r="C411" s="421" t="s">
        <v>3145</v>
      </c>
    </row>
    <row r="412" spans="1:3" s="11" customFormat="1" x14ac:dyDescent="0.2">
      <c r="A412" s="426" t="s">
        <v>3146</v>
      </c>
      <c r="B412" s="421" t="s">
        <v>3136</v>
      </c>
      <c r="C412" s="421" t="s">
        <v>3147</v>
      </c>
    </row>
    <row r="413" spans="1:3" s="11" customFormat="1" x14ac:dyDescent="0.2">
      <c r="A413" s="426" t="s">
        <v>3148</v>
      </c>
      <c r="B413" s="421" t="s">
        <v>3136</v>
      </c>
      <c r="C413" s="421" t="s">
        <v>3149</v>
      </c>
    </row>
    <row r="414" spans="1:3" s="11" customFormat="1" x14ac:dyDescent="0.2">
      <c r="A414" s="426" t="s">
        <v>3150</v>
      </c>
      <c r="B414" s="421" t="s">
        <v>3136</v>
      </c>
      <c r="C414" s="421" t="s">
        <v>3151</v>
      </c>
    </row>
    <row r="415" spans="1:3" s="11" customFormat="1" x14ac:dyDescent="0.2">
      <c r="A415" s="426" t="s">
        <v>3152</v>
      </c>
      <c r="B415" s="421" t="s">
        <v>3136</v>
      </c>
      <c r="C415" s="421" t="s">
        <v>3153</v>
      </c>
    </row>
    <row r="416" spans="1:3" s="11" customFormat="1" x14ac:dyDescent="0.2">
      <c r="A416" s="426" t="s">
        <v>3152</v>
      </c>
      <c r="B416" s="421" t="s">
        <v>3154</v>
      </c>
      <c r="C416" s="421" t="s">
        <v>3153</v>
      </c>
    </row>
    <row r="417" spans="1:3" s="11" customFormat="1" x14ac:dyDescent="0.2">
      <c r="A417" s="426" t="s">
        <v>281</v>
      </c>
      <c r="B417" s="421" t="s">
        <v>3154</v>
      </c>
      <c r="C417" s="421" t="s">
        <v>282</v>
      </c>
    </row>
    <row r="418" spans="1:3" s="11" customFormat="1" x14ac:dyDescent="0.2">
      <c r="A418" s="426" t="s">
        <v>3135</v>
      </c>
      <c r="B418" s="421" t="s">
        <v>3154</v>
      </c>
      <c r="C418" s="421" t="s">
        <v>3137</v>
      </c>
    </row>
    <row r="419" spans="1:3" s="11" customFormat="1" x14ac:dyDescent="0.2">
      <c r="A419" s="426" t="s">
        <v>3142</v>
      </c>
      <c r="B419" s="421" t="s">
        <v>3154</v>
      </c>
      <c r="C419" s="421" t="s">
        <v>3143</v>
      </c>
    </row>
    <row r="420" spans="1:3" s="11" customFormat="1" x14ac:dyDescent="0.2">
      <c r="A420" s="426" t="s">
        <v>3138</v>
      </c>
      <c r="B420" s="421" t="s">
        <v>3154</v>
      </c>
      <c r="C420" s="421" t="s">
        <v>3139</v>
      </c>
    </row>
    <row r="421" spans="1:3" s="11" customFormat="1" x14ac:dyDescent="0.2">
      <c r="A421" s="426" t="s">
        <v>3140</v>
      </c>
      <c r="B421" s="421" t="s">
        <v>3154</v>
      </c>
      <c r="C421" s="421" t="s">
        <v>3141</v>
      </c>
    </row>
    <row r="422" spans="1:3" s="11" customFormat="1" x14ac:dyDescent="0.2">
      <c r="A422" s="426" t="s">
        <v>3144</v>
      </c>
      <c r="B422" s="421" t="s">
        <v>3154</v>
      </c>
      <c r="C422" s="421" t="s">
        <v>3145</v>
      </c>
    </row>
    <row r="423" spans="1:3" s="11" customFormat="1" x14ac:dyDescent="0.2">
      <c r="A423" s="426" t="s">
        <v>3148</v>
      </c>
      <c r="B423" s="421" t="s">
        <v>3154</v>
      </c>
      <c r="C423" s="421" t="s">
        <v>3149</v>
      </c>
    </row>
    <row r="424" spans="1:3" s="11" customFormat="1" x14ac:dyDescent="0.2">
      <c r="A424" s="426" t="s">
        <v>3155</v>
      </c>
      <c r="B424" s="421" t="s">
        <v>3154</v>
      </c>
      <c r="C424" s="421" t="s">
        <v>3156</v>
      </c>
    </row>
    <row r="425" spans="1:3" s="11" customFormat="1" x14ac:dyDescent="0.2">
      <c r="A425" s="426" t="s">
        <v>3146</v>
      </c>
      <c r="B425" s="421" t="s">
        <v>3154</v>
      </c>
      <c r="C425" s="421" t="s">
        <v>3147</v>
      </c>
    </row>
    <row r="426" spans="1:3" s="11" customFormat="1" x14ac:dyDescent="0.2">
      <c r="A426" s="426" t="s">
        <v>3157</v>
      </c>
      <c r="B426" s="421" t="s">
        <v>3154</v>
      </c>
      <c r="C426" s="421" t="s">
        <v>3158</v>
      </c>
    </row>
    <row r="427" spans="1:3" s="11" customFormat="1" x14ac:dyDescent="0.2">
      <c r="A427" s="426" t="s">
        <v>3159</v>
      </c>
      <c r="B427" s="421" t="s">
        <v>3154</v>
      </c>
      <c r="C427" s="421" t="s">
        <v>3160</v>
      </c>
    </row>
    <row r="428" spans="1:3" s="11" customFormat="1" x14ac:dyDescent="0.2">
      <c r="A428" s="426" t="s">
        <v>3161</v>
      </c>
      <c r="B428" s="421" t="s">
        <v>3154</v>
      </c>
      <c r="C428" s="421" t="s">
        <v>3162</v>
      </c>
    </row>
    <row r="429" spans="1:3" s="11" customFormat="1" x14ac:dyDescent="0.2">
      <c r="A429" s="426" t="s">
        <v>3150</v>
      </c>
      <c r="B429" s="421" t="s">
        <v>3154</v>
      </c>
      <c r="C429" s="421" t="s">
        <v>3151</v>
      </c>
    </row>
    <row r="430" spans="1:3" s="11" customFormat="1" x14ac:dyDescent="0.2">
      <c r="A430" s="426" t="s">
        <v>3163</v>
      </c>
      <c r="B430" s="421" t="s">
        <v>3051</v>
      </c>
      <c r="C430" s="421" t="s">
        <v>3164</v>
      </c>
    </row>
    <row r="431" spans="1:3" s="11" customFormat="1" x14ac:dyDescent="0.2">
      <c r="A431" s="426" t="s">
        <v>3165</v>
      </c>
      <c r="B431" s="421" t="s">
        <v>3086</v>
      </c>
      <c r="C431" s="421" t="s">
        <v>3166</v>
      </c>
    </row>
    <row r="432" spans="1:3" s="11" customFormat="1" x14ac:dyDescent="0.2">
      <c r="A432" s="426" t="s">
        <v>3167</v>
      </c>
      <c r="B432" s="421" t="s">
        <v>3086</v>
      </c>
      <c r="C432" s="421" t="s">
        <v>3168</v>
      </c>
    </row>
    <row r="433" spans="1:3" s="11" customFormat="1" x14ac:dyDescent="0.2">
      <c r="A433" s="426" t="s">
        <v>3103</v>
      </c>
      <c r="B433" s="421" t="s">
        <v>3086</v>
      </c>
      <c r="C433" s="421" t="s">
        <v>3105</v>
      </c>
    </row>
    <row r="434" spans="1:3" s="11" customFormat="1" x14ac:dyDescent="0.2">
      <c r="A434" s="426" t="s">
        <v>3169</v>
      </c>
      <c r="B434" s="421" t="s">
        <v>3099</v>
      </c>
      <c r="C434" s="421" t="s">
        <v>3170</v>
      </c>
    </row>
    <row r="435" spans="1:3" s="11" customFormat="1" x14ac:dyDescent="0.2">
      <c r="A435" s="426" t="s">
        <v>3171</v>
      </c>
      <c r="B435" s="421" t="s">
        <v>3099</v>
      </c>
      <c r="C435" s="421" t="s">
        <v>3172</v>
      </c>
    </row>
    <row r="436" spans="1:3" s="11" customFormat="1" x14ac:dyDescent="0.2">
      <c r="A436" s="426" t="s">
        <v>3173</v>
      </c>
      <c r="B436" s="421" t="s">
        <v>3099</v>
      </c>
      <c r="C436" s="421" t="s">
        <v>3174</v>
      </c>
    </row>
    <row r="437" spans="1:3" s="11" customFormat="1" x14ac:dyDescent="0.2">
      <c r="A437" s="426" t="s">
        <v>3175</v>
      </c>
      <c r="B437" s="421" t="s">
        <v>3099</v>
      </c>
      <c r="C437" s="421" t="s">
        <v>3176</v>
      </c>
    </row>
    <row r="438" spans="1:3" s="11" customFormat="1" x14ac:dyDescent="0.2">
      <c r="A438" s="426" t="s">
        <v>3177</v>
      </c>
      <c r="B438" s="421" t="s">
        <v>3099</v>
      </c>
      <c r="C438" s="421" t="s">
        <v>3178</v>
      </c>
    </row>
    <row r="439" spans="1:3" s="11" customFormat="1" x14ac:dyDescent="0.2">
      <c r="A439" s="426" t="s">
        <v>3179</v>
      </c>
      <c r="B439" s="421" t="s">
        <v>3099</v>
      </c>
      <c r="C439" s="421" t="s">
        <v>3180</v>
      </c>
    </row>
    <row r="440" spans="1:3" s="11" customFormat="1" x14ac:dyDescent="0.2">
      <c r="A440" s="426" t="s">
        <v>3181</v>
      </c>
      <c r="B440" s="421" t="s">
        <v>3099</v>
      </c>
      <c r="C440" s="421" t="s">
        <v>3182</v>
      </c>
    </row>
    <row r="441" spans="1:3" s="11" customFormat="1" x14ac:dyDescent="0.2">
      <c r="A441" s="426" t="s">
        <v>3183</v>
      </c>
      <c r="B441" s="421" t="s">
        <v>3099</v>
      </c>
      <c r="C441" s="421" t="s">
        <v>3184</v>
      </c>
    </row>
    <row r="442" spans="1:3" s="11" customFormat="1" x14ac:dyDescent="0.2">
      <c r="A442" s="426" t="s">
        <v>3185</v>
      </c>
      <c r="B442" s="421" t="s">
        <v>3099</v>
      </c>
      <c r="C442" s="421" t="s">
        <v>3186</v>
      </c>
    </row>
    <row r="443" spans="1:3" s="11" customFormat="1" x14ac:dyDescent="0.2">
      <c r="A443" s="426" t="s">
        <v>3083</v>
      </c>
      <c r="B443" s="421" t="s">
        <v>3187</v>
      </c>
      <c r="C443" s="421" t="s">
        <v>3084</v>
      </c>
    </row>
    <row r="444" spans="1:3" s="11" customFormat="1" x14ac:dyDescent="0.2">
      <c r="A444" s="426" t="s">
        <v>3188</v>
      </c>
      <c r="B444" s="421" t="s">
        <v>3187</v>
      </c>
      <c r="C444" s="421" t="s">
        <v>3189</v>
      </c>
    </row>
    <row r="445" spans="1:3" s="11" customFormat="1" x14ac:dyDescent="0.2">
      <c r="A445" s="426" t="s">
        <v>3190</v>
      </c>
      <c r="B445" s="421" t="s">
        <v>3191</v>
      </c>
      <c r="C445" s="421" t="s">
        <v>3192</v>
      </c>
    </row>
    <row r="446" spans="1:3" s="11" customFormat="1" x14ac:dyDescent="0.2">
      <c r="A446" s="426" t="s">
        <v>3076</v>
      </c>
      <c r="B446" s="421" t="s">
        <v>3191</v>
      </c>
      <c r="C446" s="421" t="s">
        <v>3077</v>
      </c>
    </row>
    <row r="447" spans="1:3" s="11" customFormat="1" x14ac:dyDescent="0.2">
      <c r="A447" s="426" t="s">
        <v>3193</v>
      </c>
      <c r="B447" s="421" t="s">
        <v>3191</v>
      </c>
      <c r="C447" s="421" t="s">
        <v>3194</v>
      </c>
    </row>
    <row r="448" spans="1:3" s="11" customFormat="1" x14ac:dyDescent="0.2">
      <c r="A448" s="426" t="s">
        <v>3195</v>
      </c>
      <c r="B448" s="421" t="s">
        <v>3191</v>
      </c>
      <c r="C448" s="421" t="s">
        <v>3196</v>
      </c>
    </row>
    <row r="449" spans="1:3" s="11" customFormat="1" x14ac:dyDescent="0.2">
      <c r="A449" s="426" t="s">
        <v>3080</v>
      </c>
      <c r="B449" s="421" t="s">
        <v>3191</v>
      </c>
      <c r="C449" s="421" t="s">
        <v>3081</v>
      </c>
    </row>
    <row r="450" spans="1:3" s="11" customFormat="1" x14ac:dyDescent="0.2">
      <c r="A450" s="426" t="s">
        <v>3062</v>
      </c>
      <c r="B450" s="421" t="s">
        <v>3191</v>
      </c>
      <c r="C450" s="421" t="s">
        <v>3063</v>
      </c>
    </row>
    <row r="451" spans="1:3" s="11" customFormat="1" x14ac:dyDescent="0.2">
      <c r="A451" s="426" t="s">
        <v>3068</v>
      </c>
      <c r="B451" s="421" t="s">
        <v>3191</v>
      </c>
      <c r="C451" s="421" t="s">
        <v>3069</v>
      </c>
    </row>
    <row r="452" spans="1:3" s="11" customFormat="1" x14ac:dyDescent="0.2">
      <c r="A452" s="426" t="s">
        <v>3197</v>
      </c>
      <c r="B452" s="421" t="s">
        <v>3198</v>
      </c>
      <c r="C452" s="421" t="s">
        <v>3199</v>
      </c>
    </row>
    <row r="453" spans="1:3" s="11" customFormat="1" x14ac:dyDescent="0.2">
      <c r="A453" s="426" t="s">
        <v>3200</v>
      </c>
      <c r="B453" s="421" t="s">
        <v>3198</v>
      </c>
      <c r="C453" s="421" t="s">
        <v>3201</v>
      </c>
    </row>
    <row r="454" spans="1:3" s="11" customFormat="1" x14ac:dyDescent="0.2">
      <c r="A454" s="426" t="s">
        <v>3202</v>
      </c>
      <c r="B454" s="421" t="s">
        <v>3198</v>
      </c>
      <c r="C454" s="421" t="s">
        <v>3203</v>
      </c>
    </row>
    <row r="455" spans="1:3" s="11" customFormat="1" x14ac:dyDescent="0.2">
      <c r="A455" s="426" t="s">
        <v>3204</v>
      </c>
      <c r="B455" s="421" t="s">
        <v>3198</v>
      </c>
      <c r="C455" s="421" t="s">
        <v>3205</v>
      </c>
    </row>
    <row r="456" spans="1:3" s="11" customFormat="1" x14ac:dyDescent="0.2">
      <c r="A456" s="426" t="s">
        <v>3206</v>
      </c>
      <c r="B456" s="421" t="s">
        <v>3198</v>
      </c>
      <c r="C456" s="421" t="s">
        <v>3207</v>
      </c>
    </row>
    <row r="457" spans="1:3" s="11" customFormat="1" x14ac:dyDescent="0.2">
      <c r="A457" s="426" t="s">
        <v>3208</v>
      </c>
      <c r="B457" s="421" t="s">
        <v>3198</v>
      </c>
      <c r="C457" s="421" t="s">
        <v>3209</v>
      </c>
    </row>
    <row r="458" spans="1:3" s="11" customFormat="1" x14ac:dyDescent="0.2">
      <c r="A458" s="426" t="s">
        <v>3210</v>
      </c>
      <c r="B458" s="421" t="s">
        <v>3198</v>
      </c>
      <c r="C458" s="421" t="s">
        <v>3211</v>
      </c>
    </row>
    <row r="459" spans="1:3" s="11" customFormat="1" x14ac:dyDescent="0.2">
      <c r="A459" s="426" t="s">
        <v>3212</v>
      </c>
      <c r="B459" s="421" t="s">
        <v>3198</v>
      </c>
      <c r="C459" s="421" t="s">
        <v>3213</v>
      </c>
    </row>
    <row r="460" spans="1:3" s="11" customFormat="1" x14ac:dyDescent="0.2">
      <c r="A460" s="426" t="s">
        <v>3214</v>
      </c>
      <c r="B460" s="421" t="s">
        <v>3198</v>
      </c>
      <c r="C460" s="421" t="s">
        <v>3215</v>
      </c>
    </row>
    <row r="461" spans="1:3" s="11" customFormat="1" x14ac:dyDescent="0.2">
      <c r="A461" s="426" t="s">
        <v>3216</v>
      </c>
      <c r="B461" s="421" t="s">
        <v>3198</v>
      </c>
      <c r="C461" s="421" t="s">
        <v>3217</v>
      </c>
    </row>
    <row r="462" spans="1:3" s="11" customFormat="1" x14ac:dyDescent="0.2">
      <c r="A462" s="426" t="s">
        <v>3218</v>
      </c>
      <c r="B462" s="421" t="s">
        <v>3198</v>
      </c>
      <c r="C462" s="421" t="s">
        <v>3219</v>
      </c>
    </row>
    <row r="463" spans="1:3" s="11" customFormat="1" x14ac:dyDescent="0.2">
      <c r="A463" s="426" t="s">
        <v>3094</v>
      </c>
      <c r="B463" s="421" t="s">
        <v>3118</v>
      </c>
      <c r="C463" s="421" t="s">
        <v>3095</v>
      </c>
    </row>
    <row r="464" spans="1:3" s="11" customFormat="1" x14ac:dyDescent="0.2">
      <c r="A464" s="426" t="s">
        <v>3110</v>
      </c>
      <c r="B464" s="421" t="s">
        <v>3118</v>
      </c>
      <c r="C464" s="421" t="s">
        <v>3111</v>
      </c>
    </row>
    <row r="465" spans="1:3" s="11" customFormat="1" x14ac:dyDescent="0.2">
      <c r="A465" s="426" t="s">
        <v>3220</v>
      </c>
      <c r="B465" s="421" t="s">
        <v>3118</v>
      </c>
      <c r="C465" s="421" t="s">
        <v>3221</v>
      </c>
    </row>
    <row r="466" spans="1:3" s="11" customFormat="1" x14ac:dyDescent="0.2">
      <c r="A466" s="426" t="s">
        <v>3222</v>
      </c>
      <c r="B466" s="421" t="s">
        <v>3118</v>
      </c>
      <c r="C466" s="421" t="s">
        <v>3223</v>
      </c>
    </row>
    <row r="467" spans="1:3" s="11" customFormat="1" x14ac:dyDescent="0.2">
      <c r="A467" s="426" t="s">
        <v>3128</v>
      </c>
      <c r="B467" s="421" t="s">
        <v>3118</v>
      </c>
      <c r="C467" s="421" t="s">
        <v>3129</v>
      </c>
    </row>
    <row r="468" spans="1:3" s="11" customFormat="1" x14ac:dyDescent="0.2">
      <c r="A468" s="426" t="s">
        <v>3130</v>
      </c>
      <c r="B468" s="421" t="s">
        <v>3118</v>
      </c>
      <c r="C468" s="421" t="s">
        <v>3131</v>
      </c>
    </row>
    <row r="469" spans="1:3" s="11" customFormat="1" x14ac:dyDescent="0.2">
      <c r="A469" s="426" t="s">
        <v>3112</v>
      </c>
      <c r="B469" s="421" t="s">
        <v>3118</v>
      </c>
      <c r="C469" s="421" t="s">
        <v>3113</v>
      </c>
    </row>
    <row r="470" spans="1:3" s="11" customFormat="1" x14ac:dyDescent="0.2">
      <c r="A470" s="426" t="s">
        <v>3114</v>
      </c>
      <c r="B470" s="421" t="s">
        <v>3118</v>
      </c>
      <c r="C470" s="421" t="s">
        <v>3115</v>
      </c>
    </row>
    <row r="471" spans="1:3" s="11" customFormat="1" x14ac:dyDescent="0.2">
      <c r="A471" s="426" t="s">
        <v>3224</v>
      </c>
      <c r="B471" s="421" t="s">
        <v>3118</v>
      </c>
      <c r="C471" s="421" t="s">
        <v>3225</v>
      </c>
    </row>
    <row r="472" spans="1:3" s="11" customFormat="1" x14ac:dyDescent="0.2">
      <c r="A472" s="426" t="s">
        <v>3116</v>
      </c>
      <c r="B472" s="421" t="s">
        <v>3118</v>
      </c>
      <c r="C472" s="421" t="s">
        <v>3117</v>
      </c>
    </row>
    <row r="473" spans="1:3" s="11" customFormat="1" x14ac:dyDescent="0.2">
      <c r="A473" s="426" t="s">
        <v>3132</v>
      </c>
      <c r="B473" s="421" t="s">
        <v>3118</v>
      </c>
      <c r="C473" s="421" t="s">
        <v>3133</v>
      </c>
    </row>
    <row r="474" spans="1:3" s="11" customFormat="1" x14ac:dyDescent="0.2">
      <c r="A474" s="426" t="s">
        <v>3226</v>
      </c>
      <c r="B474" s="421" t="s">
        <v>3227</v>
      </c>
      <c r="C474" s="421" t="s">
        <v>3228</v>
      </c>
    </row>
    <row r="475" spans="1:3" s="11" customFormat="1" x14ac:dyDescent="0.2">
      <c r="A475" s="426" t="s">
        <v>3229</v>
      </c>
      <c r="B475" s="421" t="s">
        <v>3227</v>
      </c>
      <c r="C475" s="421" t="s">
        <v>3230</v>
      </c>
    </row>
    <row r="476" spans="1:3" s="11" customFormat="1" x14ac:dyDescent="0.2">
      <c r="A476" s="426" t="s">
        <v>3231</v>
      </c>
      <c r="B476" s="421" t="s">
        <v>3227</v>
      </c>
      <c r="C476" s="421" t="s">
        <v>3232</v>
      </c>
    </row>
    <row r="477" spans="1:3" s="11" customFormat="1" x14ac:dyDescent="0.2">
      <c r="A477" s="426" t="s">
        <v>3233</v>
      </c>
      <c r="B477" s="421" t="s">
        <v>3227</v>
      </c>
      <c r="C477" s="421" t="s">
        <v>3234</v>
      </c>
    </row>
    <row r="478" spans="1:3" s="11" customFormat="1" x14ac:dyDescent="0.2">
      <c r="A478" s="426" t="s">
        <v>3050</v>
      </c>
      <c r="B478" s="421" t="s">
        <v>3227</v>
      </c>
      <c r="C478" s="421" t="s">
        <v>3052</v>
      </c>
    </row>
    <row r="479" spans="1:3" s="11" customFormat="1" x14ac:dyDescent="0.2">
      <c r="A479" s="426" t="s">
        <v>3169</v>
      </c>
      <c r="B479" s="421" t="s">
        <v>3235</v>
      </c>
      <c r="C479" s="421" t="s">
        <v>3170</v>
      </c>
    </row>
    <row r="480" spans="1:3" s="11" customFormat="1" x14ac:dyDescent="0.2">
      <c r="A480" s="426" t="s">
        <v>3236</v>
      </c>
      <c r="B480" s="421" t="s">
        <v>3235</v>
      </c>
      <c r="C480" s="421" t="s">
        <v>3237</v>
      </c>
    </row>
    <row r="481" spans="1:3" s="11" customFormat="1" x14ac:dyDescent="0.2">
      <c r="A481" s="426" t="s">
        <v>3171</v>
      </c>
      <c r="B481" s="421" t="s">
        <v>3235</v>
      </c>
      <c r="C481" s="421" t="s">
        <v>3172</v>
      </c>
    </row>
    <row r="482" spans="1:3" s="11" customFormat="1" x14ac:dyDescent="0.2">
      <c r="A482" s="426" t="s">
        <v>3175</v>
      </c>
      <c r="B482" s="421" t="s">
        <v>3235</v>
      </c>
      <c r="C482" s="421" t="s">
        <v>3176</v>
      </c>
    </row>
    <row r="483" spans="1:3" s="11" customFormat="1" x14ac:dyDescent="0.2">
      <c r="A483" s="426" t="s">
        <v>3173</v>
      </c>
      <c r="B483" s="421" t="s">
        <v>3235</v>
      </c>
      <c r="C483" s="421" t="s">
        <v>3174</v>
      </c>
    </row>
    <row r="484" spans="1:3" s="11" customFormat="1" x14ac:dyDescent="0.2">
      <c r="A484" s="426" t="s">
        <v>3238</v>
      </c>
      <c r="B484" s="421" t="s">
        <v>3235</v>
      </c>
      <c r="C484" s="421" t="s">
        <v>3239</v>
      </c>
    </row>
    <row r="485" spans="1:3" s="11" customFormat="1" x14ac:dyDescent="0.2">
      <c r="A485" s="426" t="s">
        <v>3177</v>
      </c>
      <c r="B485" s="421" t="s">
        <v>3235</v>
      </c>
      <c r="C485" s="421" t="s">
        <v>3178</v>
      </c>
    </row>
    <row r="486" spans="1:3" s="11" customFormat="1" x14ac:dyDescent="0.2">
      <c r="A486" s="426" t="s">
        <v>3179</v>
      </c>
      <c r="B486" s="421" t="s">
        <v>3235</v>
      </c>
      <c r="C486" s="421" t="s">
        <v>3180</v>
      </c>
    </row>
    <row r="487" spans="1:3" s="11" customFormat="1" x14ac:dyDescent="0.2">
      <c r="A487" s="426" t="s">
        <v>3240</v>
      </c>
      <c r="B487" s="421" t="s">
        <v>3235</v>
      </c>
      <c r="C487" s="421" t="s">
        <v>3241</v>
      </c>
    </row>
    <row r="488" spans="1:3" s="11" customFormat="1" x14ac:dyDescent="0.2">
      <c r="A488" s="426" t="s">
        <v>3183</v>
      </c>
      <c r="B488" s="421" t="s">
        <v>3235</v>
      </c>
      <c r="C488" s="421" t="s">
        <v>3184</v>
      </c>
    </row>
    <row r="489" spans="1:3" s="11" customFormat="1" x14ac:dyDescent="0.2">
      <c r="A489" s="426" t="s">
        <v>3242</v>
      </c>
      <c r="B489" s="421" t="s">
        <v>3235</v>
      </c>
      <c r="C489" s="421" t="s">
        <v>3243</v>
      </c>
    </row>
    <row r="490" spans="1:3" s="11" customFormat="1" x14ac:dyDescent="0.2">
      <c r="A490" s="426" t="s">
        <v>3185</v>
      </c>
      <c r="B490" s="421" t="s">
        <v>3235</v>
      </c>
      <c r="C490" s="421" t="s">
        <v>3186</v>
      </c>
    </row>
    <row r="491" spans="1:3" s="11" customFormat="1" x14ac:dyDescent="0.2">
      <c r="A491" s="426" t="s">
        <v>3098</v>
      </c>
      <c r="B491" s="421" t="s">
        <v>3235</v>
      </c>
      <c r="C491" s="421" t="s">
        <v>3100</v>
      </c>
    </row>
    <row r="492" spans="1:3" s="11" customFormat="1" x14ac:dyDescent="0.2">
      <c r="A492" s="426" t="s">
        <v>3244</v>
      </c>
      <c r="B492" s="421" t="s">
        <v>3235</v>
      </c>
      <c r="C492" s="421" t="s">
        <v>3245</v>
      </c>
    </row>
    <row r="493" spans="1:3" s="11" customFormat="1" x14ac:dyDescent="0.2">
      <c r="A493" s="426" t="s">
        <v>3101</v>
      </c>
      <c r="B493" s="421" t="s">
        <v>3235</v>
      </c>
      <c r="C493" s="421" t="s">
        <v>3102</v>
      </c>
    </row>
    <row r="494" spans="1:3" s="11" customFormat="1" x14ac:dyDescent="0.2">
      <c r="A494" s="426" t="s">
        <v>3246</v>
      </c>
      <c r="B494" s="421" t="s">
        <v>3247</v>
      </c>
      <c r="C494" s="421" t="s">
        <v>3248</v>
      </c>
    </row>
    <row r="495" spans="1:3" s="11" customFormat="1" x14ac:dyDescent="0.2">
      <c r="A495" s="426" t="s">
        <v>3144</v>
      </c>
      <c r="B495" s="421" t="s">
        <v>3247</v>
      </c>
      <c r="C495" s="421" t="s">
        <v>3145</v>
      </c>
    </row>
    <row r="496" spans="1:3" s="11" customFormat="1" x14ac:dyDescent="0.2">
      <c r="A496" s="426" t="s">
        <v>3146</v>
      </c>
      <c r="B496" s="421" t="s">
        <v>3247</v>
      </c>
      <c r="C496" s="421" t="s">
        <v>3147</v>
      </c>
    </row>
    <row r="497" spans="1:3" s="11" customFormat="1" x14ac:dyDescent="0.2">
      <c r="A497" s="426" t="s">
        <v>3157</v>
      </c>
      <c r="B497" s="421" t="s">
        <v>3247</v>
      </c>
      <c r="C497" s="421" t="s">
        <v>3158</v>
      </c>
    </row>
    <row r="498" spans="1:3" s="11" customFormat="1" x14ac:dyDescent="0.2">
      <c r="A498" s="426" t="s">
        <v>3148</v>
      </c>
      <c r="B498" s="421" t="s">
        <v>3247</v>
      </c>
      <c r="C498" s="421" t="s">
        <v>3149</v>
      </c>
    </row>
    <row r="499" spans="1:3" s="11" customFormat="1" x14ac:dyDescent="0.2">
      <c r="A499" s="426" t="s">
        <v>3161</v>
      </c>
      <c r="B499" s="421" t="s">
        <v>3247</v>
      </c>
      <c r="C499" s="421" t="s">
        <v>3162</v>
      </c>
    </row>
    <row r="500" spans="1:3" s="11" customFormat="1" x14ac:dyDescent="0.2">
      <c r="A500" s="426" t="s">
        <v>3249</v>
      </c>
      <c r="B500" s="421" t="s">
        <v>3247</v>
      </c>
      <c r="C500" s="421" t="s">
        <v>3250</v>
      </c>
    </row>
    <row r="501" spans="1:3" s="11" customFormat="1" x14ac:dyDescent="0.2">
      <c r="A501" s="426" t="s">
        <v>3251</v>
      </c>
      <c r="B501" s="421" t="s">
        <v>3247</v>
      </c>
      <c r="C501" s="421" t="s">
        <v>3252</v>
      </c>
    </row>
    <row r="502" spans="1:3" s="11" customFormat="1" x14ac:dyDescent="0.2">
      <c r="A502" s="426" t="s">
        <v>3150</v>
      </c>
      <c r="B502" s="421" t="s">
        <v>3247</v>
      </c>
      <c r="C502" s="421" t="s">
        <v>3151</v>
      </c>
    </row>
    <row r="503" spans="1:3" s="11" customFormat="1" x14ac:dyDescent="0.2">
      <c r="A503" s="426" t="s">
        <v>3253</v>
      </c>
      <c r="B503" s="421" t="s">
        <v>3247</v>
      </c>
      <c r="C503" s="421" t="s">
        <v>3254</v>
      </c>
    </row>
    <row r="504" spans="1:3" s="11" customFormat="1" x14ac:dyDescent="0.2">
      <c r="A504" s="426" t="s">
        <v>281</v>
      </c>
      <c r="B504" s="421" t="s">
        <v>3247</v>
      </c>
      <c r="C504" s="421" t="s">
        <v>282</v>
      </c>
    </row>
    <row r="505" spans="1:3" s="11" customFormat="1" x14ac:dyDescent="0.2">
      <c r="A505" s="426" t="s">
        <v>3152</v>
      </c>
      <c r="B505" s="421" t="s">
        <v>3247</v>
      </c>
      <c r="C505" s="421" t="s">
        <v>3153</v>
      </c>
    </row>
    <row r="506" spans="1:3" s="11" customFormat="1" x14ac:dyDescent="0.2">
      <c r="A506" s="426" t="s">
        <v>3142</v>
      </c>
      <c r="B506" s="421" t="s">
        <v>3247</v>
      </c>
      <c r="C506" s="421" t="s">
        <v>3143</v>
      </c>
    </row>
    <row r="507" spans="1:3" s="11" customFormat="1" x14ac:dyDescent="0.2">
      <c r="A507" s="426" t="s">
        <v>3255</v>
      </c>
      <c r="B507" s="421" t="s">
        <v>3247</v>
      </c>
      <c r="C507" s="421" t="s">
        <v>3256</v>
      </c>
    </row>
    <row r="508" spans="1:3" s="11" customFormat="1" x14ac:dyDescent="0.2">
      <c r="A508" s="426" t="s">
        <v>3257</v>
      </c>
      <c r="B508" s="421" t="s">
        <v>3247</v>
      </c>
      <c r="C508" s="421" t="s">
        <v>3258</v>
      </c>
    </row>
    <row r="509" spans="1:3" s="11" customFormat="1" x14ac:dyDescent="0.2">
      <c r="A509" s="426" t="s">
        <v>3135</v>
      </c>
      <c r="B509" s="421" t="s">
        <v>3247</v>
      </c>
      <c r="C509" s="421" t="s">
        <v>3137</v>
      </c>
    </row>
    <row r="510" spans="1:3" s="11" customFormat="1" x14ac:dyDescent="0.2">
      <c r="A510" s="426" t="s">
        <v>3138</v>
      </c>
      <c r="B510" s="421" t="s">
        <v>3247</v>
      </c>
      <c r="C510" s="421" t="s">
        <v>3139</v>
      </c>
    </row>
    <row r="511" spans="1:3" s="11" customFormat="1" x14ac:dyDescent="0.2">
      <c r="A511" s="426" t="s">
        <v>3259</v>
      </c>
      <c r="B511" s="421" t="s">
        <v>3247</v>
      </c>
      <c r="C511" s="421" t="s">
        <v>3260</v>
      </c>
    </row>
    <row r="512" spans="1:3" s="11" customFormat="1" x14ac:dyDescent="0.2">
      <c r="A512" s="426" t="s">
        <v>3152</v>
      </c>
      <c r="B512" s="421" t="s">
        <v>3261</v>
      </c>
      <c r="C512" s="421" t="s">
        <v>3153</v>
      </c>
    </row>
    <row r="513" spans="1:3" s="11" customFormat="1" x14ac:dyDescent="0.2">
      <c r="A513" s="426" t="s">
        <v>3138</v>
      </c>
      <c r="B513" s="421" t="s">
        <v>3261</v>
      </c>
      <c r="C513" s="421" t="s">
        <v>3139</v>
      </c>
    </row>
    <row r="514" spans="1:3" s="11" customFormat="1" x14ac:dyDescent="0.2">
      <c r="A514" s="426" t="s">
        <v>3140</v>
      </c>
      <c r="B514" s="421" t="s">
        <v>3261</v>
      </c>
      <c r="C514" s="421" t="s">
        <v>3141</v>
      </c>
    </row>
    <row r="515" spans="1:3" s="11" customFormat="1" x14ac:dyDescent="0.2">
      <c r="A515" s="426" t="s">
        <v>281</v>
      </c>
      <c r="B515" s="421" t="s">
        <v>3261</v>
      </c>
      <c r="C515" s="421" t="s">
        <v>282</v>
      </c>
    </row>
    <row r="516" spans="1:3" s="11" customFormat="1" x14ac:dyDescent="0.2">
      <c r="A516" s="426" t="s">
        <v>3144</v>
      </c>
      <c r="B516" s="421" t="s">
        <v>3261</v>
      </c>
      <c r="C516" s="421" t="s">
        <v>3145</v>
      </c>
    </row>
    <row r="517" spans="1:3" s="11" customFormat="1" x14ac:dyDescent="0.2">
      <c r="A517" s="426" t="s">
        <v>3146</v>
      </c>
      <c r="B517" s="421" t="s">
        <v>3261</v>
      </c>
      <c r="C517" s="421" t="s">
        <v>3147</v>
      </c>
    </row>
    <row r="518" spans="1:3" s="11" customFormat="1" x14ac:dyDescent="0.2">
      <c r="A518" s="426" t="s">
        <v>3148</v>
      </c>
      <c r="B518" s="421" t="s">
        <v>3261</v>
      </c>
      <c r="C518" s="421" t="s">
        <v>3149</v>
      </c>
    </row>
    <row r="519" spans="1:3" s="11" customFormat="1" x14ac:dyDescent="0.2">
      <c r="A519" s="426" t="s">
        <v>3155</v>
      </c>
      <c r="B519" s="421" t="s">
        <v>3261</v>
      </c>
      <c r="C519" s="421" t="s">
        <v>3156</v>
      </c>
    </row>
    <row r="520" spans="1:3" s="11" customFormat="1" x14ac:dyDescent="0.2">
      <c r="A520" s="426" t="s">
        <v>3110</v>
      </c>
      <c r="B520" s="421" t="s">
        <v>3262</v>
      </c>
      <c r="C520" s="421" t="s">
        <v>3111</v>
      </c>
    </row>
    <row r="521" spans="1:3" s="11" customFormat="1" x14ac:dyDescent="0.2">
      <c r="A521" s="426" t="s">
        <v>3112</v>
      </c>
      <c r="B521" s="421" t="s">
        <v>3262</v>
      </c>
      <c r="C521" s="421" t="s">
        <v>3113</v>
      </c>
    </row>
    <row r="522" spans="1:3" s="11" customFormat="1" x14ac:dyDescent="0.2">
      <c r="A522" s="426" t="s">
        <v>3114</v>
      </c>
      <c r="B522" s="421" t="s">
        <v>3262</v>
      </c>
      <c r="C522" s="421" t="s">
        <v>3115</v>
      </c>
    </row>
    <row r="523" spans="1:3" s="11" customFormat="1" x14ac:dyDescent="0.2">
      <c r="A523" s="426" t="s">
        <v>3094</v>
      </c>
      <c r="B523" s="421" t="s">
        <v>3262</v>
      </c>
      <c r="C523" s="421" t="s">
        <v>3095</v>
      </c>
    </row>
    <row r="524" spans="1:3" s="11" customFormat="1" x14ac:dyDescent="0.2">
      <c r="A524" s="426" t="s">
        <v>3116</v>
      </c>
      <c r="B524" s="421" t="s">
        <v>3262</v>
      </c>
      <c r="C524" s="421" t="s">
        <v>3117</v>
      </c>
    </row>
    <row r="525" spans="1:3" s="11" customFormat="1" x14ac:dyDescent="0.2">
      <c r="A525" s="426" t="s">
        <v>3103</v>
      </c>
      <c r="B525" s="421" t="s">
        <v>3262</v>
      </c>
      <c r="C525" s="421" t="s">
        <v>3105</v>
      </c>
    </row>
    <row r="526" spans="1:3" s="11" customFormat="1" x14ac:dyDescent="0.2">
      <c r="A526" s="426" t="s">
        <v>3106</v>
      </c>
      <c r="B526" s="421" t="s">
        <v>3262</v>
      </c>
      <c r="C526" s="421" t="s">
        <v>3107</v>
      </c>
    </row>
    <row r="527" spans="1:3" s="11" customFormat="1" x14ac:dyDescent="0.2">
      <c r="A527" s="426" t="s">
        <v>3167</v>
      </c>
      <c r="B527" s="421" t="s">
        <v>3262</v>
      </c>
      <c r="C527" s="421" t="s">
        <v>3168</v>
      </c>
    </row>
    <row r="528" spans="1:3" s="11" customFormat="1" x14ac:dyDescent="0.2">
      <c r="A528" s="426" t="s">
        <v>3108</v>
      </c>
      <c r="B528" s="421" t="s">
        <v>3262</v>
      </c>
      <c r="C528" s="421" t="s">
        <v>3109</v>
      </c>
    </row>
    <row r="529" spans="1:3" s="11" customFormat="1" x14ac:dyDescent="0.2">
      <c r="A529" s="426" t="s">
        <v>3185</v>
      </c>
      <c r="B529" s="421" t="s">
        <v>3263</v>
      </c>
      <c r="C529" s="421" t="s">
        <v>3186</v>
      </c>
    </row>
    <row r="530" spans="1:3" s="11" customFormat="1" x14ac:dyDescent="0.2">
      <c r="A530" s="426" t="s">
        <v>3264</v>
      </c>
      <c r="B530" s="421" t="s">
        <v>3263</v>
      </c>
      <c r="C530" s="421" t="s">
        <v>3265</v>
      </c>
    </row>
    <row r="531" spans="1:3" s="11" customFormat="1" x14ac:dyDescent="0.2">
      <c r="A531" s="426" t="s">
        <v>3169</v>
      </c>
      <c r="B531" s="421" t="s">
        <v>3263</v>
      </c>
      <c r="C531" s="421" t="s">
        <v>3170</v>
      </c>
    </row>
    <row r="532" spans="1:3" s="11" customFormat="1" x14ac:dyDescent="0.2">
      <c r="A532" s="426" t="s">
        <v>3175</v>
      </c>
      <c r="B532" s="421" t="s">
        <v>3263</v>
      </c>
      <c r="C532" s="421" t="s">
        <v>3176</v>
      </c>
    </row>
    <row r="533" spans="1:3" s="11" customFormat="1" x14ac:dyDescent="0.2">
      <c r="A533" s="426" t="s">
        <v>3179</v>
      </c>
      <c r="B533" s="421" t="s">
        <v>3263</v>
      </c>
      <c r="C533" s="421" t="s">
        <v>3180</v>
      </c>
    </row>
    <row r="534" spans="1:3" s="11" customFormat="1" x14ac:dyDescent="0.2">
      <c r="A534" s="426" t="s">
        <v>3171</v>
      </c>
      <c r="B534" s="421" t="s">
        <v>3266</v>
      </c>
      <c r="C534" s="421" t="s">
        <v>3172</v>
      </c>
    </row>
    <row r="535" spans="1:3" s="11" customFormat="1" x14ac:dyDescent="0.2">
      <c r="A535" s="426" t="s">
        <v>3179</v>
      </c>
      <c r="B535" s="421" t="s">
        <v>3266</v>
      </c>
      <c r="C535" s="421" t="s">
        <v>3180</v>
      </c>
    </row>
    <row r="536" spans="1:3" s="11" customFormat="1" x14ac:dyDescent="0.2">
      <c r="A536" s="426" t="s">
        <v>3177</v>
      </c>
      <c r="B536" s="421" t="s">
        <v>3266</v>
      </c>
      <c r="C536" s="421" t="s">
        <v>3178</v>
      </c>
    </row>
    <row r="537" spans="1:3" s="11" customFormat="1" x14ac:dyDescent="0.2">
      <c r="A537" s="426" t="s">
        <v>3098</v>
      </c>
      <c r="B537" s="421" t="s">
        <v>3266</v>
      </c>
      <c r="C537" s="421" t="s">
        <v>3100</v>
      </c>
    </row>
    <row r="538" spans="1:3" s="11" customFormat="1" x14ac:dyDescent="0.2">
      <c r="A538" s="426" t="s">
        <v>3169</v>
      </c>
      <c r="B538" s="421" t="s">
        <v>3266</v>
      </c>
      <c r="C538" s="421" t="s">
        <v>3170</v>
      </c>
    </row>
    <row r="539" spans="1:3" s="11" customFormat="1" x14ac:dyDescent="0.2">
      <c r="A539" s="426" t="s">
        <v>3053</v>
      </c>
      <c r="B539" s="421" t="s">
        <v>3267</v>
      </c>
      <c r="C539" s="421" t="s">
        <v>3054</v>
      </c>
    </row>
    <row r="540" spans="1:3" s="11" customFormat="1" x14ac:dyDescent="0.2">
      <c r="A540" s="426" t="s">
        <v>3268</v>
      </c>
      <c r="B540" s="421" t="s">
        <v>3267</v>
      </c>
      <c r="C540" s="421" t="s">
        <v>3269</v>
      </c>
    </row>
    <row r="541" spans="1:3" s="11" customFormat="1" x14ac:dyDescent="0.2">
      <c r="A541" s="426" t="s">
        <v>3055</v>
      </c>
      <c r="B541" s="421" t="s">
        <v>3267</v>
      </c>
      <c r="C541" s="421" t="s">
        <v>3056</v>
      </c>
    </row>
    <row r="542" spans="1:3" s="11" customFormat="1" x14ac:dyDescent="0.2">
      <c r="A542" s="426" t="s">
        <v>3270</v>
      </c>
      <c r="B542" s="421" t="s">
        <v>3267</v>
      </c>
      <c r="C542" s="421" t="s">
        <v>3271</v>
      </c>
    </row>
    <row r="543" spans="1:3" s="11" customFormat="1" x14ac:dyDescent="0.2">
      <c r="A543" s="426" t="s">
        <v>3057</v>
      </c>
      <c r="B543" s="421" t="s">
        <v>3267</v>
      </c>
      <c r="C543" s="421" t="s">
        <v>3058</v>
      </c>
    </row>
    <row r="544" spans="1:3" s="11" customFormat="1" x14ac:dyDescent="0.2">
      <c r="A544" s="426" t="s">
        <v>3163</v>
      </c>
      <c r="B544" s="421" t="s">
        <v>3267</v>
      </c>
      <c r="C544" s="421" t="s">
        <v>3164</v>
      </c>
    </row>
    <row r="545" spans="1:3" s="11" customFormat="1" x14ac:dyDescent="0.2">
      <c r="A545" s="426" t="s">
        <v>3140</v>
      </c>
      <c r="B545" s="421" t="s">
        <v>3272</v>
      </c>
      <c r="C545" s="421" t="s">
        <v>3141</v>
      </c>
    </row>
    <row r="546" spans="1:3" s="11" customFormat="1" x14ac:dyDescent="0.2">
      <c r="A546" s="426" t="s">
        <v>3144</v>
      </c>
      <c r="B546" s="421" t="s">
        <v>3272</v>
      </c>
      <c r="C546" s="421" t="s">
        <v>3145</v>
      </c>
    </row>
    <row r="547" spans="1:3" s="11" customFormat="1" x14ac:dyDescent="0.2">
      <c r="A547" s="426" t="s">
        <v>3142</v>
      </c>
      <c r="B547" s="421" t="s">
        <v>3272</v>
      </c>
      <c r="C547" s="421" t="s">
        <v>3143</v>
      </c>
    </row>
    <row r="548" spans="1:3" s="11" customFormat="1" x14ac:dyDescent="0.2">
      <c r="A548" s="426" t="s">
        <v>3146</v>
      </c>
      <c r="B548" s="421" t="s">
        <v>3272</v>
      </c>
      <c r="C548" s="421" t="s">
        <v>3147</v>
      </c>
    </row>
    <row r="549" spans="1:3" s="11" customFormat="1" x14ac:dyDescent="0.2">
      <c r="A549" s="426" t="s">
        <v>3148</v>
      </c>
      <c r="B549" s="421" t="s">
        <v>3272</v>
      </c>
      <c r="C549" s="421" t="s">
        <v>3149</v>
      </c>
    </row>
    <row r="550" spans="1:3" s="11" customFormat="1" x14ac:dyDescent="0.2">
      <c r="A550" s="426" t="s">
        <v>3150</v>
      </c>
      <c r="B550" s="421" t="s">
        <v>3272</v>
      </c>
      <c r="C550" s="421" t="s">
        <v>3151</v>
      </c>
    </row>
    <row r="551" spans="1:3" s="11" customFormat="1" x14ac:dyDescent="0.2">
      <c r="A551" s="426" t="s">
        <v>3152</v>
      </c>
      <c r="B551" s="421" t="s">
        <v>3272</v>
      </c>
      <c r="C551" s="421" t="s">
        <v>3153</v>
      </c>
    </row>
    <row r="552" spans="1:3" s="11" customFormat="1" x14ac:dyDescent="0.2">
      <c r="A552" s="426" t="s">
        <v>3138</v>
      </c>
      <c r="B552" s="421" t="s">
        <v>3272</v>
      </c>
      <c r="C552" s="421" t="s">
        <v>3139</v>
      </c>
    </row>
    <row r="553" spans="1:3" s="11" customFormat="1" x14ac:dyDescent="0.2">
      <c r="A553" s="426" t="s">
        <v>3064</v>
      </c>
      <c r="B553" s="421" t="s">
        <v>3273</v>
      </c>
      <c r="C553" s="421" t="s">
        <v>3065</v>
      </c>
    </row>
    <row r="554" spans="1:3" s="11" customFormat="1" x14ac:dyDescent="0.2">
      <c r="A554" s="426" t="s">
        <v>3068</v>
      </c>
      <c r="B554" s="421" t="s">
        <v>3273</v>
      </c>
      <c r="C554" s="421" t="s">
        <v>3069</v>
      </c>
    </row>
    <row r="555" spans="1:3" s="11" customFormat="1" x14ac:dyDescent="0.2">
      <c r="A555" s="426" t="s">
        <v>3066</v>
      </c>
      <c r="B555" s="421" t="s">
        <v>3273</v>
      </c>
      <c r="C555" s="421" t="s">
        <v>3067</v>
      </c>
    </row>
    <row r="556" spans="1:3" s="11" customFormat="1" x14ac:dyDescent="0.2">
      <c r="A556" s="426" t="s">
        <v>3072</v>
      </c>
      <c r="B556" s="421" t="s">
        <v>3273</v>
      </c>
      <c r="C556" s="421" t="s">
        <v>3073</v>
      </c>
    </row>
    <row r="557" spans="1:3" s="11" customFormat="1" x14ac:dyDescent="0.2">
      <c r="A557" s="426" t="s">
        <v>3190</v>
      </c>
      <c r="B557" s="421" t="s">
        <v>3273</v>
      </c>
      <c r="C557" s="421" t="s">
        <v>3192</v>
      </c>
    </row>
    <row r="558" spans="1:3" s="11" customFormat="1" x14ac:dyDescent="0.2">
      <c r="A558" s="426" t="s">
        <v>3074</v>
      </c>
      <c r="B558" s="421" t="s">
        <v>3273</v>
      </c>
      <c r="C558" s="421" t="s">
        <v>3075</v>
      </c>
    </row>
    <row r="559" spans="1:3" s="11" customFormat="1" x14ac:dyDescent="0.2">
      <c r="A559" s="426" t="s">
        <v>3078</v>
      </c>
      <c r="B559" s="421" t="s">
        <v>3273</v>
      </c>
      <c r="C559" s="421" t="s">
        <v>3079</v>
      </c>
    </row>
    <row r="560" spans="1:3" s="11" customFormat="1" x14ac:dyDescent="0.2">
      <c r="A560" s="426" t="s">
        <v>3274</v>
      </c>
      <c r="B560" s="421" t="s">
        <v>3275</v>
      </c>
      <c r="C560" s="421" t="s">
        <v>3276</v>
      </c>
    </row>
    <row r="561" spans="1:3" s="11" customFormat="1" x14ac:dyDescent="0.2">
      <c r="A561" s="426" t="s">
        <v>3257</v>
      </c>
      <c r="B561" s="421" t="s">
        <v>3275</v>
      </c>
      <c r="C561" s="421" t="s">
        <v>3258</v>
      </c>
    </row>
    <row r="562" spans="1:3" s="11" customFormat="1" x14ac:dyDescent="0.2">
      <c r="A562" s="426" t="s">
        <v>3253</v>
      </c>
      <c r="B562" s="421" t="s">
        <v>3275</v>
      </c>
      <c r="C562" s="421" t="s">
        <v>3254</v>
      </c>
    </row>
    <row r="563" spans="1:3" s="11" customFormat="1" x14ac:dyDescent="0.2">
      <c r="A563" s="426" t="s">
        <v>3251</v>
      </c>
      <c r="B563" s="421" t="s">
        <v>3275</v>
      </c>
      <c r="C563" s="421" t="s">
        <v>3252</v>
      </c>
    </row>
    <row r="564" spans="1:3" s="11" customFormat="1" x14ac:dyDescent="0.2">
      <c r="A564" s="426" t="s">
        <v>3277</v>
      </c>
      <c r="B564" s="421" t="s">
        <v>3275</v>
      </c>
      <c r="C564" s="421" t="s">
        <v>3278</v>
      </c>
    </row>
    <row r="565" spans="1:3" s="11" customFormat="1" x14ac:dyDescent="0.2">
      <c r="A565" s="426" t="s">
        <v>3279</v>
      </c>
      <c r="B565" s="421" t="s">
        <v>3275</v>
      </c>
      <c r="C565" s="421" t="s">
        <v>3280</v>
      </c>
    </row>
    <row r="566" spans="1:3" s="11" customFormat="1" x14ac:dyDescent="0.2">
      <c r="A566" s="426" t="s">
        <v>3255</v>
      </c>
      <c r="B566" s="421" t="s">
        <v>3275</v>
      </c>
      <c r="C566" s="421" t="s">
        <v>3256</v>
      </c>
    </row>
    <row r="567" spans="1:3" s="11" customFormat="1" x14ac:dyDescent="0.2">
      <c r="A567" s="426" t="s">
        <v>3233</v>
      </c>
      <c r="B567" s="421" t="s">
        <v>3281</v>
      </c>
      <c r="C567" s="421" t="s">
        <v>3234</v>
      </c>
    </row>
    <row r="568" spans="1:3" s="11" customFormat="1" x14ac:dyDescent="0.2">
      <c r="A568" s="426" t="s">
        <v>3142</v>
      </c>
      <c r="B568" s="421" t="s">
        <v>3281</v>
      </c>
      <c r="C568" s="421" t="s">
        <v>3143</v>
      </c>
    </row>
    <row r="569" spans="1:3" s="11" customFormat="1" x14ac:dyDescent="0.2">
      <c r="A569" s="426" t="s">
        <v>3253</v>
      </c>
      <c r="B569" s="421" t="s">
        <v>3281</v>
      </c>
      <c r="C569" s="421" t="s">
        <v>3254</v>
      </c>
    </row>
    <row r="570" spans="1:3" s="11" customFormat="1" x14ac:dyDescent="0.2">
      <c r="A570" s="426" t="s">
        <v>3259</v>
      </c>
      <c r="B570" s="421" t="s">
        <v>3281</v>
      </c>
      <c r="C570" s="421" t="s">
        <v>3260</v>
      </c>
    </row>
    <row r="571" spans="1:3" s="11" customFormat="1" x14ac:dyDescent="0.2">
      <c r="A571" s="426" t="s">
        <v>3251</v>
      </c>
      <c r="B571" s="421" t="s">
        <v>3281</v>
      </c>
      <c r="C571" s="421" t="s">
        <v>3252</v>
      </c>
    </row>
    <row r="572" spans="1:3" s="11" customFormat="1" x14ac:dyDescent="0.2">
      <c r="A572" s="426" t="s">
        <v>3279</v>
      </c>
      <c r="B572" s="421" t="s">
        <v>3281</v>
      </c>
      <c r="C572" s="421" t="s">
        <v>3280</v>
      </c>
    </row>
    <row r="573" spans="1:3" s="11" customFormat="1" x14ac:dyDescent="0.2">
      <c r="A573" s="426" t="s">
        <v>3135</v>
      </c>
      <c r="B573" s="421" t="s">
        <v>3281</v>
      </c>
      <c r="C573" s="421" t="s">
        <v>3137</v>
      </c>
    </row>
    <row r="574" spans="1:3" s="11" customFormat="1" x14ac:dyDescent="0.2">
      <c r="A574" s="426" t="s">
        <v>3108</v>
      </c>
      <c r="B574" s="421" t="s">
        <v>3282</v>
      </c>
      <c r="C574" s="421" t="s">
        <v>3109</v>
      </c>
    </row>
    <row r="575" spans="1:3" s="11" customFormat="1" x14ac:dyDescent="0.2">
      <c r="A575" s="426" t="s">
        <v>3220</v>
      </c>
      <c r="B575" s="421" t="s">
        <v>3282</v>
      </c>
      <c r="C575" s="421" t="s">
        <v>3221</v>
      </c>
    </row>
    <row r="576" spans="1:3" s="11" customFormat="1" x14ac:dyDescent="0.2">
      <c r="A576" s="426" t="s">
        <v>3110</v>
      </c>
      <c r="B576" s="421" t="s">
        <v>3282</v>
      </c>
      <c r="C576" s="421" t="s">
        <v>3111</v>
      </c>
    </row>
    <row r="577" spans="1:3" s="11" customFormat="1" x14ac:dyDescent="0.2">
      <c r="A577" s="426" t="s">
        <v>3128</v>
      </c>
      <c r="B577" s="421" t="s">
        <v>3282</v>
      </c>
      <c r="C577" s="421" t="s">
        <v>3129</v>
      </c>
    </row>
    <row r="578" spans="1:3" s="11" customFormat="1" x14ac:dyDescent="0.2">
      <c r="A578" s="426" t="s">
        <v>3112</v>
      </c>
      <c r="B578" s="421" t="s">
        <v>3282</v>
      </c>
      <c r="C578" s="421" t="s">
        <v>3113</v>
      </c>
    </row>
    <row r="579" spans="1:3" s="11" customFormat="1" x14ac:dyDescent="0.2">
      <c r="A579" s="426" t="s">
        <v>3114</v>
      </c>
      <c r="B579" s="421" t="s">
        <v>3282</v>
      </c>
      <c r="C579" s="421" t="s">
        <v>3115</v>
      </c>
    </row>
    <row r="580" spans="1:3" s="11" customFormat="1" x14ac:dyDescent="0.2">
      <c r="A580" s="426" t="s">
        <v>3132</v>
      </c>
      <c r="B580" s="421" t="s">
        <v>3282</v>
      </c>
      <c r="C580" s="421" t="s">
        <v>3133</v>
      </c>
    </row>
    <row r="581" spans="1:3" s="11" customFormat="1" x14ac:dyDescent="0.2">
      <c r="A581" s="426" t="s">
        <v>3116</v>
      </c>
      <c r="B581" s="421" t="s">
        <v>3282</v>
      </c>
      <c r="C581" s="421" t="s">
        <v>3117</v>
      </c>
    </row>
    <row r="582" spans="1:3" s="11" customFormat="1" x14ac:dyDescent="0.2">
      <c r="A582" s="426" t="s">
        <v>3119</v>
      </c>
      <c r="B582" s="421" t="s">
        <v>3282</v>
      </c>
      <c r="C582" s="421" t="s">
        <v>3120</v>
      </c>
    </row>
    <row r="583" spans="1:3" s="11" customFormat="1" x14ac:dyDescent="0.2">
      <c r="A583" s="426" t="s">
        <v>3094</v>
      </c>
      <c r="B583" s="421" t="s">
        <v>3282</v>
      </c>
      <c r="C583" s="421" t="s">
        <v>3095</v>
      </c>
    </row>
    <row r="584" spans="1:3" s="11" customFormat="1" x14ac:dyDescent="0.2">
      <c r="A584" s="426" t="s">
        <v>3106</v>
      </c>
      <c r="B584" s="421" t="s">
        <v>3282</v>
      </c>
      <c r="C584" s="421" t="s">
        <v>3107</v>
      </c>
    </row>
    <row r="585" spans="1:3" s="11" customFormat="1" x14ac:dyDescent="0.2">
      <c r="A585" s="426" t="s">
        <v>3173</v>
      </c>
      <c r="B585" s="421" t="s">
        <v>3283</v>
      </c>
      <c r="C585" s="421" t="s">
        <v>3174</v>
      </c>
    </row>
    <row r="586" spans="1:3" s="11" customFormat="1" x14ac:dyDescent="0.2">
      <c r="A586" s="426" t="s">
        <v>3284</v>
      </c>
      <c r="B586" s="421" t="s">
        <v>3283</v>
      </c>
      <c r="C586" s="421" t="s">
        <v>3285</v>
      </c>
    </row>
    <row r="587" spans="1:3" s="11" customFormat="1" x14ac:dyDescent="0.2">
      <c r="A587" s="426" t="s">
        <v>3177</v>
      </c>
      <c r="B587" s="421" t="s">
        <v>3283</v>
      </c>
      <c r="C587" s="421" t="s">
        <v>3178</v>
      </c>
    </row>
    <row r="588" spans="1:3" s="11" customFormat="1" x14ac:dyDescent="0.2">
      <c r="A588" s="426" t="s">
        <v>3098</v>
      </c>
      <c r="B588" s="421" t="s">
        <v>3283</v>
      </c>
      <c r="C588" s="421" t="s">
        <v>3100</v>
      </c>
    </row>
    <row r="589" spans="1:3" s="11" customFormat="1" x14ac:dyDescent="0.2">
      <c r="A589" s="426" t="s">
        <v>3169</v>
      </c>
      <c r="B589" s="421" t="s">
        <v>3283</v>
      </c>
      <c r="C589" s="421" t="s">
        <v>3170</v>
      </c>
    </row>
    <row r="590" spans="1:3" s="11" customFormat="1" x14ac:dyDescent="0.2">
      <c r="A590" s="426" t="s">
        <v>3057</v>
      </c>
      <c r="B590" s="421" t="s">
        <v>3286</v>
      </c>
      <c r="C590" s="421" t="s">
        <v>3058</v>
      </c>
    </row>
    <row r="591" spans="1:3" s="11" customFormat="1" x14ac:dyDescent="0.2">
      <c r="A591" s="426" t="s">
        <v>3287</v>
      </c>
      <c r="B591" s="421" t="s">
        <v>3286</v>
      </c>
      <c r="C591" s="421" t="s">
        <v>3288</v>
      </c>
    </row>
    <row r="592" spans="1:3" s="11" customFormat="1" x14ac:dyDescent="0.2">
      <c r="A592" s="426" t="s">
        <v>3289</v>
      </c>
      <c r="B592" s="421" t="s">
        <v>3286</v>
      </c>
      <c r="C592" s="421" t="s">
        <v>3290</v>
      </c>
    </row>
    <row r="593" spans="1:3" s="11" customFormat="1" x14ac:dyDescent="0.2">
      <c r="A593" s="426" t="s">
        <v>3050</v>
      </c>
      <c r="B593" s="421" t="s">
        <v>3286</v>
      </c>
      <c r="C593" s="421" t="s">
        <v>3052</v>
      </c>
    </row>
    <row r="594" spans="1:3" s="11" customFormat="1" x14ac:dyDescent="0.2">
      <c r="A594" s="426" t="s">
        <v>3053</v>
      </c>
      <c r="B594" s="421" t="s">
        <v>3286</v>
      </c>
      <c r="C594" s="421" t="s">
        <v>3054</v>
      </c>
    </row>
    <row r="595" spans="1:3" s="11" customFormat="1" x14ac:dyDescent="0.2">
      <c r="A595" s="426" t="s">
        <v>3291</v>
      </c>
      <c r="B595" s="421" t="s">
        <v>3286</v>
      </c>
      <c r="C595" s="421" t="s">
        <v>3292</v>
      </c>
    </row>
    <row r="596" spans="1:3" s="11" customFormat="1" x14ac:dyDescent="0.2">
      <c r="A596" s="426" t="s">
        <v>3268</v>
      </c>
      <c r="B596" s="421" t="s">
        <v>3286</v>
      </c>
      <c r="C596" s="421" t="s">
        <v>3269</v>
      </c>
    </row>
    <row r="597" spans="1:3" s="11" customFormat="1" x14ac:dyDescent="0.2">
      <c r="A597" s="426" t="s">
        <v>3293</v>
      </c>
      <c r="B597" s="421" t="s">
        <v>3286</v>
      </c>
      <c r="C597" s="421" t="s">
        <v>3294</v>
      </c>
    </row>
    <row r="598" spans="1:3" s="11" customFormat="1" x14ac:dyDescent="0.2">
      <c r="A598" s="426" t="s">
        <v>3229</v>
      </c>
      <c r="B598" s="421" t="s">
        <v>3286</v>
      </c>
      <c r="C598" s="421" t="s">
        <v>3230</v>
      </c>
    </row>
    <row r="599" spans="1:3" s="11" customFormat="1" x14ac:dyDescent="0.2">
      <c r="A599" s="426" t="s">
        <v>3226</v>
      </c>
      <c r="B599" s="421" t="s">
        <v>3286</v>
      </c>
      <c r="C599" s="421" t="s">
        <v>3228</v>
      </c>
    </row>
    <row r="600" spans="1:3" s="11" customFormat="1" x14ac:dyDescent="0.2">
      <c r="A600" s="426" t="s">
        <v>3231</v>
      </c>
      <c r="B600" s="421" t="s">
        <v>3286</v>
      </c>
      <c r="C600" s="421" t="s">
        <v>3232</v>
      </c>
    </row>
    <row r="601" spans="1:3" s="11" customFormat="1" x14ac:dyDescent="0.2">
      <c r="A601" s="426" t="s">
        <v>3257</v>
      </c>
      <c r="B601" s="421" t="s">
        <v>3295</v>
      </c>
      <c r="C601" s="421" t="s">
        <v>3258</v>
      </c>
    </row>
    <row r="602" spans="1:3" s="11" customFormat="1" x14ac:dyDescent="0.2">
      <c r="A602" s="426" t="s">
        <v>3259</v>
      </c>
      <c r="B602" s="421" t="s">
        <v>3295</v>
      </c>
      <c r="C602" s="421" t="s">
        <v>3260</v>
      </c>
    </row>
    <row r="603" spans="1:3" s="11" customFormat="1" x14ac:dyDescent="0.2">
      <c r="A603" s="426" t="s">
        <v>3157</v>
      </c>
      <c r="B603" s="421" t="s">
        <v>3295</v>
      </c>
      <c r="C603" s="421" t="s">
        <v>3158</v>
      </c>
    </row>
    <row r="604" spans="1:3" s="11" customFormat="1" x14ac:dyDescent="0.2">
      <c r="A604" s="426" t="s">
        <v>3251</v>
      </c>
      <c r="B604" s="421" t="s">
        <v>3295</v>
      </c>
      <c r="C604" s="421" t="s">
        <v>3252</v>
      </c>
    </row>
    <row r="605" spans="1:3" s="11" customFormat="1" x14ac:dyDescent="0.2">
      <c r="A605" s="426" t="s">
        <v>3161</v>
      </c>
      <c r="B605" s="421" t="s">
        <v>3295</v>
      </c>
      <c r="C605" s="421" t="s">
        <v>3162</v>
      </c>
    </row>
    <row r="606" spans="1:3" s="11" customFormat="1" x14ac:dyDescent="0.2">
      <c r="A606" s="426" t="s">
        <v>3279</v>
      </c>
      <c r="B606" s="421" t="s">
        <v>3295</v>
      </c>
      <c r="C606" s="421" t="s">
        <v>3280</v>
      </c>
    </row>
    <row r="607" spans="1:3" s="11" customFormat="1" x14ac:dyDescent="0.2">
      <c r="A607" s="426" t="s">
        <v>3135</v>
      </c>
      <c r="B607" s="421" t="s">
        <v>3295</v>
      </c>
      <c r="C607" s="421" t="s">
        <v>3137</v>
      </c>
    </row>
    <row r="608" spans="1:3" s="11" customFormat="1" x14ac:dyDescent="0.2">
      <c r="A608" s="426" t="s">
        <v>3296</v>
      </c>
      <c r="B608" s="421" t="s">
        <v>3295</v>
      </c>
      <c r="C608" s="421" t="s">
        <v>3297</v>
      </c>
    </row>
    <row r="609" spans="1:3" s="11" customFormat="1" x14ac:dyDescent="0.2">
      <c r="A609" s="426" t="s">
        <v>3220</v>
      </c>
      <c r="B609" s="421" t="s">
        <v>3298</v>
      </c>
      <c r="C609" s="421" t="s">
        <v>3221</v>
      </c>
    </row>
    <row r="610" spans="1:3" s="11" customFormat="1" x14ac:dyDescent="0.2">
      <c r="A610" s="426" t="s">
        <v>3222</v>
      </c>
      <c r="B610" s="421" t="s">
        <v>3298</v>
      </c>
      <c r="C610" s="421" t="s">
        <v>3223</v>
      </c>
    </row>
    <row r="611" spans="1:3" s="11" customFormat="1" x14ac:dyDescent="0.2">
      <c r="A611" s="426" t="s">
        <v>3110</v>
      </c>
      <c r="B611" s="421" t="s">
        <v>3298</v>
      </c>
      <c r="C611" s="421" t="s">
        <v>3111</v>
      </c>
    </row>
    <row r="612" spans="1:3" s="11" customFormat="1" x14ac:dyDescent="0.2">
      <c r="A612" s="426" t="s">
        <v>3128</v>
      </c>
      <c r="B612" s="421" t="s">
        <v>3298</v>
      </c>
      <c r="C612" s="421" t="s">
        <v>3129</v>
      </c>
    </row>
    <row r="613" spans="1:3" s="11" customFormat="1" x14ac:dyDescent="0.2">
      <c r="A613" s="426" t="s">
        <v>3130</v>
      </c>
      <c r="B613" s="421" t="s">
        <v>3298</v>
      </c>
      <c r="C613" s="421" t="s">
        <v>3131</v>
      </c>
    </row>
    <row r="614" spans="1:3" s="11" customFormat="1" x14ac:dyDescent="0.2">
      <c r="A614" s="426" t="s">
        <v>3112</v>
      </c>
      <c r="B614" s="421" t="s">
        <v>3298</v>
      </c>
      <c r="C614" s="421" t="s">
        <v>3113</v>
      </c>
    </row>
    <row r="615" spans="1:3" s="11" customFormat="1" x14ac:dyDescent="0.2">
      <c r="A615" s="426" t="s">
        <v>3114</v>
      </c>
      <c r="B615" s="421" t="s">
        <v>3298</v>
      </c>
      <c r="C615" s="421" t="s">
        <v>3115</v>
      </c>
    </row>
    <row r="616" spans="1:3" s="11" customFormat="1" x14ac:dyDescent="0.2">
      <c r="A616" s="426" t="s">
        <v>3224</v>
      </c>
      <c r="B616" s="421" t="s">
        <v>3298</v>
      </c>
      <c r="C616" s="421" t="s">
        <v>3225</v>
      </c>
    </row>
    <row r="617" spans="1:3" s="11" customFormat="1" x14ac:dyDescent="0.2">
      <c r="A617" s="426" t="s">
        <v>3116</v>
      </c>
      <c r="B617" s="421" t="s">
        <v>3298</v>
      </c>
      <c r="C617" s="421" t="s">
        <v>3117</v>
      </c>
    </row>
    <row r="618" spans="1:3" s="11" customFormat="1" x14ac:dyDescent="0.2">
      <c r="A618" s="426" t="s">
        <v>3121</v>
      </c>
      <c r="B618" s="421" t="s">
        <v>3298</v>
      </c>
      <c r="C618" s="421" t="s">
        <v>3122</v>
      </c>
    </row>
    <row r="619" spans="1:3" s="11" customFormat="1" x14ac:dyDescent="0.2">
      <c r="A619" s="426" t="s">
        <v>3106</v>
      </c>
      <c r="B619" s="421" t="s">
        <v>3298</v>
      </c>
      <c r="C619" s="421" t="s">
        <v>3107</v>
      </c>
    </row>
    <row r="620" spans="1:3" s="11" customFormat="1" x14ac:dyDescent="0.2">
      <c r="A620" s="426" t="s">
        <v>3123</v>
      </c>
      <c r="B620" s="421" t="s">
        <v>3298</v>
      </c>
      <c r="C620" s="421" t="s">
        <v>3124</v>
      </c>
    </row>
    <row r="621" spans="1:3" s="11" customFormat="1" x14ac:dyDescent="0.2">
      <c r="A621" s="426" t="s">
        <v>3193</v>
      </c>
      <c r="B621" s="421" t="s">
        <v>3299</v>
      </c>
      <c r="C621" s="421" t="s">
        <v>3194</v>
      </c>
    </row>
    <row r="622" spans="1:3" s="11" customFormat="1" x14ac:dyDescent="0.2">
      <c r="A622" s="426" t="s">
        <v>3300</v>
      </c>
      <c r="B622" s="421" t="s">
        <v>3299</v>
      </c>
      <c r="C622" s="421" t="s">
        <v>3301</v>
      </c>
    </row>
    <row r="623" spans="1:3" s="11" customFormat="1" x14ac:dyDescent="0.2">
      <c r="A623" s="426" t="s">
        <v>3302</v>
      </c>
      <c r="B623" s="421" t="s">
        <v>3299</v>
      </c>
      <c r="C623" s="421" t="s">
        <v>3303</v>
      </c>
    </row>
    <row r="624" spans="1:3" s="11" customFormat="1" x14ac:dyDescent="0.2">
      <c r="A624" s="426" t="s">
        <v>3277</v>
      </c>
      <c r="B624" s="421" t="s">
        <v>3299</v>
      </c>
      <c r="C624" s="421" t="s">
        <v>3278</v>
      </c>
    </row>
    <row r="625" spans="1:3" s="11" customFormat="1" x14ac:dyDescent="0.2">
      <c r="A625" s="426" t="s">
        <v>3304</v>
      </c>
      <c r="B625" s="421" t="s">
        <v>3299</v>
      </c>
      <c r="C625" s="421" t="s">
        <v>3305</v>
      </c>
    </row>
    <row r="626" spans="1:3" s="11" customFormat="1" x14ac:dyDescent="0.2">
      <c r="A626" s="426" t="s">
        <v>3306</v>
      </c>
      <c r="B626" s="421" t="s">
        <v>3299</v>
      </c>
      <c r="C626" s="421" t="s">
        <v>3307</v>
      </c>
    </row>
    <row r="627" spans="1:3" s="11" customFormat="1" x14ac:dyDescent="0.2">
      <c r="A627" s="426" t="s">
        <v>3308</v>
      </c>
      <c r="B627" s="421" t="s">
        <v>3299</v>
      </c>
      <c r="C627" s="421" t="s">
        <v>3309</v>
      </c>
    </row>
    <row r="628" spans="1:3" s="11" customFormat="1" x14ac:dyDescent="0.2">
      <c r="A628" s="426" t="s">
        <v>3310</v>
      </c>
      <c r="B628" s="421" t="s">
        <v>3299</v>
      </c>
      <c r="C628" s="421" t="s">
        <v>3311</v>
      </c>
    </row>
    <row r="629" spans="1:3" s="11" customFormat="1" x14ac:dyDescent="0.2">
      <c r="A629" s="426" t="s">
        <v>3076</v>
      </c>
      <c r="B629" s="421" t="s">
        <v>3299</v>
      </c>
      <c r="C629" s="421" t="s">
        <v>3077</v>
      </c>
    </row>
    <row r="630" spans="1:3" s="11" customFormat="1" x14ac:dyDescent="0.2">
      <c r="A630" s="426" t="s">
        <v>3312</v>
      </c>
      <c r="B630" s="421" t="s">
        <v>3299</v>
      </c>
      <c r="C630" s="421" t="s">
        <v>3313</v>
      </c>
    </row>
    <row r="631" spans="1:3" s="11" customFormat="1" x14ac:dyDescent="0.2">
      <c r="A631" s="426" t="s">
        <v>3312</v>
      </c>
      <c r="B631" s="421" t="s">
        <v>3314</v>
      </c>
      <c r="C631" s="421" t="s">
        <v>3313</v>
      </c>
    </row>
    <row r="632" spans="1:3" s="11" customFormat="1" x14ac:dyDescent="0.2">
      <c r="A632" s="426" t="s">
        <v>3315</v>
      </c>
      <c r="B632" s="421" t="s">
        <v>3314</v>
      </c>
      <c r="C632" s="421" t="s">
        <v>3316</v>
      </c>
    </row>
    <row r="633" spans="1:3" s="11" customFormat="1" x14ac:dyDescent="0.2">
      <c r="A633" s="426" t="s">
        <v>3302</v>
      </c>
      <c r="B633" s="421" t="s">
        <v>3314</v>
      </c>
      <c r="C633" s="421" t="s">
        <v>3303</v>
      </c>
    </row>
    <row r="634" spans="1:3" s="11" customFormat="1" x14ac:dyDescent="0.2">
      <c r="A634" s="426" t="s">
        <v>3317</v>
      </c>
      <c r="B634" s="421" t="s">
        <v>3314</v>
      </c>
      <c r="C634" s="421" t="s">
        <v>3318</v>
      </c>
    </row>
    <row r="635" spans="1:3" s="11" customFormat="1" x14ac:dyDescent="0.2">
      <c r="A635" s="426" t="s">
        <v>3319</v>
      </c>
      <c r="B635" s="421" t="s">
        <v>3314</v>
      </c>
      <c r="C635" s="421" t="s">
        <v>3320</v>
      </c>
    </row>
    <row r="636" spans="1:3" s="11" customFormat="1" x14ac:dyDescent="0.2">
      <c r="A636" s="426" t="s">
        <v>3321</v>
      </c>
      <c r="B636" s="421" t="s">
        <v>3314</v>
      </c>
      <c r="C636" s="421" t="s">
        <v>3322</v>
      </c>
    </row>
    <row r="637" spans="1:3" s="11" customFormat="1" x14ac:dyDescent="0.2">
      <c r="A637" s="426" t="s">
        <v>3140</v>
      </c>
      <c r="B637" s="421" t="s">
        <v>3323</v>
      </c>
      <c r="C637" s="421" t="s">
        <v>3141</v>
      </c>
    </row>
    <row r="638" spans="1:3" s="11" customFormat="1" x14ac:dyDescent="0.2">
      <c r="A638" s="426" t="s">
        <v>281</v>
      </c>
      <c r="B638" s="421" t="s">
        <v>3323</v>
      </c>
      <c r="C638" s="421" t="s">
        <v>282</v>
      </c>
    </row>
    <row r="639" spans="1:3" s="11" customFormat="1" x14ac:dyDescent="0.2">
      <c r="A639" s="426" t="s">
        <v>3146</v>
      </c>
      <c r="B639" s="421" t="s">
        <v>3323</v>
      </c>
      <c r="C639" s="421" t="s">
        <v>3147</v>
      </c>
    </row>
    <row r="640" spans="1:3" s="11" customFormat="1" x14ac:dyDescent="0.2">
      <c r="A640" s="426" t="s">
        <v>3324</v>
      </c>
      <c r="B640" s="421" t="s">
        <v>3325</v>
      </c>
      <c r="C640" s="421" t="s">
        <v>3326</v>
      </c>
    </row>
    <row r="641" spans="1:3" s="11" customFormat="1" x14ac:dyDescent="0.2">
      <c r="A641" s="426" t="s">
        <v>3327</v>
      </c>
      <c r="B641" s="421" t="s">
        <v>3325</v>
      </c>
      <c r="C641" s="421" t="s">
        <v>3328</v>
      </c>
    </row>
    <row r="642" spans="1:3" s="11" customFormat="1" x14ac:dyDescent="0.2">
      <c r="A642" s="426" t="s">
        <v>3329</v>
      </c>
      <c r="B642" s="421" t="s">
        <v>3325</v>
      </c>
      <c r="C642" s="421" t="s">
        <v>3330</v>
      </c>
    </row>
    <row r="643" spans="1:3" s="11" customFormat="1" x14ac:dyDescent="0.2">
      <c r="A643" s="426" t="s">
        <v>3331</v>
      </c>
      <c r="B643" s="421" t="s">
        <v>3325</v>
      </c>
      <c r="C643" s="421" t="s">
        <v>3332</v>
      </c>
    </row>
    <row r="644" spans="1:3" s="11" customFormat="1" x14ac:dyDescent="0.2">
      <c r="A644" s="426" t="s">
        <v>3333</v>
      </c>
      <c r="B644" s="421" t="s">
        <v>3325</v>
      </c>
      <c r="C644" s="421" t="s">
        <v>3334</v>
      </c>
    </row>
    <row r="645" spans="1:3" s="11" customFormat="1" x14ac:dyDescent="0.2">
      <c r="A645" s="426" t="s">
        <v>3335</v>
      </c>
      <c r="B645" s="421" t="s">
        <v>3325</v>
      </c>
      <c r="C645" s="421" t="s">
        <v>3336</v>
      </c>
    </row>
    <row r="646" spans="1:3" s="11" customFormat="1" x14ac:dyDescent="0.2">
      <c r="A646" s="426" t="s">
        <v>3092</v>
      </c>
      <c r="B646" s="421" t="s">
        <v>3337</v>
      </c>
      <c r="C646" s="421" t="s">
        <v>3093</v>
      </c>
    </row>
    <row r="647" spans="1:3" s="11" customFormat="1" x14ac:dyDescent="0.2">
      <c r="A647" s="426" t="s">
        <v>3327</v>
      </c>
      <c r="B647" s="421" t="s">
        <v>3337</v>
      </c>
      <c r="C647" s="421" t="s">
        <v>3328</v>
      </c>
    </row>
    <row r="648" spans="1:3" s="11" customFormat="1" x14ac:dyDescent="0.2">
      <c r="A648" s="426" t="s">
        <v>3090</v>
      </c>
      <c r="B648" s="421" t="s">
        <v>3337</v>
      </c>
      <c r="C648" s="421" t="s">
        <v>3091</v>
      </c>
    </row>
    <row r="649" spans="1:3" s="11" customFormat="1" x14ac:dyDescent="0.2">
      <c r="A649" s="426" t="s">
        <v>3338</v>
      </c>
      <c r="B649" s="421" t="s">
        <v>3337</v>
      </c>
      <c r="C649" s="421" t="s">
        <v>3339</v>
      </c>
    </row>
    <row r="650" spans="1:3" s="11" customFormat="1" x14ac:dyDescent="0.2">
      <c r="A650" s="426" t="s">
        <v>3331</v>
      </c>
      <c r="B650" s="421" t="s">
        <v>3337</v>
      </c>
      <c r="C650" s="421" t="s">
        <v>3332</v>
      </c>
    </row>
    <row r="651" spans="1:3" s="11" customFormat="1" x14ac:dyDescent="0.2">
      <c r="A651" s="426" t="s">
        <v>3333</v>
      </c>
      <c r="B651" s="421" t="s">
        <v>3337</v>
      </c>
      <c r="C651" s="421" t="s">
        <v>3334</v>
      </c>
    </row>
    <row r="652" spans="1:3" s="11" customFormat="1" x14ac:dyDescent="0.2">
      <c r="A652" s="426" t="s">
        <v>3094</v>
      </c>
      <c r="B652" s="421" t="s">
        <v>3337</v>
      </c>
      <c r="C652" s="421" t="s">
        <v>3095</v>
      </c>
    </row>
    <row r="653" spans="1:3" s="11" customFormat="1" x14ac:dyDescent="0.2">
      <c r="A653" s="426" t="s">
        <v>3165</v>
      </c>
      <c r="B653" s="421" t="s">
        <v>3337</v>
      </c>
      <c r="C653" s="421" t="s">
        <v>3166</v>
      </c>
    </row>
    <row r="654" spans="1:3" s="11" customFormat="1" x14ac:dyDescent="0.2">
      <c r="A654" s="426" t="s">
        <v>3103</v>
      </c>
      <c r="B654" s="421" t="s">
        <v>3337</v>
      </c>
      <c r="C654" s="421" t="s">
        <v>3105</v>
      </c>
    </row>
    <row r="655" spans="1:3" s="11" customFormat="1" x14ac:dyDescent="0.2">
      <c r="A655" s="426" t="s">
        <v>3335</v>
      </c>
      <c r="B655" s="421" t="s">
        <v>3337</v>
      </c>
      <c r="C655" s="421" t="s">
        <v>3336</v>
      </c>
    </row>
    <row r="656" spans="1:3" s="11" customFormat="1" x14ac:dyDescent="0.2">
      <c r="A656" s="426" t="s">
        <v>3324</v>
      </c>
      <c r="B656" s="421" t="s">
        <v>3337</v>
      </c>
      <c r="C656" s="421" t="s">
        <v>3326</v>
      </c>
    </row>
    <row r="657" spans="1:3" s="11" customFormat="1" x14ac:dyDescent="0.2">
      <c r="A657" s="426" t="s">
        <v>3329</v>
      </c>
      <c r="B657" s="421" t="s">
        <v>3337</v>
      </c>
      <c r="C657" s="421" t="s">
        <v>3330</v>
      </c>
    </row>
    <row r="658" spans="1:3" s="11" customFormat="1" x14ac:dyDescent="0.2">
      <c r="A658" s="426" t="s">
        <v>3096</v>
      </c>
      <c r="B658" s="421" t="s">
        <v>3337</v>
      </c>
      <c r="C658" s="421" t="s">
        <v>3097</v>
      </c>
    </row>
    <row r="659" spans="1:3" s="11" customFormat="1" x14ac:dyDescent="0.2">
      <c r="A659" s="426" t="s">
        <v>3167</v>
      </c>
      <c r="B659" s="421" t="s">
        <v>3337</v>
      </c>
      <c r="C659" s="421" t="s">
        <v>3168</v>
      </c>
    </row>
    <row r="660" spans="1:3" s="11" customFormat="1" x14ac:dyDescent="0.2">
      <c r="A660" s="426" t="s">
        <v>3340</v>
      </c>
      <c r="B660" s="421" t="s">
        <v>3337</v>
      </c>
      <c r="C660" s="421" t="s">
        <v>3341</v>
      </c>
    </row>
    <row r="661" spans="1:3" s="11" customFormat="1" x14ac:dyDescent="0.2">
      <c r="A661" s="426" t="s">
        <v>3342</v>
      </c>
      <c r="B661" s="421" t="s">
        <v>3337</v>
      </c>
      <c r="C661" s="421" t="s">
        <v>3343</v>
      </c>
    </row>
    <row r="662" spans="1:3" s="11" customFormat="1" x14ac:dyDescent="0.2">
      <c r="A662" s="426" t="s">
        <v>3148</v>
      </c>
      <c r="B662" s="421" t="s">
        <v>3344</v>
      </c>
      <c r="C662" s="421" t="s">
        <v>3149</v>
      </c>
    </row>
    <row r="663" spans="1:3" s="11" customFormat="1" x14ac:dyDescent="0.2">
      <c r="A663" s="426" t="s">
        <v>3050</v>
      </c>
      <c r="B663" s="421" t="s">
        <v>3344</v>
      </c>
      <c r="C663" s="421" t="s">
        <v>3052</v>
      </c>
    </row>
    <row r="664" spans="1:3" s="11" customFormat="1" x14ac:dyDescent="0.2">
      <c r="A664" s="426" t="s">
        <v>3251</v>
      </c>
      <c r="B664" s="421" t="s">
        <v>3344</v>
      </c>
      <c r="C664" s="421" t="s">
        <v>3252</v>
      </c>
    </row>
    <row r="665" spans="1:3" s="11" customFormat="1" x14ac:dyDescent="0.2">
      <c r="A665" s="426" t="s">
        <v>3161</v>
      </c>
      <c r="B665" s="421" t="s">
        <v>3344</v>
      </c>
      <c r="C665" s="421" t="s">
        <v>3162</v>
      </c>
    </row>
    <row r="666" spans="1:3" s="11" customFormat="1" x14ac:dyDescent="0.2">
      <c r="A666" s="426" t="s">
        <v>3057</v>
      </c>
      <c r="B666" s="421" t="s">
        <v>3344</v>
      </c>
      <c r="C666" s="421" t="s">
        <v>3058</v>
      </c>
    </row>
    <row r="667" spans="1:3" s="11" customFormat="1" x14ac:dyDescent="0.2">
      <c r="A667" s="426" t="s">
        <v>3135</v>
      </c>
      <c r="B667" s="421" t="s">
        <v>3344</v>
      </c>
      <c r="C667" s="421" t="s">
        <v>3137</v>
      </c>
    </row>
    <row r="668" spans="1:3" s="11" customFormat="1" x14ac:dyDescent="0.2">
      <c r="A668" s="426" t="s">
        <v>3142</v>
      </c>
      <c r="B668" s="421" t="s">
        <v>3344</v>
      </c>
      <c r="C668" s="421" t="s">
        <v>3143</v>
      </c>
    </row>
    <row r="669" spans="1:3" s="11" customFormat="1" x14ac:dyDescent="0.2">
      <c r="A669" s="426" t="s">
        <v>3144</v>
      </c>
      <c r="B669" s="421" t="s">
        <v>3344</v>
      </c>
      <c r="C669" s="421" t="s">
        <v>3145</v>
      </c>
    </row>
    <row r="670" spans="1:3" s="11" customFormat="1" x14ac:dyDescent="0.2">
      <c r="A670" s="426" t="s">
        <v>3257</v>
      </c>
      <c r="B670" s="421" t="s">
        <v>3344</v>
      </c>
      <c r="C670" s="421" t="s">
        <v>3258</v>
      </c>
    </row>
    <row r="671" spans="1:3" s="11" customFormat="1" x14ac:dyDescent="0.2">
      <c r="A671" s="426" t="s">
        <v>3233</v>
      </c>
      <c r="B671" s="421" t="s">
        <v>3344</v>
      </c>
      <c r="C671" s="421" t="s">
        <v>3234</v>
      </c>
    </row>
    <row r="672" spans="1:3" s="11" customFormat="1" x14ac:dyDescent="0.2">
      <c r="A672" s="426" t="s">
        <v>3074</v>
      </c>
      <c r="B672" s="421" t="s">
        <v>3187</v>
      </c>
      <c r="C672" s="421" t="s">
        <v>3075</v>
      </c>
    </row>
    <row r="673" spans="1:3" s="11" customFormat="1" x14ac:dyDescent="0.2">
      <c r="A673" s="426" t="s">
        <v>3078</v>
      </c>
      <c r="B673" s="421" t="s">
        <v>3187</v>
      </c>
      <c r="C673" s="421" t="s">
        <v>3079</v>
      </c>
    </row>
  </sheetData>
  <sheetProtection algorithmName="SHA-512" hashValue="RSKecixLhzLZ/hdgzStIZ/7MEE47znwLbWYymQUcHBqMykvoiorguFk26SmiwEC6BnhJSIWF5J4jqOzqG8z7Hg==" saltValue="wbBY2ZxqG2U7mMWE3dLopw==" spinCount="100000" sheet="1" objects="1" scenarios="1" selectLockedCells="1" selectUnlockedCells="1"/>
  <dataValidations count="1">
    <dataValidation type="custom" allowBlank="1" showInputMessage="1" showErrorMessage="1" errorTitle="X-Author for Excel" error="Id and Lookup fields are not editable." promptTitle="X-Author for Excel" sqref="G4:G28 C338:C339 G32:G56 G131:H165 G60:G127 E169:E333 C343:C673">
      <formula1>""</formula1>
    </dataValidation>
  </dataValidations>
  <pageMargins left="0.75" right="0.75" top="1" bottom="1" header="0.5" footer="0.5"/>
  <pageSetup orientation="portrait" r:id="rId1"/>
  <headerFooter alignWithMargins="0"/>
  <tableParts count="3">
    <tablePart r:id="rId2"/>
    <tablePart r:id="rId3"/>
    <tablePart r:id="rId4"/>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G182"/>
  <sheetViews>
    <sheetView workbookViewId="0">
      <selection activeCell="D23" sqref="D23"/>
    </sheetView>
  </sheetViews>
  <sheetFormatPr defaultColWidth="8.75" defaultRowHeight="12.75" x14ac:dyDescent="0.2"/>
  <cols>
    <col min="1" max="1" width="18.75" style="1" customWidth="1"/>
    <col min="2" max="2" width="43.125" style="1" customWidth="1"/>
    <col min="3" max="3" width="8.75" style="1"/>
    <col min="4" max="4" width="40.25" style="1" customWidth="1"/>
    <col min="5" max="5" width="14.125" style="1" customWidth="1"/>
    <col min="6" max="6" width="14.25" style="1" customWidth="1"/>
    <col min="7" max="16384" width="8.75" style="1"/>
  </cols>
  <sheetData>
    <row r="1" spans="1:7" x14ac:dyDescent="0.2">
      <c r="A1" s="2" t="s">
        <v>108</v>
      </c>
    </row>
    <row r="2" spans="1:7" x14ac:dyDescent="0.2">
      <c r="A2" s="421" t="s">
        <v>110</v>
      </c>
      <c r="B2" s="421" t="s">
        <v>61</v>
      </c>
      <c r="C2" s="421">
        <v>0</v>
      </c>
      <c r="D2" s="421" t="s">
        <v>118</v>
      </c>
      <c r="E2" s="421" t="s">
        <v>44</v>
      </c>
      <c r="F2" s="421" t="s">
        <v>32</v>
      </c>
      <c r="G2" s="421" t="s">
        <v>66</v>
      </c>
    </row>
    <row r="3" spans="1:7" hidden="1" x14ac:dyDescent="0.2">
      <c r="A3" s="421" t="s">
        <v>109</v>
      </c>
      <c r="B3" s="422" t="s">
        <v>96</v>
      </c>
      <c r="C3" s="421">
        <f>IF(B3=B2,C2+1,0)</f>
        <v>0</v>
      </c>
      <c r="D3" s="421" t="str">
        <f>B3&amp;"-"&amp;C3</f>
        <v>[Name]-0</v>
      </c>
      <c r="E3" s="422" t="s">
        <v>112</v>
      </c>
      <c r="F3" s="422" t="s">
        <v>111</v>
      </c>
      <c r="G3" s="421" t="s">
        <v>65</v>
      </c>
    </row>
    <row r="4" spans="1:7" s="11" customFormat="1" x14ac:dyDescent="0.2">
      <c r="A4" s="421" t="s">
        <v>1829</v>
      </c>
      <c r="B4" s="422" t="s">
        <v>1830</v>
      </c>
      <c r="C4" s="421">
        <f t="shared" ref="C4:C55" si="0">IF(B4=B3,C3+1,0)</f>
        <v>0</v>
      </c>
      <c r="D4" s="421" t="str">
        <f t="shared" ref="D4:D55" si="1">B4&amp;"-"&amp;C4</f>
        <v>HIV I-9a(M): Percentage of men who have sex with men who are living with HIV-0</v>
      </c>
      <c r="E4" s="422" t="s">
        <v>1831</v>
      </c>
      <c r="F4" s="422" t="s">
        <v>1832</v>
      </c>
      <c r="G4" s="421" t="s">
        <v>1833</v>
      </c>
    </row>
    <row r="5" spans="1:7" s="11" customFormat="1" x14ac:dyDescent="0.2">
      <c r="A5" s="421" t="s">
        <v>1829</v>
      </c>
      <c r="B5" s="422" t="s">
        <v>1830</v>
      </c>
      <c r="C5" s="421">
        <f t="shared" si="0"/>
        <v>1</v>
      </c>
      <c r="D5" s="421" t="str">
        <f t="shared" si="1"/>
        <v>HIV I-9a(M): Percentage of men who have sex with men who are living with HIV-1</v>
      </c>
      <c r="E5" s="422" t="s">
        <v>1831</v>
      </c>
      <c r="F5" s="422" t="s">
        <v>1834</v>
      </c>
      <c r="G5" s="421" t="s">
        <v>1835</v>
      </c>
    </row>
    <row r="6" spans="1:7" s="11" customFormat="1" x14ac:dyDescent="0.2">
      <c r="A6" s="421" t="s">
        <v>1836</v>
      </c>
      <c r="B6" s="422" t="s">
        <v>1837</v>
      </c>
      <c r="C6" s="421">
        <f t="shared" si="0"/>
        <v>0</v>
      </c>
      <c r="D6" s="421" t="str">
        <f t="shared" si="1"/>
        <v>HIV I-9b(M): Percentage of transgender people who are living with HIV-0</v>
      </c>
      <c r="E6" s="422" t="s">
        <v>1831</v>
      </c>
      <c r="F6" s="422" t="s">
        <v>1832</v>
      </c>
      <c r="G6" s="421" t="s">
        <v>1838</v>
      </c>
    </row>
    <row r="7" spans="1:7" s="11" customFormat="1" x14ac:dyDescent="0.2">
      <c r="A7" s="421" t="s">
        <v>1836</v>
      </c>
      <c r="B7" s="422" t="s">
        <v>1837</v>
      </c>
      <c r="C7" s="421">
        <f t="shared" si="0"/>
        <v>1</v>
      </c>
      <c r="D7" s="421" t="str">
        <f t="shared" si="1"/>
        <v>HIV I-9b(M): Percentage of transgender people who are living with HIV-1</v>
      </c>
      <c r="E7" s="422" t="s">
        <v>1831</v>
      </c>
      <c r="F7" s="422" t="s">
        <v>1834</v>
      </c>
      <c r="G7" s="421" t="s">
        <v>1839</v>
      </c>
    </row>
    <row r="8" spans="1:7" s="11" customFormat="1" x14ac:dyDescent="0.2">
      <c r="A8" s="421" t="s">
        <v>1840</v>
      </c>
      <c r="B8" s="422" t="s">
        <v>1841</v>
      </c>
      <c r="C8" s="421">
        <f t="shared" si="0"/>
        <v>0</v>
      </c>
      <c r="D8" s="421" t="str">
        <f t="shared" si="1"/>
        <v>HIV I-10(M): Percentage of sex workers who are living with HIV-0</v>
      </c>
      <c r="E8" s="422" t="s">
        <v>1831</v>
      </c>
      <c r="F8" s="422" t="s">
        <v>1832</v>
      </c>
      <c r="G8" s="421" t="s">
        <v>1842</v>
      </c>
    </row>
    <row r="9" spans="1:7" s="11" customFormat="1" x14ac:dyDescent="0.2">
      <c r="A9" s="421" t="s">
        <v>1840</v>
      </c>
      <c r="B9" s="422" t="s">
        <v>1841</v>
      </c>
      <c r="C9" s="421">
        <f t="shared" si="0"/>
        <v>1</v>
      </c>
      <c r="D9" s="421" t="str">
        <f t="shared" si="1"/>
        <v>HIV I-10(M): Percentage of sex workers who are living with HIV-1</v>
      </c>
      <c r="E9" s="422" t="s">
        <v>1831</v>
      </c>
      <c r="F9" s="422" t="s">
        <v>1834</v>
      </c>
      <c r="G9" s="421" t="s">
        <v>1843</v>
      </c>
    </row>
    <row r="10" spans="1:7" s="11" customFormat="1" x14ac:dyDescent="0.2">
      <c r="A10" s="421" t="s">
        <v>1844</v>
      </c>
      <c r="B10" s="422" t="s">
        <v>1845</v>
      </c>
      <c r="C10" s="421">
        <f t="shared" si="0"/>
        <v>0</v>
      </c>
      <c r="D10" s="421" t="str">
        <f t="shared" si="1"/>
        <v>HIV I-11(M): Percentage of people who inject drugs who are living with HIV-0</v>
      </c>
      <c r="E10" s="422" t="s">
        <v>1831</v>
      </c>
      <c r="F10" s="422" t="s">
        <v>1832</v>
      </c>
      <c r="G10" s="421" t="s">
        <v>1846</v>
      </c>
    </row>
    <row r="11" spans="1:7" s="11" customFormat="1" x14ac:dyDescent="0.2">
      <c r="A11" s="421" t="s">
        <v>1844</v>
      </c>
      <c r="B11" s="422" t="s">
        <v>1845</v>
      </c>
      <c r="C11" s="421">
        <f t="shared" si="0"/>
        <v>1</v>
      </c>
      <c r="D11" s="421" t="str">
        <f t="shared" si="1"/>
        <v>HIV I-11(M): Percentage of people who inject drugs who are living with HIV-1</v>
      </c>
      <c r="E11" s="422" t="s">
        <v>1831</v>
      </c>
      <c r="F11" s="422" t="s">
        <v>1834</v>
      </c>
      <c r="G11" s="421" t="s">
        <v>1847</v>
      </c>
    </row>
    <row r="12" spans="1:7" s="11" customFormat="1" x14ac:dyDescent="0.2">
      <c r="A12" s="421" t="s">
        <v>1848</v>
      </c>
      <c r="B12" s="422" t="s">
        <v>1849</v>
      </c>
      <c r="C12" s="421">
        <f t="shared" si="0"/>
        <v>0</v>
      </c>
      <c r="D12" s="421" t="str">
        <f t="shared" si="1"/>
        <v>Malaria I-4: Malaria test positivity rate-0</v>
      </c>
      <c r="E12" s="422" t="s">
        <v>1850</v>
      </c>
      <c r="F12" s="422" t="s">
        <v>1851</v>
      </c>
      <c r="G12" s="421" t="s">
        <v>1852</v>
      </c>
    </row>
    <row r="13" spans="1:7" s="11" customFormat="1" x14ac:dyDescent="0.2">
      <c r="A13" s="421" t="s">
        <v>1848</v>
      </c>
      <c r="B13" s="422" t="s">
        <v>1849</v>
      </c>
      <c r="C13" s="421">
        <f t="shared" si="0"/>
        <v>1</v>
      </c>
      <c r="D13" s="421" t="str">
        <f t="shared" si="1"/>
        <v>Malaria I-4: Malaria test positivity rate-1</v>
      </c>
      <c r="E13" s="422" t="s">
        <v>1853</v>
      </c>
      <c r="F13" s="422" t="s">
        <v>1854</v>
      </c>
      <c r="G13" s="421" t="s">
        <v>1855</v>
      </c>
    </row>
    <row r="14" spans="1:7" s="11" customFormat="1" x14ac:dyDescent="0.2">
      <c r="A14" s="421" t="s">
        <v>1848</v>
      </c>
      <c r="B14" s="422" t="s">
        <v>1849</v>
      </c>
      <c r="C14" s="421">
        <f t="shared" si="0"/>
        <v>2</v>
      </c>
      <c r="D14" s="421" t="str">
        <f t="shared" si="1"/>
        <v>Malaria I-4: Malaria test positivity rate-2</v>
      </c>
      <c r="E14" s="422" t="s">
        <v>1853</v>
      </c>
      <c r="F14" s="422" t="s">
        <v>1856</v>
      </c>
      <c r="G14" s="421" t="s">
        <v>1857</v>
      </c>
    </row>
    <row r="15" spans="1:7" s="11" customFormat="1" x14ac:dyDescent="0.2">
      <c r="A15" s="421" t="s">
        <v>1858</v>
      </c>
      <c r="B15" s="422" t="s">
        <v>1859</v>
      </c>
      <c r="C15" s="421">
        <f t="shared" si="0"/>
        <v>0</v>
      </c>
      <c r="D15" s="421" t="str">
        <f t="shared" si="1"/>
        <v>Malaria I-5: Malaria parasite prevalence: Proportion of children aged 6-59 months with malaria infection-0</v>
      </c>
      <c r="E15" s="422" t="s">
        <v>1860</v>
      </c>
      <c r="F15" s="422" t="s">
        <v>1861</v>
      </c>
      <c r="G15" s="421" t="s">
        <v>1862</v>
      </c>
    </row>
    <row r="16" spans="1:7" s="11" customFormat="1" x14ac:dyDescent="0.2">
      <c r="A16" s="421" t="s">
        <v>1858</v>
      </c>
      <c r="B16" s="422" t="s">
        <v>1859</v>
      </c>
      <c r="C16" s="421">
        <f t="shared" si="0"/>
        <v>1</v>
      </c>
      <c r="D16" s="421" t="str">
        <f t="shared" si="1"/>
        <v>Malaria I-5: Malaria parasite prevalence: Proportion of children aged 6-59 months with malaria infection-1</v>
      </c>
      <c r="E16" s="422" t="s">
        <v>1860</v>
      </c>
      <c r="F16" s="422" t="s">
        <v>1863</v>
      </c>
      <c r="G16" s="421" t="s">
        <v>1864</v>
      </c>
    </row>
    <row r="17" spans="1:7" s="11" customFormat="1" x14ac:dyDescent="0.2">
      <c r="A17" s="421" t="s">
        <v>1865</v>
      </c>
      <c r="B17" s="422" t="s">
        <v>1866</v>
      </c>
      <c r="C17" s="421">
        <f t="shared" si="0"/>
        <v>0</v>
      </c>
      <c r="D17" s="421" t="str">
        <f t="shared" si="1"/>
        <v>HIV I-4: Number of AIDS-related deaths per 100,000 population-0</v>
      </c>
      <c r="E17" s="422" t="s">
        <v>1831</v>
      </c>
      <c r="F17" s="422" t="s">
        <v>1867</v>
      </c>
      <c r="G17" s="421" t="s">
        <v>1868</v>
      </c>
    </row>
    <row r="18" spans="1:7" s="11" customFormat="1" x14ac:dyDescent="0.2">
      <c r="A18" s="421" t="s">
        <v>1865</v>
      </c>
      <c r="B18" s="422" t="s">
        <v>1866</v>
      </c>
      <c r="C18" s="421">
        <f t="shared" si="0"/>
        <v>1</v>
      </c>
      <c r="D18" s="421" t="str">
        <f t="shared" si="1"/>
        <v>HIV I-4: Number of AIDS-related deaths per 100,000 population-1</v>
      </c>
      <c r="E18" s="422" t="s">
        <v>1831</v>
      </c>
      <c r="F18" s="422" t="s">
        <v>1869</v>
      </c>
      <c r="G18" s="421" t="s">
        <v>1870</v>
      </c>
    </row>
    <row r="19" spans="1:7" s="11" customFormat="1" x14ac:dyDescent="0.2">
      <c r="A19" s="421" t="s">
        <v>1865</v>
      </c>
      <c r="B19" s="422" t="s">
        <v>1866</v>
      </c>
      <c r="C19" s="421">
        <f t="shared" si="0"/>
        <v>2</v>
      </c>
      <c r="D19" s="421" t="str">
        <f t="shared" si="1"/>
        <v>HIV I-4: Number of AIDS-related deaths per 100,000 population-2</v>
      </c>
      <c r="E19" s="422" t="s">
        <v>1871</v>
      </c>
      <c r="F19" s="422" t="s">
        <v>1872</v>
      </c>
      <c r="G19" s="421" t="s">
        <v>1873</v>
      </c>
    </row>
    <row r="20" spans="1:7" s="11" customFormat="1" x14ac:dyDescent="0.2">
      <c r="A20" s="421" t="s">
        <v>1865</v>
      </c>
      <c r="B20" s="422" t="s">
        <v>1866</v>
      </c>
      <c r="C20" s="421">
        <f t="shared" si="0"/>
        <v>3</v>
      </c>
      <c r="D20" s="421" t="str">
        <f t="shared" si="1"/>
        <v>HIV I-4: Number of AIDS-related deaths per 100,000 population-3</v>
      </c>
      <c r="E20" s="422" t="s">
        <v>1871</v>
      </c>
      <c r="F20" s="422" t="s">
        <v>1874</v>
      </c>
      <c r="G20" s="421" t="s">
        <v>1875</v>
      </c>
    </row>
    <row r="21" spans="1:7" s="11" customFormat="1" x14ac:dyDescent="0.2">
      <c r="A21" s="421" t="s">
        <v>1865</v>
      </c>
      <c r="B21" s="422" t="s">
        <v>1866</v>
      </c>
      <c r="C21" s="421">
        <f t="shared" si="0"/>
        <v>4</v>
      </c>
      <c r="D21" s="421" t="str">
        <f t="shared" si="1"/>
        <v>HIV I-4: Number of AIDS-related deaths per 100,000 population-4</v>
      </c>
      <c r="E21" s="422" t="s">
        <v>1871</v>
      </c>
      <c r="F21" s="422" t="s">
        <v>1876</v>
      </c>
      <c r="G21" s="421" t="s">
        <v>1877</v>
      </c>
    </row>
    <row r="22" spans="1:7" s="11" customFormat="1" x14ac:dyDescent="0.2">
      <c r="A22" s="421" t="s">
        <v>1865</v>
      </c>
      <c r="B22" s="422" t="s">
        <v>1866</v>
      </c>
      <c r="C22" s="421">
        <f t="shared" si="0"/>
        <v>5</v>
      </c>
      <c r="D22" s="421" t="str">
        <f t="shared" si="1"/>
        <v>HIV I-4: Number of AIDS-related deaths per 100,000 population-5</v>
      </c>
      <c r="E22" s="422" t="s">
        <v>1871</v>
      </c>
      <c r="F22" s="422" t="s">
        <v>1878</v>
      </c>
      <c r="G22" s="421" t="s">
        <v>1879</v>
      </c>
    </row>
    <row r="23" spans="1:7" s="11" customFormat="1" x14ac:dyDescent="0.2">
      <c r="A23" s="421" t="s">
        <v>1865</v>
      </c>
      <c r="B23" s="422" t="s">
        <v>1866</v>
      </c>
      <c r="C23" s="421">
        <f t="shared" si="0"/>
        <v>6</v>
      </c>
      <c r="D23" s="421" t="str">
        <f t="shared" si="1"/>
        <v>HIV I-4: Number of AIDS-related deaths per 100,000 population-6</v>
      </c>
      <c r="E23" s="422" t="s">
        <v>1860</v>
      </c>
      <c r="F23" s="422" t="s">
        <v>1861</v>
      </c>
      <c r="G23" s="421" t="s">
        <v>1880</v>
      </c>
    </row>
    <row r="24" spans="1:7" s="11" customFormat="1" x14ac:dyDescent="0.2">
      <c r="A24" s="421" t="s">
        <v>1865</v>
      </c>
      <c r="B24" s="422" t="s">
        <v>1866</v>
      </c>
      <c r="C24" s="421">
        <f t="shared" si="0"/>
        <v>7</v>
      </c>
      <c r="D24" s="421" t="str">
        <f t="shared" si="1"/>
        <v>HIV I-4: Number of AIDS-related deaths per 100,000 population-7</v>
      </c>
      <c r="E24" s="422" t="s">
        <v>1860</v>
      </c>
      <c r="F24" s="422" t="s">
        <v>1863</v>
      </c>
      <c r="G24" s="421" t="s">
        <v>1881</v>
      </c>
    </row>
    <row r="25" spans="1:7" s="11" customFormat="1" x14ac:dyDescent="0.2">
      <c r="A25" s="421" t="s">
        <v>1882</v>
      </c>
      <c r="B25" s="422" t="s">
        <v>1883</v>
      </c>
      <c r="C25" s="421">
        <f t="shared" si="0"/>
        <v>0</v>
      </c>
      <c r="D25" s="421" t="str">
        <f t="shared" si="1"/>
        <v>Malaria I-1(M): Reported malaria cases (presumed and confirmed)-0</v>
      </c>
      <c r="E25" s="422" t="s">
        <v>1831</v>
      </c>
      <c r="F25" s="422" t="s">
        <v>1884</v>
      </c>
      <c r="G25" s="421" t="s">
        <v>1885</v>
      </c>
    </row>
    <row r="26" spans="1:7" s="11" customFormat="1" x14ac:dyDescent="0.2">
      <c r="A26" s="421" t="s">
        <v>1882</v>
      </c>
      <c r="B26" s="422" t="s">
        <v>1883</v>
      </c>
      <c r="C26" s="421">
        <f t="shared" si="0"/>
        <v>1</v>
      </c>
      <c r="D26" s="421" t="str">
        <f t="shared" si="1"/>
        <v>Malaria I-1(M): Reported malaria cases (presumed and confirmed)-1</v>
      </c>
      <c r="E26" s="422" t="s">
        <v>1831</v>
      </c>
      <c r="F26" s="422" t="s">
        <v>1886</v>
      </c>
      <c r="G26" s="421" t="s">
        <v>1887</v>
      </c>
    </row>
    <row r="27" spans="1:7" s="11" customFormat="1" x14ac:dyDescent="0.2">
      <c r="A27" s="421" t="s">
        <v>1882</v>
      </c>
      <c r="B27" s="422" t="s">
        <v>1883</v>
      </c>
      <c r="C27" s="421">
        <f t="shared" si="0"/>
        <v>2</v>
      </c>
      <c r="D27" s="421" t="str">
        <f t="shared" si="1"/>
        <v>Malaria I-1(M): Reported malaria cases (presumed and confirmed)-2</v>
      </c>
      <c r="E27" s="422" t="s">
        <v>1888</v>
      </c>
      <c r="F27" s="422" t="s">
        <v>1889</v>
      </c>
      <c r="G27" s="421" t="s">
        <v>1890</v>
      </c>
    </row>
    <row r="28" spans="1:7" s="11" customFormat="1" x14ac:dyDescent="0.2">
      <c r="A28" s="421" t="s">
        <v>1882</v>
      </c>
      <c r="B28" s="422" t="s">
        <v>1883</v>
      </c>
      <c r="C28" s="421">
        <f t="shared" si="0"/>
        <v>3</v>
      </c>
      <c r="D28" s="421" t="str">
        <f t="shared" si="1"/>
        <v>Malaria I-1(M): Reported malaria cases (presumed and confirmed)-3</v>
      </c>
      <c r="E28" s="422" t="s">
        <v>1888</v>
      </c>
      <c r="F28" s="422" t="s">
        <v>1891</v>
      </c>
      <c r="G28" s="421" t="s">
        <v>1892</v>
      </c>
    </row>
    <row r="29" spans="1:7" s="11" customFormat="1" x14ac:dyDescent="0.2">
      <c r="A29" s="421" t="s">
        <v>1882</v>
      </c>
      <c r="B29" s="422" t="s">
        <v>1883</v>
      </c>
      <c r="C29" s="421">
        <f t="shared" si="0"/>
        <v>4</v>
      </c>
      <c r="D29" s="421" t="str">
        <f t="shared" si="1"/>
        <v>Malaria I-1(M): Reported malaria cases (presumed and confirmed)-4</v>
      </c>
      <c r="E29" s="422" t="s">
        <v>1850</v>
      </c>
      <c r="F29" s="422" t="s">
        <v>1893</v>
      </c>
      <c r="G29" s="421" t="s">
        <v>1894</v>
      </c>
    </row>
    <row r="30" spans="1:7" s="11" customFormat="1" x14ac:dyDescent="0.2">
      <c r="A30" s="421" t="s">
        <v>1882</v>
      </c>
      <c r="B30" s="422" t="s">
        <v>1883</v>
      </c>
      <c r="C30" s="421">
        <f t="shared" si="0"/>
        <v>5</v>
      </c>
      <c r="D30" s="421" t="str">
        <f t="shared" si="1"/>
        <v>Malaria I-1(M): Reported malaria cases (presumed and confirmed)-5</v>
      </c>
      <c r="E30" s="422" t="s">
        <v>1850</v>
      </c>
      <c r="F30" s="422" t="s">
        <v>1851</v>
      </c>
      <c r="G30" s="421" t="s">
        <v>1895</v>
      </c>
    </row>
    <row r="31" spans="1:7" s="11" customFormat="1" x14ac:dyDescent="0.2">
      <c r="A31" s="421" t="s">
        <v>1882</v>
      </c>
      <c r="B31" s="422" t="s">
        <v>1883</v>
      </c>
      <c r="C31" s="421">
        <f t="shared" si="0"/>
        <v>6</v>
      </c>
      <c r="D31" s="421" t="str">
        <f t="shared" si="1"/>
        <v>Malaria I-1(M): Reported malaria cases (presumed and confirmed)-6</v>
      </c>
      <c r="E31" s="422" t="s">
        <v>1850</v>
      </c>
      <c r="F31" s="422" t="s">
        <v>1896</v>
      </c>
      <c r="G31" s="421" t="s">
        <v>1897</v>
      </c>
    </row>
    <row r="32" spans="1:7" s="11" customFormat="1" x14ac:dyDescent="0.2">
      <c r="A32" s="421" t="s">
        <v>1898</v>
      </c>
      <c r="B32" s="422" t="s">
        <v>1899</v>
      </c>
      <c r="C32" s="421">
        <f t="shared" si="0"/>
        <v>0</v>
      </c>
      <c r="D32" s="421" t="str">
        <f t="shared" si="1"/>
        <v>Malaria I-3.1(M): Inpatient malaria deaths per year: rate per 100,000 persons per year-0</v>
      </c>
      <c r="E32" s="422" t="s">
        <v>1831</v>
      </c>
      <c r="F32" s="422" t="s">
        <v>1884</v>
      </c>
      <c r="G32" s="421" t="s">
        <v>1900</v>
      </c>
    </row>
    <row r="33" spans="1:7" s="11" customFormat="1" x14ac:dyDescent="0.2">
      <c r="A33" s="421" t="s">
        <v>1898</v>
      </c>
      <c r="B33" s="422" t="s">
        <v>1899</v>
      </c>
      <c r="C33" s="421">
        <f t="shared" si="0"/>
        <v>1</v>
      </c>
      <c r="D33" s="421" t="str">
        <f t="shared" si="1"/>
        <v>Malaria I-3.1(M): Inpatient malaria deaths per year: rate per 100,000 persons per year-1</v>
      </c>
      <c r="E33" s="422" t="s">
        <v>1831</v>
      </c>
      <c r="F33" s="422" t="s">
        <v>1886</v>
      </c>
      <c r="G33" s="421" t="s">
        <v>1901</v>
      </c>
    </row>
    <row r="34" spans="1:7" s="11" customFormat="1" x14ac:dyDescent="0.2">
      <c r="A34" s="421" t="s">
        <v>1902</v>
      </c>
      <c r="B34" s="422" t="s">
        <v>1903</v>
      </c>
      <c r="C34" s="421">
        <f t="shared" si="0"/>
        <v>0</v>
      </c>
      <c r="D34" s="421" t="str">
        <f t="shared" si="1"/>
        <v>Malaria I-6: All-cause under-5 mortality rate per 1000 live births-0</v>
      </c>
      <c r="E34" s="422" t="s">
        <v>1860</v>
      </c>
      <c r="F34" s="422" t="s">
        <v>1861</v>
      </c>
      <c r="G34" s="421" t="s">
        <v>1904</v>
      </c>
    </row>
    <row r="35" spans="1:7" s="11" customFormat="1" x14ac:dyDescent="0.2">
      <c r="A35" s="421" t="s">
        <v>1902</v>
      </c>
      <c r="B35" s="422" t="s">
        <v>1903</v>
      </c>
      <c r="C35" s="421">
        <f t="shared" si="0"/>
        <v>1</v>
      </c>
      <c r="D35" s="421" t="str">
        <f t="shared" si="1"/>
        <v>Malaria I-6: All-cause under-5 mortality rate per 1000 live births-1</v>
      </c>
      <c r="E35" s="422" t="s">
        <v>1860</v>
      </c>
      <c r="F35" s="422" t="s">
        <v>1863</v>
      </c>
      <c r="G35" s="421" t="s">
        <v>1905</v>
      </c>
    </row>
    <row r="36" spans="1:7" s="11" customFormat="1" x14ac:dyDescent="0.2">
      <c r="A36" s="421" t="s">
        <v>1906</v>
      </c>
      <c r="B36" s="422" t="s">
        <v>1907</v>
      </c>
      <c r="C36" s="421">
        <f t="shared" si="0"/>
        <v>0</v>
      </c>
      <c r="D36" s="421" t="str">
        <f t="shared" si="1"/>
        <v>HIV I-14: Number of new HIV infections per 1000 uninfected population-0</v>
      </c>
      <c r="E36" s="422" t="s">
        <v>1831</v>
      </c>
      <c r="F36" s="422" t="s">
        <v>1867</v>
      </c>
      <c r="G36" s="421" t="s">
        <v>1908</v>
      </c>
    </row>
    <row r="37" spans="1:7" s="11" customFormat="1" x14ac:dyDescent="0.2">
      <c r="A37" s="421" t="s">
        <v>1906</v>
      </c>
      <c r="B37" s="422" t="s">
        <v>1907</v>
      </c>
      <c r="C37" s="421">
        <f t="shared" si="0"/>
        <v>1</v>
      </c>
      <c r="D37" s="421" t="str">
        <f t="shared" si="1"/>
        <v>HIV I-14: Number of new HIV infections per 1000 uninfected population-1</v>
      </c>
      <c r="E37" s="422" t="s">
        <v>1831</v>
      </c>
      <c r="F37" s="422" t="s">
        <v>1869</v>
      </c>
      <c r="G37" s="421" t="s">
        <v>1909</v>
      </c>
    </row>
    <row r="38" spans="1:7" s="11" customFormat="1" x14ac:dyDescent="0.2">
      <c r="A38" s="421" t="s">
        <v>1906</v>
      </c>
      <c r="B38" s="422" t="s">
        <v>1907</v>
      </c>
      <c r="C38" s="421">
        <f t="shared" si="0"/>
        <v>2</v>
      </c>
      <c r="D38" s="421" t="str">
        <f t="shared" si="1"/>
        <v>HIV I-14: Number of new HIV infections per 1000 uninfected population-2</v>
      </c>
      <c r="E38" s="422" t="s">
        <v>1871</v>
      </c>
      <c r="F38" s="422" t="s">
        <v>1872</v>
      </c>
      <c r="G38" s="421" t="s">
        <v>1910</v>
      </c>
    </row>
    <row r="39" spans="1:7" s="11" customFormat="1" x14ac:dyDescent="0.2">
      <c r="A39" s="421" t="s">
        <v>1906</v>
      </c>
      <c r="B39" s="422" t="s">
        <v>1907</v>
      </c>
      <c r="C39" s="421">
        <f t="shared" si="0"/>
        <v>3</v>
      </c>
      <c r="D39" s="421" t="str">
        <f t="shared" si="1"/>
        <v>HIV I-14: Number of new HIV infections per 1000 uninfected population-3</v>
      </c>
      <c r="E39" s="422" t="s">
        <v>1871</v>
      </c>
      <c r="F39" s="422" t="s">
        <v>1874</v>
      </c>
      <c r="G39" s="421" t="s">
        <v>1911</v>
      </c>
    </row>
    <row r="40" spans="1:7" s="11" customFormat="1" x14ac:dyDescent="0.2">
      <c r="A40" s="421" t="s">
        <v>1906</v>
      </c>
      <c r="B40" s="422" t="s">
        <v>1907</v>
      </c>
      <c r="C40" s="421">
        <f t="shared" si="0"/>
        <v>4</v>
      </c>
      <c r="D40" s="421" t="str">
        <f t="shared" si="1"/>
        <v>HIV I-14: Number of new HIV infections per 1000 uninfected population-4</v>
      </c>
      <c r="E40" s="422" t="s">
        <v>1871</v>
      </c>
      <c r="F40" s="422" t="s">
        <v>1876</v>
      </c>
      <c r="G40" s="421" t="s">
        <v>1912</v>
      </c>
    </row>
    <row r="41" spans="1:7" s="11" customFormat="1" x14ac:dyDescent="0.2">
      <c r="A41" s="421" t="s">
        <v>1906</v>
      </c>
      <c r="B41" s="422" t="s">
        <v>1907</v>
      </c>
      <c r="C41" s="421">
        <f t="shared" si="0"/>
        <v>5</v>
      </c>
      <c r="D41" s="421" t="str">
        <f t="shared" si="1"/>
        <v>HIV I-14: Number of new HIV infections per 1000 uninfected population-5</v>
      </c>
      <c r="E41" s="422" t="s">
        <v>1871</v>
      </c>
      <c r="F41" s="422" t="s">
        <v>1878</v>
      </c>
      <c r="G41" s="421" t="s">
        <v>1913</v>
      </c>
    </row>
    <row r="42" spans="1:7" s="11" customFormat="1" x14ac:dyDescent="0.2">
      <c r="A42" s="421" t="s">
        <v>1906</v>
      </c>
      <c r="B42" s="422" t="s">
        <v>1907</v>
      </c>
      <c r="C42" s="421">
        <f t="shared" si="0"/>
        <v>6</v>
      </c>
      <c r="D42" s="421" t="str">
        <f t="shared" si="1"/>
        <v>HIV I-14: Number of new HIV infections per 1000 uninfected population-6</v>
      </c>
      <c r="E42" s="422" t="s">
        <v>1860</v>
      </c>
      <c r="F42" s="422" t="s">
        <v>1861</v>
      </c>
      <c r="G42" s="421" t="s">
        <v>1914</v>
      </c>
    </row>
    <row r="43" spans="1:7" s="11" customFormat="1" x14ac:dyDescent="0.2">
      <c r="A43" s="421" t="s">
        <v>1906</v>
      </c>
      <c r="B43" s="422" t="s">
        <v>1907</v>
      </c>
      <c r="C43" s="421">
        <f t="shared" si="0"/>
        <v>7</v>
      </c>
      <c r="D43" s="421" t="str">
        <f t="shared" si="1"/>
        <v>HIV I-14: Number of new HIV infections per 1000 uninfected population-7</v>
      </c>
      <c r="E43" s="422" t="s">
        <v>1860</v>
      </c>
      <c r="F43" s="422" t="s">
        <v>1863</v>
      </c>
      <c r="G43" s="421" t="s">
        <v>1915</v>
      </c>
    </row>
    <row r="44" spans="1:7" s="11" customFormat="1" x14ac:dyDescent="0.2">
      <c r="A44" s="421" t="s">
        <v>1916</v>
      </c>
      <c r="B44" s="422" t="s">
        <v>1917</v>
      </c>
      <c r="C44" s="421">
        <f t="shared" si="0"/>
        <v>0</v>
      </c>
      <c r="D44" s="421" t="str">
        <f t="shared" si="1"/>
        <v>Malaria I-10(M): Annual parasite incidence: Confirmed malaria cases (microscopy or RDT): rate per 1000 persons per year (Elimination settings)-0</v>
      </c>
      <c r="E44" s="422" t="s">
        <v>1918</v>
      </c>
      <c r="F44" s="422" t="s">
        <v>1919</v>
      </c>
      <c r="G44" s="421" t="s">
        <v>1920</v>
      </c>
    </row>
    <row r="45" spans="1:7" s="11" customFormat="1" x14ac:dyDescent="0.2">
      <c r="A45" s="421" t="s">
        <v>1916</v>
      </c>
      <c r="B45" s="422" t="s">
        <v>1917</v>
      </c>
      <c r="C45" s="421">
        <f t="shared" si="0"/>
        <v>1</v>
      </c>
      <c r="D45" s="421" t="str">
        <f t="shared" si="1"/>
        <v>Malaria I-10(M): Annual parasite incidence: Confirmed malaria cases (microscopy or RDT): rate per 1000 persons per year (Elimination settings)-1</v>
      </c>
      <c r="E45" s="422" t="s">
        <v>1918</v>
      </c>
      <c r="F45" s="422" t="s">
        <v>1921</v>
      </c>
      <c r="G45" s="421" t="s">
        <v>1922</v>
      </c>
    </row>
    <row r="46" spans="1:7" s="11" customFormat="1" x14ac:dyDescent="0.2">
      <c r="A46" s="421" t="s">
        <v>1916</v>
      </c>
      <c r="B46" s="422" t="s">
        <v>1917</v>
      </c>
      <c r="C46" s="421">
        <f t="shared" si="0"/>
        <v>2</v>
      </c>
      <c r="D46" s="421" t="str">
        <f t="shared" si="1"/>
        <v>Malaria I-10(M): Annual parasite incidence: Confirmed malaria cases (microscopy or RDT): rate per 1000 persons per year (Elimination settings)-2</v>
      </c>
      <c r="E46" s="422" t="s">
        <v>1918</v>
      </c>
      <c r="F46" s="422" t="s">
        <v>1923</v>
      </c>
      <c r="G46" s="421" t="s">
        <v>1924</v>
      </c>
    </row>
    <row r="47" spans="1:7" s="11" customFormat="1" x14ac:dyDescent="0.2">
      <c r="A47" s="421" t="s">
        <v>1916</v>
      </c>
      <c r="B47" s="422" t="s">
        <v>1917</v>
      </c>
      <c r="C47" s="421">
        <f t="shared" si="0"/>
        <v>3</v>
      </c>
      <c r="D47" s="421" t="str">
        <f t="shared" si="1"/>
        <v>Malaria I-10(M): Annual parasite incidence: Confirmed malaria cases (microscopy or RDT): rate per 1000 persons per year (Elimination settings)-3</v>
      </c>
      <c r="E47" s="422" t="s">
        <v>1918</v>
      </c>
      <c r="F47" s="422" t="s">
        <v>1925</v>
      </c>
      <c r="G47" s="421" t="s">
        <v>1926</v>
      </c>
    </row>
    <row r="48" spans="1:7" s="11" customFormat="1" x14ac:dyDescent="0.2">
      <c r="A48" s="421" t="s">
        <v>1927</v>
      </c>
      <c r="B48" s="422" t="s">
        <v>1928</v>
      </c>
      <c r="C48" s="421">
        <f t="shared" si="0"/>
        <v>0</v>
      </c>
      <c r="D48" s="421" t="str">
        <f t="shared" si="1"/>
        <v>HIV I-13: Number and % of people living with HIV-0</v>
      </c>
      <c r="E48" s="422" t="s">
        <v>1831</v>
      </c>
      <c r="F48" s="422" t="s">
        <v>1867</v>
      </c>
      <c r="G48" s="421" t="s">
        <v>1929</v>
      </c>
    </row>
    <row r="49" spans="1:7" s="11" customFormat="1" x14ac:dyDescent="0.2">
      <c r="A49" s="421" t="s">
        <v>1927</v>
      </c>
      <c r="B49" s="422" t="s">
        <v>1928</v>
      </c>
      <c r="C49" s="421">
        <f t="shared" si="0"/>
        <v>1</v>
      </c>
      <c r="D49" s="421" t="str">
        <f t="shared" si="1"/>
        <v>HIV I-13: Number and % of people living with HIV-1</v>
      </c>
      <c r="E49" s="422" t="s">
        <v>1831</v>
      </c>
      <c r="F49" s="422" t="s">
        <v>1869</v>
      </c>
      <c r="G49" s="421" t="s">
        <v>1930</v>
      </c>
    </row>
    <row r="50" spans="1:7" s="11" customFormat="1" x14ac:dyDescent="0.2">
      <c r="A50" s="421" t="s">
        <v>1927</v>
      </c>
      <c r="B50" s="422" t="s">
        <v>1928</v>
      </c>
      <c r="C50" s="421">
        <f t="shared" si="0"/>
        <v>2</v>
      </c>
      <c r="D50" s="421" t="str">
        <f t="shared" si="1"/>
        <v>HIV I-13: Number and % of people living with HIV-2</v>
      </c>
      <c r="E50" s="422" t="s">
        <v>1871</v>
      </c>
      <c r="F50" s="422" t="s">
        <v>1872</v>
      </c>
      <c r="G50" s="421" t="s">
        <v>1931</v>
      </c>
    </row>
    <row r="51" spans="1:7" s="11" customFormat="1" x14ac:dyDescent="0.2">
      <c r="A51" s="421" t="s">
        <v>1927</v>
      </c>
      <c r="B51" s="422" t="s">
        <v>1928</v>
      </c>
      <c r="C51" s="421">
        <f t="shared" si="0"/>
        <v>3</v>
      </c>
      <c r="D51" s="421" t="str">
        <f t="shared" si="1"/>
        <v>HIV I-13: Number and % of people living with HIV-3</v>
      </c>
      <c r="E51" s="422" t="s">
        <v>1871</v>
      </c>
      <c r="F51" s="422" t="s">
        <v>1874</v>
      </c>
      <c r="G51" s="421" t="s">
        <v>1932</v>
      </c>
    </row>
    <row r="52" spans="1:7" s="11" customFormat="1" x14ac:dyDescent="0.2">
      <c r="A52" s="421" t="s">
        <v>1927</v>
      </c>
      <c r="B52" s="422" t="s">
        <v>1928</v>
      </c>
      <c r="C52" s="421">
        <f t="shared" si="0"/>
        <v>4</v>
      </c>
      <c r="D52" s="421" t="str">
        <f t="shared" si="1"/>
        <v>HIV I-13: Number and % of people living with HIV-4</v>
      </c>
      <c r="E52" s="422" t="s">
        <v>1871</v>
      </c>
      <c r="F52" s="422" t="s">
        <v>1876</v>
      </c>
      <c r="G52" s="421" t="s">
        <v>1933</v>
      </c>
    </row>
    <row r="53" spans="1:7" s="11" customFormat="1" x14ac:dyDescent="0.2">
      <c r="A53" s="421" t="s">
        <v>1927</v>
      </c>
      <c r="B53" s="422" t="s">
        <v>1928</v>
      </c>
      <c r="C53" s="421">
        <f t="shared" si="0"/>
        <v>5</v>
      </c>
      <c r="D53" s="421" t="str">
        <f t="shared" si="1"/>
        <v>HIV I-13: Number and % of people living with HIV-5</v>
      </c>
      <c r="E53" s="422" t="s">
        <v>1871</v>
      </c>
      <c r="F53" s="422" t="s">
        <v>1878</v>
      </c>
      <c r="G53" s="421" t="s">
        <v>1934</v>
      </c>
    </row>
    <row r="54" spans="1:7" s="11" customFormat="1" x14ac:dyDescent="0.2">
      <c r="A54" s="421" t="s">
        <v>1927</v>
      </c>
      <c r="B54" s="422" t="s">
        <v>1928</v>
      </c>
      <c r="C54" s="421">
        <f t="shared" si="0"/>
        <v>6</v>
      </c>
      <c r="D54" s="421" t="str">
        <f t="shared" si="1"/>
        <v>HIV I-13: Number and % of people living with HIV-6</v>
      </c>
      <c r="E54" s="422" t="s">
        <v>1860</v>
      </c>
      <c r="F54" s="422" t="s">
        <v>1861</v>
      </c>
      <c r="G54" s="421" t="s">
        <v>1935</v>
      </c>
    </row>
    <row r="55" spans="1:7" s="11" customFormat="1" x14ac:dyDescent="0.2">
      <c r="A55" s="421" t="s">
        <v>1927</v>
      </c>
      <c r="B55" s="422" t="s">
        <v>1928</v>
      </c>
      <c r="C55" s="421">
        <f t="shared" si="0"/>
        <v>7</v>
      </c>
      <c r="D55" s="421" t="str">
        <f t="shared" si="1"/>
        <v>HIV I-13: Number and % of people living with HIV-7</v>
      </c>
      <c r="E55" s="422" t="s">
        <v>1860</v>
      </c>
      <c r="F55" s="422" t="s">
        <v>1863</v>
      </c>
      <c r="G55" s="421" t="s">
        <v>1936</v>
      </c>
    </row>
    <row r="57" spans="1:7" x14ac:dyDescent="0.2">
      <c r="A57" s="2" t="s">
        <v>120</v>
      </c>
    </row>
    <row r="58" spans="1:7" x14ac:dyDescent="0.2">
      <c r="A58" s="421" t="s">
        <v>110</v>
      </c>
      <c r="B58" s="421" t="s">
        <v>61</v>
      </c>
      <c r="C58" s="421">
        <v>0</v>
      </c>
      <c r="D58" s="421" t="s">
        <v>118</v>
      </c>
      <c r="E58" s="421" t="s">
        <v>44</v>
      </c>
      <c r="F58" s="421" t="s">
        <v>32</v>
      </c>
      <c r="G58" s="421" t="s">
        <v>66</v>
      </c>
    </row>
    <row r="59" spans="1:7" hidden="1" x14ac:dyDescent="0.2">
      <c r="A59" s="421" t="s">
        <v>109</v>
      </c>
      <c r="B59" s="422" t="s">
        <v>96</v>
      </c>
      <c r="C59" s="421">
        <f>IF(B59=B58,C58+1,0)</f>
        <v>0</v>
      </c>
      <c r="D59" s="421" t="str">
        <f>B59&amp;"-"&amp;C59</f>
        <v>[Name]-0</v>
      </c>
      <c r="E59" s="422" t="s">
        <v>112</v>
      </c>
      <c r="F59" s="422" t="s">
        <v>111</v>
      </c>
      <c r="G59" s="421" t="s">
        <v>65</v>
      </c>
    </row>
    <row r="60" spans="1:7" s="11" customFormat="1" x14ac:dyDescent="0.2">
      <c r="A60" s="421" t="s">
        <v>1937</v>
      </c>
      <c r="B60" s="422" t="s">
        <v>1938</v>
      </c>
      <c r="C60" s="421">
        <f t="shared" ref="C60:C91" si="2">IF(B60=B59,C59+1,0)</f>
        <v>0</v>
      </c>
      <c r="D60" s="421" t="str">
        <f t="shared" ref="D60:D91" si="3">B60&amp;"-"&amp;C60</f>
        <v>HIV O-1(M): Percentage of adults and children with HIV, known to be on treatment 12 months after initiation of antiretroviral therapy-0</v>
      </c>
      <c r="E60" s="422" t="s">
        <v>1831</v>
      </c>
      <c r="F60" s="422" t="s">
        <v>1867</v>
      </c>
      <c r="G60" s="421" t="s">
        <v>1939</v>
      </c>
    </row>
    <row r="61" spans="1:7" s="11" customFormat="1" x14ac:dyDescent="0.2">
      <c r="A61" s="421" t="s">
        <v>1937</v>
      </c>
      <c r="B61" s="422" t="s">
        <v>1938</v>
      </c>
      <c r="C61" s="421">
        <f t="shared" si="2"/>
        <v>1</v>
      </c>
      <c r="D61" s="421" t="str">
        <f t="shared" si="3"/>
        <v>HIV O-1(M): Percentage of adults and children with HIV, known to be on treatment 12 months after initiation of antiretroviral therapy-1</v>
      </c>
      <c r="E61" s="422" t="s">
        <v>1831</v>
      </c>
      <c r="F61" s="422" t="s">
        <v>1869</v>
      </c>
      <c r="G61" s="421" t="s">
        <v>1940</v>
      </c>
    </row>
    <row r="62" spans="1:7" s="11" customFormat="1" x14ac:dyDescent="0.2">
      <c r="A62" s="421" t="s">
        <v>1937</v>
      </c>
      <c r="B62" s="422" t="s">
        <v>1938</v>
      </c>
      <c r="C62" s="421">
        <f t="shared" si="2"/>
        <v>2</v>
      </c>
      <c r="D62" s="421" t="str">
        <f t="shared" si="3"/>
        <v>HIV O-1(M): Percentage of adults and children with HIV, known to be on treatment 12 months after initiation of antiretroviral therapy-2</v>
      </c>
      <c r="E62" s="422" t="s">
        <v>1941</v>
      </c>
      <c r="F62" s="422" t="s">
        <v>1942</v>
      </c>
      <c r="G62" s="421" t="s">
        <v>1943</v>
      </c>
    </row>
    <row r="63" spans="1:7" s="11" customFormat="1" x14ac:dyDescent="0.2">
      <c r="A63" s="421" t="s">
        <v>1937</v>
      </c>
      <c r="B63" s="422" t="s">
        <v>1938</v>
      </c>
      <c r="C63" s="421">
        <f t="shared" si="2"/>
        <v>3</v>
      </c>
      <c r="D63" s="421" t="str">
        <f t="shared" si="3"/>
        <v>HIV O-1(M): Percentage of adults and children with HIV, known to be on treatment 12 months after initiation of antiretroviral therapy-3</v>
      </c>
      <c r="E63" s="422" t="s">
        <v>1941</v>
      </c>
      <c r="F63" s="422" t="s">
        <v>1944</v>
      </c>
      <c r="G63" s="421" t="s">
        <v>1945</v>
      </c>
    </row>
    <row r="64" spans="1:7" s="11" customFormat="1" x14ac:dyDescent="0.2">
      <c r="A64" s="421" t="s">
        <v>1937</v>
      </c>
      <c r="B64" s="422" t="s">
        <v>1938</v>
      </c>
      <c r="C64" s="421">
        <f t="shared" si="2"/>
        <v>4</v>
      </c>
      <c r="D64" s="421" t="str">
        <f t="shared" si="3"/>
        <v>HIV O-1(M): Percentage of adults and children with HIV, known to be on treatment 12 months after initiation of antiretroviral therapy-4</v>
      </c>
      <c r="E64" s="422" t="s">
        <v>1941</v>
      </c>
      <c r="F64" s="422" t="s">
        <v>1946</v>
      </c>
      <c r="G64" s="421" t="s">
        <v>1947</v>
      </c>
    </row>
    <row r="65" spans="1:7" s="11" customFormat="1" x14ac:dyDescent="0.2">
      <c r="A65" s="421" t="s">
        <v>1937</v>
      </c>
      <c r="B65" s="422" t="s">
        <v>1938</v>
      </c>
      <c r="C65" s="421">
        <f t="shared" si="2"/>
        <v>5</v>
      </c>
      <c r="D65" s="421" t="str">
        <f t="shared" si="3"/>
        <v>HIV O-1(M): Percentage of adults and children with HIV, known to be on treatment 12 months after initiation of antiretroviral therapy-5</v>
      </c>
      <c r="E65" s="422" t="s">
        <v>1860</v>
      </c>
      <c r="F65" s="422" t="s">
        <v>1861</v>
      </c>
      <c r="G65" s="421" t="s">
        <v>1948</v>
      </c>
    </row>
    <row r="66" spans="1:7" s="11" customFormat="1" x14ac:dyDescent="0.2">
      <c r="A66" s="421" t="s">
        <v>1937</v>
      </c>
      <c r="B66" s="422" t="s">
        <v>1938</v>
      </c>
      <c r="C66" s="421">
        <f t="shared" si="2"/>
        <v>6</v>
      </c>
      <c r="D66" s="421" t="str">
        <f t="shared" si="3"/>
        <v>HIV O-1(M): Percentage of adults and children with HIV, known to be on treatment 12 months after initiation of antiretroviral therapy-6</v>
      </c>
      <c r="E66" s="422" t="s">
        <v>1860</v>
      </c>
      <c r="F66" s="422" t="s">
        <v>1863</v>
      </c>
      <c r="G66" s="421" t="s">
        <v>1949</v>
      </c>
    </row>
    <row r="67" spans="1:7" s="11" customFormat="1" x14ac:dyDescent="0.2">
      <c r="A67" s="421" t="s">
        <v>1950</v>
      </c>
      <c r="B67" s="422" t="s">
        <v>1951</v>
      </c>
      <c r="C67" s="421">
        <f t="shared" si="2"/>
        <v>0</v>
      </c>
      <c r="D67" s="421" t="str">
        <f t="shared" si="3"/>
        <v>HIV O-4a(M): Percentage of men reporting the use of a condom the last time they had anal sex with a male partner-0</v>
      </c>
      <c r="E67" s="422" t="s">
        <v>1831</v>
      </c>
      <c r="F67" s="422" t="s">
        <v>1832</v>
      </c>
      <c r="G67" s="421" t="s">
        <v>1952</v>
      </c>
    </row>
    <row r="68" spans="1:7" s="11" customFormat="1" x14ac:dyDescent="0.2">
      <c r="A68" s="421" t="s">
        <v>1950</v>
      </c>
      <c r="B68" s="422" t="s">
        <v>1951</v>
      </c>
      <c r="C68" s="421">
        <f t="shared" si="2"/>
        <v>1</v>
      </c>
      <c r="D68" s="421" t="str">
        <f t="shared" si="3"/>
        <v>HIV O-4a(M): Percentage of men reporting the use of a condom the last time they had anal sex with a male partner-1</v>
      </c>
      <c r="E68" s="422" t="s">
        <v>1831</v>
      </c>
      <c r="F68" s="422" t="s">
        <v>1834</v>
      </c>
      <c r="G68" s="421" t="s">
        <v>1953</v>
      </c>
    </row>
    <row r="69" spans="1:7" s="11" customFormat="1" x14ac:dyDescent="0.2">
      <c r="A69" s="421" t="s">
        <v>1954</v>
      </c>
      <c r="B69" s="422" t="s">
        <v>1955</v>
      </c>
      <c r="C69" s="421">
        <f t="shared" si="2"/>
        <v>0</v>
      </c>
      <c r="D69" s="421" t="str">
        <f t="shared" si="3"/>
        <v>HIV O-5(M): Percentage of sex workers reporting the use of a condom with their most recent client-0</v>
      </c>
      <c r="E69" s="422" t="s">
        <v>1831</v>
      </c>
      <c r="F69" s="422" t="s">
        <v>1832</v>
      </c>
      <c r="G69" s="421" t="s">
        <v>1956</v>
      </c>
    </row>
    <row r="70" spans="1:7" s="11" customFormat="1" x14ac:dyDescent="0.2">
      <c r="A70" s="421" t="s">
        <v>1954</v>
      </c>
      <c r="B70" s="422" t="s">
        <v>1955</v>
      </c>
      <c r="C70" s="421">
        <f t="shared" si="2"/>
        <v>1</v>
      </c>
      <c r="D70" s="421" t="str">
        <f t="shared" si="3"/>
        <v>HIV O-5(M): Percentage of sex workers reporting the use of a condom with their most recent client-1</v>
      </c>
      <c r="E70" s="422" t="s">
        <v>1831</v>
      </c>
      <c r="F70" s="422" t="s">
        <v>1834</v>
      </c>
      <c r="G70" s="421" t="s">
        <v>1957</v>
      </c>
    </row>
    <row r="71" spans="1:7" s="11" customFormat="1" x14ac:dyDescent="0.2">
      <c r="A71" s="421" t="s">
        <v>1954</v>
      </c>
      <c r="B71" s="422" t="s">
        <v>1955</v>
      </c>
      <c r="C71" s="421">
        <f t="shared" si="2"/>
        <v>2</v>
      </c>
      <c r="D71" s="421" t="str">
        <f t="shared" si="3"/>
        <v>HIV O-5(M): Percentage of sex workers reporting the use of a condom with their most recent client-2</v>
      </c>
      <c r="E71" s="422" t="s">
        <v>1860</v>
      </c>
      <c r="F71" s="422" t="s">
        <v>1861</v>
      </c>
      <c r="G71" s="421" t="s">
        <v>1958</v>
      </c>
    </row>
    <row r="72" spans="1:7" s="11" customFormat="1" x14ac:dyDescent="0.2">
      <c r="A72" s="421" t="s">
        <v>1954</v>
      </c>
      <c r="B72" s="422" t="s">
        <v>1955</v>
      </c>
      <c r="C72" s="421">
        <f t="shared" si="2"/>
        <v>3</v>
      </c>
      <c r="D72" s="421" t="str">
        <f t="shared" si="3"/>
        <v>HIV O-5(M): Percentage of sex workers reporting the use of a condom with their most recent client-3</v>
      </c>
      <c r="E72" s="422" t="s">
        <v>1860</v>
      </c>
      <c r="F72" s="422" t="s">
        <v>1863</v>
      </c>
      <c r="G72" s="421" t="s">
        <v>1959</v>
      </c>
    </row>
    <row r="73" spans="1:7" s="11" customFormat="1" x14ac:dyDescent="0.2">
      <c r="A73" s="421" t="s">
        <v>1960</v>
      </c>
      <c r="B73" s="422" t="s">
        <v>1961</v>
      </c>
      <c r="C73" s="421">
        <f t="shared" si="2"/>
        <v>0</v>
      </c>
      <c r="D73" s="421" t="str">
        <f t="shared" si="3"/>
        <v>HIV O-6(M): Percentage of people who inject drugs reporting the use of sterile injecting equipment the last time they injected-0</v>
      </c>
      <c r="E73" s="422" t="s">
        <v>1831</v>
      </c>
      <c r="F73" s="422" t="s">
        <v>1834</v>
      </c>
      <c r="G73" s="421" t="s">
        <v>1962</v>
      </c>
    </row>
    <row r="74" spans="1:7" s="11" customFormat="1" x14ac:dyDescent="0.2">
      <c r="A74" s="421" t="s">
        <v>1960</v>
      </c>
      <c r="B74" s="422" t="s">
        <v>1961</v>
      </c>
      <c r="C74" s="421">
        <f t="shared" si="2"/>
        <v>1</v>
      </c>
      <c r="D74" s="421" t="str">
        <f t="shared" si="3"/>
        <v>HIV O-6(M): Percentage of people who inject drugs reporting the use of sterile injecting equipment the last time they injected-1</v>
      </c>
      <c r="E74" s="422" t="s">
        <v>1831</v>
      </c>
      <c r="F74" s="422" t="s">
        <v>1832</v>
      </c>
      <c r="G74" s="421" t="s">
        <v>1963</v>
      </c>
    </row>
    <row r="75" spans="1:7" s="11" customFormat="1" x14ac:dyDescent="0.2">
      <c r="A75" s="421" t="s">
        <v>1960</v>
      </c>
      <c r="B75" s="422" t="s">
        <v>1961</v>
      </c>
      <c r="C75" s="421">
        <f t="shared" si="2"/>
        <v>2</v>
      </c>
      <c r="D75" s="421" t="str">
        <f t="shared" si="3"/>
        <v>HIV O-6(M): Percentage of people who inject drugs reporting the use of sterile injecting equipment the last time they injected-2</v>
      </c>
      <c r="E75" s="422" t="s">
        <v>1860</v>
      </c>
      <c r="F75" s="422" t="s">
        <v>1861</v>
      </c>
      <c r="G75" s="421" t="s">
        <v>1964</v>
      </c>
    </row>
    <row r="76" spans="1:7" s="11" customFormat="1" x14ac:dyDescent="0.2">
      <c r="A76" s="421" t="s">
        <v>1960</v>
      </c>
      <c r="B76" s="422" t="s">
        <v>1961</v>
      </c>
      <c r="C76" s="421">
        <f t="shared" si="2"/>
        <v>3</v>
      </c>
      <c r="D76" s="421" t="str">
        <f t="shared" si="3"/>
        <v>HIV O-6(M): Percentage of people who inject drugs reporting the use of sterile injecting equipment the last time they injected-3</v>
      </c>
      <c r="E76" s="422" t="s">
        <v>1860</v>
      </c>
      <c r="F76" s="422" t="s">
        <v>1863</v>
      </c>
      <c r="G76" s="421" t="s">
        <v>1965</v>
      </c>
    </row>
    <row r="77" spans="1:7" s="11" customFormat="1" x14ac:dyDescent="0.2">
      <c r="A77" s="421" t="s">
        <v>1966</v>
      </c>
      <c r="B77" s="422" t="s">
        <v>1967</v>
      </c>
      <c r="C77" s="421">
        <f t="shared" si="2"/>
        <v>0</v>
      </c>
      <c r="D77" s="421" t="str">
        <f t="shared" si="3"/>
        <v>TB O-4(M): Treatment success rate of RR TB and/or MDR-TB: Percentage of cases with RR and/or MDR-TB successfully treated-0</v>
      </c>
      <c r="E77" s="422" t="s">
        <v>1968</v>
      </c>
      <c r="F77" s="422" t="s">
        <v>1969</v>
      </c>
      <c r="G77" s="421" t="s">
        <v>1970</v>
      </c>
    </row>
    <row r="78" spans="1:7" s="11" customFormat="1" x14ac:dyDescent="0.2">
      <c r="A78" s="421" t="s">
        <v>1971</v>
      </c>
      <c r="B78" s="422" t="s">
        <v>1972</v>
      </c>
      <c r="C78" s="421">
        <f t="shared" si="2"/>
        <v>0</v>
      </c>
      <c r="D78" s="421" t="str">
        <f t="shared" si="3"/>
        <v>Malaria O-1a: Proportion of population that slept under an insecticide-treated net the previous night-0</v>
      </c>
      <c r="E78" s="422" t="s">
        <v>1860</v>
      </c>
      <c r="F78" s="422" t="s">
        <v>1861</v>
      </c>
      <c r="G78" s="421" t="s">
        <v>1973</v>
      </c>
    </row>
    <row r="79" spans="1:7" s="11" customFormat="1" x14ac:dyDescent="0.2">
      <c r="A79" s="421" t="s">
        <v>1971</v>
      </c>
      <c r="B79" s="422" t="s">
        <v>1972</v>
      </c>
      <c r="C79" s="421">
        <f t="shared" si="2"/>
        <v>1</v>
      </c>
      <c r="D79" s="421" t="str">
        <f t="shared" si="3"/>
        <v>Malaria O-1a: Proportion of population that slept under an insecticide-treated net the previous night-1</v>
      </c>
      <c r="E79" s="422" t="s">
        <v>1860</v>
      </c>
      <c r="F79" s="422" t="s">
        <v>1863</v>
      </c>
      <c r="G79" s="421" t="s">
        <v>1974</v>
      </c>
    </row>
    <row r="80" spans="1:7" s="11" customFormat="1" x14ac:dyDescent="0.2">
      <c r="A80" s="421" t="s">
        <v>1975</v>
      </c>
      <c r="B80" s="422" t="s">
        <v>1976</v>
      </c>
      <c r="C80" s="421">
        <f t="shared" si="2"/>
        <v>0</v>
      </c>
      <c r="D80" s="421" t="str">
        <f t="shared" si="3"/>
        <v>Malaria O-3: Proportion of population using an insecticide-treated net among those with access to an insecticide-treated net-0</v>
      </c>
      <c r="E80" s="422" t="s">
        <v>1860</v>
      </c>
      <c r="F80" s="422" t="s">
        <v>1861</v>
      </c>
      <c r="G80" s="421" t="s">
        <v>1977</v>
      </c>
    </row>
    <row r="81" spans="1:7" s="11" customFormat="1" x14ac:dyDescent="0.2">
      <c r="A81" s="421" t="s">
        <v>1975</v>
      </c>
      <c r="B81" s="422" t="s">
        <v>1976</v>
      </c>
      <c r="C81" s="421">
        <f t="shared" si="2"/>
        <v>1</v>
      </c>
      <c r="D81" s="421" t="str">
        <f t="shared" si="3"/>
        <v>Malaria O-3: Proportion of population using an insecticide-treated net among those with access to an insecticide-treated net-1</v>
      </c>
      <c r="E81" s="422" t="s">
        <v>1860</v>
      </c>
      <c r="F81" s="422" t="s">
        <v>1863</v>
      </c>
      <c r="G81" s="421" t="s">
        <v>1978</v>
      </c>
    </row>
    <row r="82" spans="1:7" s="11" customFormat="1" x14ac:dyDescent="0.2">
      <c r="A82" s="421" t="s">
        <v>1979</v>
      </c>
      <c r="B82" s="422" t="s">
        <v>1980</v>
      </c>
      <c r="C82" s="421">
        <f t="shared" si="2"/>
        <v>0</v>
      </c>
      <c r="D82" s="421" t="str">
        <f t="shared" si="3"/>
        <v>HIV O-4.1b(M): Percentage of transgender people reporting the use of a condom the last time they had sex with a partner-0</v>
      </c>
      <c r="E82" s="422" t="s">
        <v>1831</v>
      </c>
      <c r="F82" s="422" t="s">
        <v>1832</v>
      </c>
      <c r="G82" s="421" t="s">
        <v>1981</v>
      </c>
    </row>
    <row r="83" spans="1:7" s="11" customFormat="1" x14ac:dyDescent="0.2">
      <c r="A83" s="421" t="s">
        <v>1979</v>
      </c>
      <c r="B83" s="422" t="s">
        <v>1980</v>
      </c>
      <c r="C83" s="421">
        <f t="shared" si="2"/>
        <v>1</v>
      </c>
      <c r="D83" s="421" t="str">
        <f t="shared" si="3"/>
        <v>HIV O-4.1b(M): Percentage of transgender people reporting the use of a condom the last time they had sex with a partner-1</v>
      </c>
      <c r="E83" s="422" t="s">
        <v>1831</v>
      </c>
      <c r="F83" s="422" t="s">
        <v>1834</v>
      </c>
      <c r="G83" s="421" t="s">
        <v>1982</v>
      </c>
    </row>
    <row r="84" spans="1:7" s="11" customFormat="1" x14ac:dyDescent="0.2">
      <c r="A84" s="421" t="s">
        <v>1983</v>
      </c>
      <c r="B84" s="422" t="s">
        <v>1984</v>
      </c>
      <c r="C84" s="421">
        <f t="shared" si="2"/>
        <v>0</v>
      </c>
      <c r="D84" s="421" t="str">
        <f t="shared" si="3"/>
        <v>HIV O-9: Percentage of people who inject drugs reporting condom use at the last sexual intercourse-0</v>
      </c>
      <c r="E84" s="422" t="s">
        <v>1831</v>
      </c>
      <c r="F84" s="422" t="s">
        <v>1832</v>
      </c>
      <c r="G84" s="421" t="s">
        <v>1985</v>
      </c>
    </row>
    <row r="85" spans="1:7" s="11" customFormat="1" x14ac:dyDescent="0.2">
      <c r="A85" s="421" t="s">
        <v>1983</v>
      </c>
      <c r="B85" s="422" t="s">
        <v>1984</v>
      </c>
      <c r="C85" s="421">
        <f t="shared" si="2"/>
        <v>1</v>
      </c>
      <c r="D85" s="421" t="str">
        <f t="shared" si="3"/>
        <v>HIV O-9: Percentage of people who inject drugs reporting condom use at the last sexual intercourse-1</v>
      </c>
      <c r="E85" s="422" t="s">
        <v>1831</v>
      </c>
      <c r="F85" s="422" t="s">
        <v>1834</v>
      </c>
      <c r="G85" s="421" t="s">
        <v>1986</v>
      </c>
    </row>
    <row r="86" spans="1:7" s="11" customFormat="1" x14ac:dyDescent="0.2">
      <c r="A86" s="421" t="s">
        <v>1983</v>
      </c>
      <c r="B86" s="422" t="s">
        <v>1984</v>
      </c>
      <c r="C86" s="421">
        <f t="shared" si="2"/>
        <v>2</v>
      </c>
      <c r="D86" s="421" t="str">
        <f t="shared" si="3"/>
        <v>HIV O-9: Percentage of people who inject drugs reporting condom use at the last sexual intercourse-2</v>
      </c>
      <c r="E86" s="422" t="s">
        <v>1860</v>
      </c>
      <c r="F86" s="422" t="s">
        <v>1861</v>
      </c>
      <c r="G86" s="421" t="s">
        <v>1987</v>
      </c>
    </row>
    <row r="87" spans="1:7" s="11" customFormat="1" x14ac:dyDescent="0.2">
      <c r="A87" s="421" t="s">
        <v>1983</v>
      </c>
      <c r="B87" s="422" t="s">
        <v>1984</v>
      </c>
      <c r="C87" s="421">
        <f t="shared" si="2"/>
        <v>3</v>
      </c>
      <c r="D87" s="421" t="str">
        <f t="shared" si="3"/>
        <v>HIV O-9: Percentage of people who inject drugs reporting condom use at the last sexual intercourse-3</v>
      </c>
      <c r="E87" s="422" t="s">
        <v>1860</v>
      </c>
      <c r="F87" s="422" t="s">
        <v>1863</v>
      </c>
      <c r="G87" s="421" t="s">
        <v>1988</v>
      </c>
    </row>
    <row r="88" spans="1:7" s="11" customFormat="1" x14ac:dyDescent="0.2">
      <c r="A88" s="421" t="s">
        <v>1989</v>
      </c>
      <c r="B88" s="422" t="s">
        <v>1990</v>
      </c>
      <c r="C88" s="421">
        <f t="shared" si="2"/>
        <v>0</v>
      </c>
      <c r="D88" s="421" t="str">
        <f t="shared" si="3"/>
        <v>HIV O-11: Percentage of (estimated) people living with HIV who have been tested HIV-positive-0</v>
      </c>
      <c r="E88" s="422" t="s">
        <v>1860</v>
      </c>
      <c r="F88" s="422" t="s">
        <v>1861</v>
      </c>
      <c r="G88" s="421" t="s">
        <v>1991</v>
      </c>
    </row>
    <row r="89" spans="1:7" s="11" customFormat="1" x14ac:dyDescent="0.2">
      <c r="A89" s="421" t="s">
        <v>1989</v>
      </c>
      <c r="B89" s="422" t="s">
        <v>1990</v>
      </c>
      <c r="C89" s="421">
        <f t="shared" si="2"/>
        <v>1</v>
      </c>
      <c r="D89" s="421" t="str">
        <f t="shared" si="3"/>
        <v>HIV O-11: Percentage of (estimated) people living with HIV who have been tested HIV-positive-1</v>
      </c>
      <c r="E89" s="422" t="s">
        <v>1860</v>
      </c>
      <c r="F89" s="422" t="s">
        <v>1863</v>
      </c>
      <c r="G89" s="421" t="s">
        <v>1992</v>
      </c>
    </row>
    <row r="90" spans="1:7" s="11" customFormat="1" x14ac:dyDescent="0.2">
      <c r="A90" s="421" t="s">
        <v>1993</v>
      </c>
      <c r="B90" s="422" t="s">
        <v>1994</v>
      </c>
      <c r="C90" s="421">
        <f t="shared" si="2"/>
        <v>0</v>
      </c>
      <c r="D90" s="421" t="str">
        <f t="shared" si="3"/>
        <v>Malaria O-9(M): Annual blood examination rate: per 100 population per year (Elimination settings)-0</v>
      </c>
      <c r="E90" s="422" t="s">
        <v>1995</v>
      </c>
      <c r="F90" s="422" t="s">
        <v>1996</v>
      </c>
      <c r="G90" s="421" t="s">
        <v>1997</v>
      </c>
    </row>
    <row r="91" spans="1:7" s="11" customFormat="1" x14ac:dyDescent="0.2">
      <c r="A91" s="421" t="s">
        <v>1993</v>
      </c>
      <c r="B91" s="422" t="s">
        <v>1994</v>
      </c>
      <c r="C91" s="421">
        <f t="shared" si="2"/>
        <v>1</v>
      </c>
      <c r="D91" s="421" t="str">
        <f t="shared" si="3"/>
        <v>Malaria O-9(M): Annual blood examination rate: per 100 population per year (Elimination settings)-1</v>
      </c>
      <c r="E91" s="422" t="s">
        <v>1995</v>
      </c>
      <c r="F91" s="422" t="s">
        <v>1998</v>
      </c>
      <c r="G91" s="421" t="s">
        <v>1999</v>
      </c>
    </row>
    <row r="93" spans="1:7" x14ac:dyDescent="0.2">
      <c r="A93" s="2" t="s">
        <v>121</v>
      </c>
    </row>
    <row r="94" spans="1:7" x14ac:dyDescent="0.2">
      <c r="A94" s="423" t="s">
        <v>123</v>
      </c>
      <c r="B94" s="421" t="s">
        <v>61</v>
      </c>
      <c r="C94" s="421">
        <v>0</v>
      </c>
      <c r="D94" s="421" t="s">
        <v>118</v>
      </c>
      <c r="E94" s="421" t="s">
        <v>44</v>
      </c>
      <c r="F94" s="421" t="s">
        <v>32</v>
      </c>
      <c r="G94" s="421" t="s">
        <v>66</v>
      </c>
    </row>
    <row r="95" spans="1:7" hidden="1" x14ac:dyDescent="0.2">
      <c r="A95" s="421" t="s">
        <v>122</v>
      </c>
      <c r="B95" s="422" t="s">
        <v>96</v>
      </c>
      <c r="C95" s="421">
        <f>IF(B95=B94,C94+1,0)</f>
        <v>0</v>
      </c>
      <c r="D95" s="421" t="str">
        <f>B95&amp;"-"&amp;C95</f>
        <v>[Name]-0</v>
      </c>
      <c r="E95" s="422" t="s">
        <v>112</v>
      </c>
      <c r="F95" s="422" t="s">
        <v>111</v>
      </c>
      <c r="G95" s="421" t="s">
        <v>65</v>
      </c>
    </row>
    <row r="96" spans="1:7" s="11" customFormat="1" x14ac:dyDescent="0.2">
      <c r="A96" s="421" t="s">
        <v>2000</v>
      </c>
      <c r="B96" s="422" t="s">
        <v>2001</v>
      </c>
      <c r="C96" s="421">
        <f t="shared" ref="C96:C159" si="4">IF(B96=B95,C95+1,0)</f>
        <v>0</v>
      </c>
      <c r="D96" s="421" t="str">
        <f t="shared" ref="D96:D159" si="5">B96&amp;"-"&amp;C96</f>
        <v>MDR TB-2(M): Number of TB cases with RR-TB and/or MDR-TB notified-0</v>
      </c>
      <c r="E96" s="422" t="s">
        <v>1831</v>
      </c>
      <c r="F96" s="422" t="s">
        <v>1867</v>
      </c>
      <c r="G96" s="421" t="s">
        <v>2002</v>
      </c>
    </row>
    <row r="97" spans="1:7" s="11" customFormat="1" x14ac:dyDescent="0.2">
      <c r="A97" s="421" t="s">
        <v>2000</v>
      </c>
      <c r="B97" s="422" t="s">
        <v>2001</v>
      </c>
      <c r="C97" s="421">
        <f t="shared" si="4"/>
        <v>1</v>
      </c>
      <c r="D97" s="421" t="str">
        <f t="shared" si="5"/>
        <v>MDR TB-2(M): Number of TB cases with RR-TB and/or MDR-TB notified-1</v>
      </c>
      <c r="E97" s="422" t="s">
        <v>1831</v>
      </c>
      <c r="F97" s="422" t="s">
        <v>1869</v>
      </c>
      <c r="G97" s="421" t="s">
        <v>2003</v>
      </c>
    </row>
    <row r="98" spans="1:7" s="11" customFormat="1" x14ac:dyDescent="0.2">
      <c r="A98" s="421" t="s">
        <v>2000</v>
      </c>
      <c r="B98" s="422" t="s">
        <v>2001</v>
      </c>
      <c r="C98" s="421">
        <f t="shared" si="4"/>
        <v>2</v>
      </c>
      <c r="D98" s="421" t="str">
        <f t="shared" si="5"/>
        <v>MDR TB-2(M): Number of TB cases with RR-TB and/or MDR-TB notified-2</v>
      </c>
      <c r="E98" s="422" t="s">
        <v>1860</v>
      </c>
      <c r="F98" s="422" t="s">
        <v>1861</v>
      </c>
      <c r="G98" s="421" t="s">
        <v>2004</v>
      </c>
    </row>
    <row r="99" spans="1:7" s="11" customFormat="1" x14ac:dyDescent="0.2">
      <c r="A99" s="421" t="s">
        <v>2000</v>
      </c>
      <c r="B99" s="422" t="s">
        <v>2001</v>
      </c>
      <c r="C99" s="421">
        <f t="shared" si="4"/>
        <v>3</v>
      </c>
      <c r="D99" s="421" t="str">
        <f t="shared" si="5"/>
        <v>MDR TB-2(M): Number of TB cases with RR-TB and/or MDR-TB notified-3</v>
      </c>
      <c r="E99" s="422" t="s">
        <v>1860</v>
      </c>
      <c r="F99" s="422" t="s">
        <v>1863</v>
      </c>
      <c r="G99" s="421" t="s">
        <v>2005</v>
      </c>
    </row>
    <row r="100" spans="1:7" s="11" customFormat="1" x14ac:dyDescent="0.2">
      <c r="A100" s="421" t="s">
        <v>2006</v>
      </c>
      <c r="B100" s="422" t="s">
        <v>2007</v>
      </c>
      <c r="C100" s="421">
        <f t="shared" si="4"/>
        <v>0</v>
      </c>
      <c r="D100" s="421" t="str">
        <f t="shared" si="5"/>
        <v>MDR TB-3(M): Number of cases with RR-TB and/or MDR-TB that began second-line treatment-0</v>
      </c>
      <c r="E100" s="422" t="s">
        <v>1831</v>
      </c>
      <c r="F100" s="422" t="s">
        <v>1867</v>
      </c>
      <c r="G100" s="421" t="s">
        <v>2008</v>
      </c>
    </row>
    <row r="101" spans="1:7" s="11" customFormat="1" x14ac:dyDescent="0.2">
      <c r="A101" s="421" t="s">
        <v>2006</v>
      </c>
      <c r="B101" s="422" t="s">
        <v>2007</v>
      </c>
      <c r="C101" s="421">
        <f t="shared" si="4"/>
        <v>1</v>
      </c>
      <c r="D101" s="421" t="str">
        <f t="shared" si="5"/>
        <v>MDR TB-3(M): Number of cases with RR-TB and/or MDR-TB that began second-line treatment-1</v>
      </c>
      <c r="E101" s="422" t="s">
        <v>1831</v>
      </c>
      <c r="F101" s="422" t="s">
        <v>1869</v>
      </c>
      <c r="G101" s="421" t="s">
        <v>2009</v>
      </c>
    </row>
    <row r="102" spans="1:7" s="11" customFormat="1" x14ac:dyDescent="0.2">
      <c r="A102" s="421" t="s">
        <v>2006</v>
      </c>
      <c r="B102" s="422" t="s">
        <v>2007</v>
      </c>
      <c r="C102" s="421">
        <f t="shared" si="4"/>
        <v>2</v>
      </c>
      <c r="D102" s="421" t="str">
        <f t="shared" si="5"/>
        <v>MDR TB-3(M): Number of cases with RR-TB and/or MDR-TB that began second-line treatment-2</v>
      </c>
      <c r="E102" s="422" t="s">
        <v>1860</v>
      </c>
      <c r="F102" s="422" t="s">
        <v>1861</v>
      </c>
      <c r="G102" s="421" t="s">
        <v>2010</v>
      </c>
    </row>
    <row r="103" spans="1:7" s="11" customFormat="1" x14ac:dyDescent="0.2">
      <c r="A103" s="421" t="s">
        <v>2006</v>
      </c>
      <c r="B103" s="422" t="s">
        <v>2007</v>
      </c>
      <c r="C103" s="421">
        <f t="shared" si="4"/>
        <v>3</v>
      </c>
      <c r="D103" s="421" t="str">
        <f t="shared" si="5"/>
        <v>MDR TB-3(M): Number of cases with RR-TB and/or MDR-TB that began second-line treatment-3</v>
      </c>
      <c r="E103" s="422" t="s">
        <v>1860</v>
      </c>
      <c r="F103" s="422" t="s">
        <v>1863</v>
      </c>
      <c r="G103" s="421" t="s">
        <v>2011</v>
      </c>
    </row>
    <row r="104" spans="1:7" s="11" customFormat="1" x14ac:dyDescent="0.2">
      <c r="A104" s="421" t="s">
        <v>2006</v>
      </c>
      <c r="B104" s="422" t="s">
        <v>2007</v>
      </c>
      <c r="C104" s="421">
        <f t="shared" si="4"/>
        <v>4</v>
      </c>
      <c r="D104" s="421" t="str">
        <f t="shared" si="5"/>
        <v>MDR TB-3(M): Number of cases with RR-TB and/or MDR-TB that began second-line treatment-4</v>
      </c>
      <c r="E104" s="422" t="s">
        <v>2012</v>
      </c>
      <c r="F104" s="422" t="s">
        <v>2013</v>
      </c>
      <c r="G104" s="421" t="s">
        <v>2014</v>
      </c>
    </row>
    <row r="105" spans="1:7" s="11" customFormat="1" x14ac:dyDescent="0.2">
      <c r="A105" s="421" t="s">
        <v>2006</v>
      </c>
      <c r="B105" s="422" t="s">
        <v>2007</v>
      </c>
      <c r="C105" s="421">
        <f t="shared" si="4"/>
        <v>5</v>
      </c>
      <c r="D105" s="421" t="str">
        <f t="shared" si="5"/>
        <v>MDR TB-3(M): Number of cases with RR-TB and/or MDR-TB that began second-line treatment-5</v>
      </c>
      <c r="E105" s="422" t="s">
        <v>2012</v>
      </c>
      <c r="F105" s="422" t="s">
        <v>2015</v>
      </c>
      <c r="G105" s="421" t="s">
        <v>2016</v>
      </c>
    </row>
    <row r="106" spans="1:7" s="11" customFormat="1" x14ac:dyDescent="0.2">
      <c r="A106" s="421" t="s">
        <v>2017</v>
      </c>
      <c r="B106" s="422" t="s">
        <v>2018</v>
      </c>
      <c r="C106" s="421">
        <f t="shared" si="4"/>
        <v>0</v>
      </c>
      <c r="D106" s="421" t="str">
        <f t="shared" si="5"/>
        <v>VC-3(M): Number of long-lasting insecticidal nets distributed to targeted risk groups through continuous distribution-0</v>
      </c>
      <c r="E106" s="422" t="s">
        <v>2019</v>
      </c>
      <c r="F106" s="422" t="s">
        <v>2020</v>
      </c>
      <c r="G106" s="421" t="s">
        <v>2021</v>
      </c>
    </row>
    <row r="107" spans="1:7" s="11" customFormat="1" x14ac:dyDescent="0.2">
      <c r="A107" s="421" t="s">
        <v>2017</v>
      </c>
      <c r="B107" s="422" t="s">
        <v>2018</v>
      </c>
      <c r="C107" s="421">
        <f t="shared" si="4"/>
        <v>1</v>
      </c>
      <c r="D107" s="421" t="str">
        <f t="shared" si="5"/>
        <v>VC-3(M): Number of long-lasting insecticidal nets distributed to targeted risk groups through continuous distribution-1</v>
      </c>
      <c r="E107" s="422" t="s">
        <v>2019</v>
      </c>
      <c r="F107" s="422" t="s">
        <v>2022</v>
      </c>
      <c r="G107" s="421" t="s">
        <v>2023</v>
      </c>
    </row>
    <row r="108" spans="1:7" s="11" customFormat="1" x14ac:dyDescent="0.2">
      <c r="A108" s="421" t="s">
        <v>2017</v>
      </c>
      <c r="B108" s="422" t="s">
        <v>2018</v>
      </c>
      <c r="C108" s="421">
        <f t="shared" si="4"/>
        <v>2</v>
      </c>
      <c r="D108" s="421" t="str">
        <f t="shared" si="5"/>
        <v>VC-3(M): Number of long-lasting insecticidal nets distributed to targeted risk groups through continuous distribution-2</v>
      </c>
      <c r="E108" s="422" t="s">
        <v>2019</v>
      </c>
      <c r="F108" s="422" t="s">
        <v>2024</v>
      </c>
      <c r="G108" s="421" t="s">
        <v>2025</v>
      </c>
    </row>
    <row r="109" spans="1:7" s="11" customFormat="1" x14ac:dyDescent="0.2">
      <c r="A109" s="421" t="s">
        <v>2017</v>
      </c>
      <c r="B109" s="422" t="s">
        <v>2018</v>
      </c>
      <c r="C109" s="421">
        <f t="shared" si="4"/>
        <v>3</v>
      </c>
      <c r="D109" s="421" t="str">
        <f t="shared" si="5"/>
        <v>VC-3(M): Number of long-lasting insecticidal nets distributed to targeted risk groups through continuous distribution-3</v>
      </c>
      <c r="E109" s="422" t="s">
        <v>2019</v>
      </c>
      <c r="F109" s="422" t="s">
        <v>2026</v>
      </c>
      <c r="G109" s="421" t="s">
        <v>2027</v>
      </c>
    </row>
    <row r="110" spans="1:7" s="11" customFormat="1" x14ac:dyDescent="0.2">
      <c r="A110" s="421" t="s">
        <v>2017</v>
      </c>
      <c r="B110" s="422" t="s">
        <v>2018</v>
      </c>
      <c r="C110" s="421">
        <f t="shared" si="4"/>
        <v>4</v>
      </c>
      <c r="D110" s="421" t="str">
        <f t="shared" si="5"/>
        <v>VC-3(M): Number of long-lasting insecticidal nets distributed to targeted risk groups through continuous distribution-4</v>
      </c>
      <c r="E110" s="422" t="s">
        <v>2019</v>
      </c>
      <c r="F110" s="422" t="s">
        <v>2028</v>
      </c>
      <c r="G110" s="421" t="s">
        <v>2029</v>
      </c>
    </row>
    <row r="111" spans="1:7" s="11" customFormat="1" x14ac:dyDescent="0.2">
      <c r="A111" s="421" t="s">
        <v>2030</v>
      </c>
      <c r="B111" s="422" t="s">
        <v>2031</v>
      </c>
      <c r="C111" s="421">
        <f t="shared" si="4"/>
        <v>0</v>
      </c>
      <c r="D111" s="421" t="str">
        <f t="shared" si="5"/>
        <v>CM-1a(M): Proportion of suspected malaria cases that receive a parasitological test at public sector health facilities-0</v>
      </c>
      <c r="E111" s="422" t="s">
        <v>1831</v>
      </c>
      <c r="F111" s="422" t="s">
        <v>1884</v>
      </c>
      <c r="G111" s="421" t="s">
        <v>2032</v>
      </c>
    </row>
    <row r="112" spans="1:7" s="11" customFormat="1" x14ac:dyDescent="0.2">
      <c r="A112" s="421" t="s">
        <v>2030</v>
      </c>
      <c r="B112" s="422" t="s">
        <v>2031</v>
      </c>
      <c r="C112" s="421">
        <f t="shared" si="4"/>
        <v>1</v>
      </c>
      <c r="D112" s="421" t="str">
        <f t="shared" si="5"/>
        <v>CM-1a(M): Proportion of suspected malaria cases that receive a parasitological test at public sector health facilities-1</v>
      </c>
      <c r="E112" s="422" t="s">
        <v>1831</v>
      </c>
      <c r="F112" s="422" t="s">
        <v>1886</v>
      </c>
      <c r="G112" s="421" t="s">
        <v>2033</v>
      </c>
    </row>
    <row r="113" spans="1:7" s="11" customFormat="1" x14ac:dyDescent="0.2">
      <c r="A113" s="421" t="s">
        <v>2030</v>
      </c>
      <c r="B113" s="422" t="s">
        <v>2031</v>
      </c>
      <c r="C113" s="421">
        <f t="shared" si="4"/>
        <v>2</v>
      </c>
      <c r="D113" s="421" t="str">
        <f t="shared" si="5"/>
        <v>CM-1a(M): Proportion of suspected malaria cases that receive a parasitological test at public sector health facilities-2</v>
      </c>
      <c r="E113" s="422" t="s">
        <v>1853</v>
      </c>
      <c r="F113" s="422" t="s">
        <v>1854</v>
      </c>
      <c r="G113" s="421" t="s">
        <v>2034</v>
      </c>
    </row>
    <row r="114" spans="1:7" s="11" customFormat="1" x14ac:dyDescent="0.2">
      <c r="A114" s="421" t="s">
        <v>2030</v>
      </c>
      <c r="B114" s="422" t="s">
        <v>2031</v>
      </c>
      <c r="C114" s="421">
        <f t="shared" si="4"/>
        <v>3</v>
      </c>
      <c r="D114" s="421" t="str">
        <f t="shared" si="5"/>
        <v>CM-1a(M): Proportion of suspected malaria cases that receive a parasitological test at public sector health facilities-3</v>
      </c>
      <c r="E114" s="422" t="s">
        <v>1853</v>
      </c>
      <c r="F114" s="422" t="s">
        <v>1856</v>
      </c>
      <c r="G114" s="421" t="s">
        <v>2035</v>
      </c>
    </row>
    <row r="115" spans="1:7" s="11" customFormat="1" x14ac:dyDescent="0.2">
      <c r="A115" s="421" t="s">
        <v>2036</v>
      </c>
      <c r="B115" s="422" t="s">
        <v>2037</v>
      </c>
      <c r="C115" s="421">
        <f t="shared" si="4"/>
        <v>0</v>
      </c>
      <c r="D115" s="421" t="str">
        <f t="shared" si="5"/>
        <v>CM-1b(M): Proportion of suspected malaria cases that receive a parasitological test in the community-0</v>
      </c>
      <c r="E115" s="422" t="s">
        <v>1831</v>
      </c>
      <c r="F115" s="422" t="s">
        <v>1884</v>
      </c>
      <c r="G115" s="421" t="s">
        <v>2038</v>
      </c>
    </row>
    <row r="116" spans="1:7" s="11" customFormat="1" x14ac:dyDescent="0.2">
      <c r="A116" s="421" t="s">
        <v>2036</v>
      </c>
      <c r="B116" s="422" t="s">
        <v>2037</v>
      </c>
      <c r="C116" s="421">
        <f t="shared" si="4"/>
        <v>1</v>
      </c>
      <c r="D116" s="421" t="str">
        <f t="shared" si="5"/>
        <v>CM-1b(M): Proportion of suspected malaria cases that receive a parasitological test in the community-1</v>
      </c>
      <c r="E116" s="422" t="s">
        <v>1831</v>
      </c>
      <c r="F116" s="422" t="s">
        <v>1886</v>
      </c>
      <c r="G116" s="421" t="s">
        <v>2039</v>
      </c>
    </row>
    <row r="117" spans="1:7" s="11" customFormat="1" x14ac:dyDescent="0.2">
      <c r="A117" s="421" t="s">
        <v>2036</v>
      </c>
      <c r="B117" s="422" t="s">
        <v>2037</v>
      </c>
      <c r="C117" s="421">
        <f t="shared" si="4"/>
        <v>2</v>
      </c>
      <c r="D117" s="421" t="str">
        <f t="shared" si="5"/>
        <v>CM-1b(M): Proportion of suspected malaria cases that receive a parasitological test in the community-2</v>
      </c>
      <c r="E117" s="422" t="s">
        <v>1853</v>
      </c>
      <c r="F117" s="422" t="s">
        <v>1854</v>
      </c>
      <c r="G117" s="421" t="s">
        <v>2040</v>
      </c>
    </row>
    <row r="118" spans="1:7" s="11" customFormat="1" x14ac:dyDescent="0.2">
      <c r="A118" s="421" t="s">
        <v>2036</v>
      </c>
      <c r="B118" s="422" t="s">
        <v>2037</v>
      </c>
      <c r="C118" s="421">
        <f t="shared" si="4"/>
        <v>3</v>
      </c>
      <c r="D118" s="421" t="str">
        <f t="shared" si="5"/>
        <v>CM-1b(M): Proportion of suspected malaria cases that receive a parasitological test in the community-3</v>
      </c>
      <c r="E118" s="422" t="s">
        <v>1853</v>
      </c>
      <c r="F118" s="422" t="s">
        <v>1856</v>
      </c>
      <c r="G118" s="421" t="s">
        <v>2041</v>
      </c>
    </row>
    <row r="119" spans="1:7" s="11" customFormat="1" x14ac:dyDescent="0.2">
      <c r="A119" s="421" t="s">
        <v>2042</v>
      </c>
      <c r="B119" s="422" t="s">
        <v>2043</v>
      </c>
      <c r="C119" s="421">
        <f t="shared" si="4"/>
        <v>0</v>
      </c>
      <c r="D119" s="421" t="str">
        <f t="shared" si="5"/>
        <v>CM-1c(M): Proportion of suspected malaria cases that receive a parasitological test at private sector sites-0</v>
      </c>
      <c r="E119" s="422" t="s">
        <v>1831</v>
      </c>
      <c r="F119" s="422" t="s">
        <v>1884</v>
      </c>
      <c r="G119" s="421" t="s">
        <v>2044</v>
      </c>
    </row>
    <row r="120" spans="1:7" s="11" customFormat="1" x14ac:dyDescent="0.2">
      <c r="A120" s="421" t="s">
        <v>2042</v>
      </c>
      <c r="B120" s="422" t="s">
        <v>2043</v>
      </c>
      <c r="C120" s="421">
        <f t="shared" si="4"/>
        <v>1</v>
      </c>
      <c r="D120" s="421" t="str">
        <f t="shared" si="5"/>
        <v>CM-1c(M): Proportion of suspected malaria cases that receive a parasitological test at private sector sites-1</v>
      </c>
      <c r="E120" s="422" t="s">
        <v>1831</v>
      </c>
      <c r="F120" s="422" t="s">
        <v>1886</v>
      </c>
      <c r="G120" s="421" t="s">
        <v>2045</v>
      </c>
    </row>
    <row r="121" spans="1:7" s="11" customFormat="1" x14ac:dyDescent="0.2">
      <c r="A121" s="421" t="s">
        <v>2042</v>
      </c>
      <c r="B121" s="422" t="s">
        <v>2043</v>
      </c>
      <c r="C121" s="421">
        <f t="shared" si="4"/>
        <v>2</v>
      </c>
      <c r="D121" s="421" t="str">
        <f t="shared" si="5"/>
        <v>CM-1c(M): Proportion of suspected malaria cases that receive a parasitological test at private sector sites-2</v>
      </c>
      <c r="E121" s="422" t="s">
        <v>1853</v>
      </c>
      <c r="F121" s="422" t="s">
        <v>1854</v>
      </c>
      <c r="G121" s="421" t="s">
        <v>2046</v>
      </c>
    </row>
    <row r="122" spans="1:7" s="11" customFormat="1" x14ac:dyDescent="0.2">
      <c r="A122" s="421" t="s">
        <v>2042</v>
      </c>
      <c r="B122" s="422" t="s">
        <v>2043</v>
      </c>
      <c r="C122" s="421">
        <f t="shared" si="4"/>
        <v>3</v>
      </c>
      <c r="D122" s="421" t="str">
        <f t="shared" si="5"/>
        <v>CM-1c(M): Proportion of suspected malaria cases that receive a parasitological test at private sector sites-3</v>
      </c>
      <c r="E122" s="422" t="s">
        <v>1853</v>
      </c>
      <c r="F122" s="422" t="s">
        <v>1856</v>
      </c>
      <c r="G122" s="421" t="s">
        <v>2047</v>
      </c>
    </row>
    <row r="123" spans="1:7" s="11" customFormat="1" x14ac:dyDescent="0.2">
      <c r="A123" s="421" t="s">
        <v>2048</v>
      </c>
      <c r="B123" s="422" t="s">
        <v>2049</v>
      </c>
      <c r="C123" s="421">
        <f t="shared" si="4"/>
        <v>0</v>
      </c>
      <c r="D123" s="421" t="str">
        <f t="shared" si="5"/>
        <v>CM-2a(M): Proportion of confirmed malaria cases that received first-line antimalarial treatment at public sector health facilities-0</v>
      </c>
      <c r="E123" s="422" t="s">
        <v>1831</v>
      </c>
      <c r="F123" s="422" t="s">
        <v>1884</v>
      </c>
      <c r="G123" s="421" t="s">
        <v>2050</v>
      </c>
    </row>
    <row r="124" spans="1:7" s="11" customFormat="1" x14ac:dyDescent="0.2">
      <c r="A124" s="421" t="s">
        <v>2048</v>
      </c>
      <c r="B124" s="422" t="s">
        <v>2049</v>
      </c>
      <c r="C124" s="421">
        <f t="shared" si="4"/>
        <v>1</v>
      </c>
      <c r="D124" s="421" t="str">
        <f t="shared" si="5"/>
        <v>CM-2a(M): Proportion of confirmed malaria cases that received first-line antimalarial treatment at public sector health facilities-1</v>
      </c>
      <c r="E124" s="422" t="s">
        <v>1831</v>
      </c>
      <c r="F124" s="422" t="s">
        <v>1886</v>
      </c>
      <c r="G124" s="421" t="s">
        <v>2051</v>
      </c>
    </row>
    <row r="125" spans="1:7" s="11" customFormat="1" x14ac:dyDescent="0.2">
      <c r="A125" s="421" t="s">
        <v>2052</v>
      </c>
      <c r="B125" s="422" t="s">
        <v>2053</v>
      </c>
      <c r="C125" s="421">
        <f t="shared" si="4"/>
        <v>0</v>
      </c>
      <c r="D125" s="421" t="str">
        <f t="shared" si="5"/>
        <v>CM-2b(M): Proportion of confirmed malaria cases that received first-line antimalarial treatment in the community-0</v>
      </c>
      <c r="E125" s="422" t="s">
        <v>1831</v>
      </c>
      <c r="F125" s="422" t="s">
        <v>1886</v>
      </c>
      <c r="G125" s="421" t="s">
        <v>2054</v>
      </c>
    </row>
    <row r="126" spans="1:7" s="11" customFormat="1" x14ac:dyDescent="0.2">
      <c r="A126" s="421" t="s">
        <v>2052</v>
      </c>
      <c r="B126" s="422" t="s">
        <v>2053</v>
      </c>
      <c r="C126" s="421">
        <f t="shared" si="4"/>
        <v>1</v>
      </c>
      <c r="D126" s="421" t="str">
        <f t="shared" si="5"/>
        <v>CM-2b(M): Proportion of confirmed malaria cases that received first-line antimalarial treatment in the community-1</v>
      </c>
      <c r="E126" s="422" t="s">
        <v>1831</v>
      </c>
      <c r="F126" s="422" t="s">
        <v>1884</v>
      </c>
      <c r="G126" s="421" t="s">
        <v>2055</v>
      </c>
    </row>
    <row r="127" spans="1:7" s="11" customFormat="1" x14ac:dyDescent="0.2">
      <c r="A127" s="421" t="s">
        <v>2056</v>
      </c>
      <c r="B127" s="422" t="s">
        <v>2057</v>
      </c>
      <c r="C127" s="421">
        <f t="shared" si="4"/>
        <v>0</v>
      </c>
      <c r="D127" s="421" t="str">
        <f t="shared" si="5"/>
        <v>CM-2c(M): Proportion of confirmed malaria cases that received first-line antimalarial treatment at private sector sites-0</v>
      </c>
      <c r="E127" s="422" t="s">
        <v>1831</v>
      </c>
      <c r="F127" s="422" t="s">
        <v>1884</v>
      </c>
      <c r="G127" s="421" t="s">
        <v>2058</v>
      </c>
    </row>
    <row r="128" spans="1:7" s="11" customFormat="1" x14ac:dyDescent="0.2">
      <c r="A128" s="421" t="s">
        <v>2056</v>
      </c>
      <c r="B128" s="422" t="s">
        <v>2057</v>
      </c>
      <c r="C128" s="421">
        <f t="shared" si="4"/>
        <v>1</v>
      </c>
      <c r="D128" s="421" t="str">
        <f t="shared" si="5"/>
        <v>CM-2c(M): Proportion of confirmed malaria cases that received first-line antimalarial treatment at private sector sites-1</v>
      </c>
      <c r="E128" s="422" t="s">
        <v>1831</v>
      </c>
      <c r="F128" s="422" t="s">
        <v>1886</v>
      </c>
      <c r="G128" s="421" t="s">
        <v>2059</v>
      </c>
    </row>
    <row r="129" spans="1:7" s="11" customFormat="1" x14ac:dyDescent="0.2">
      <c r="A129" s="421" t="s">
        <v>2060</v>
      </c>
      <c r="B129" s="422" t="s">
        <v>2061</v>
      </c>
      <c r="C129" s="421">
        <f t="shared" si="4"/>
        <v>0</v>
      </c>
      <c r="D129" s="421" t="str">
        <f t="shared" si="5"/>
        <v>CM-3a: Proportion of malaria cases (presumed and confirmed) that received first line antimalarial treatment at public sector health facilities-0</v>
      </c>
      <c r="E129" s="422" t="s">
        <v>1831</v>
      </c>
      <c r="F129" s="422" t="s">
        <v>1884</v>
      </c>
      <c r="G129" s="421" t="s">
        <v>2062</v>
      </c>
    </row>
    <row r="130" spans="1:7" s="11" customFormat="1" x14ac:dyDescent="0.2">
      <c r="A130" s="421" t="s">
        <v>2060</v>
      </c>
      <c r="B130" s="422" t="s">
        <v>2061</v>
      </c>
      <c r="C130" s="421">
        <f t="shared" si="4"/>
        <v>1</v>
      </c>
      <c r="D130" s="421" t="str">
        <f t="shared" si="5"/>
        <v>CM-3a: Proportion of malaria cases (presumed and confirmed) that received first line antimalarial treatment at public sector health facilities-1</v>
      </c>
      <c r="E130" s="422" t="s">
        <v>1831</v>
      </c>
      <c r="F130" s="422" t="s">
        <v>1886</v>
      </c>
      <c r="G130" s="421" t="s">
        <v>2063</v>
      </c>
    </row>
    <row r="131" spans="1:7" s="11" customFormat="1" x14ac:dyDescent="0.2">
      <c r="A131" s="421" t="s">
        <v>2064</v>
      </c>
      <c r="B131" s="422" t="s">
        <v>2065</v>
      </c>
      <c r="C131" s="421">
        <f t="shared" si="4"/>
        <v>0</v>
      </c>
      <c r="D131" s="421" t="str">
        <f t="shared" si="5"/>
        <v>CM-3b: Proportion of malaria cases (presumed and confirmed) that received first line antimalarial treatment in the community-0</v>
      </c>
      <c r="E131" s="422" t="s">
        <v>1831</v>
      </c>
      <c r="F131" s="422" t="s">
        <v>1884</v>
      </c>
      <c r="G131" s="421" t="s">
        <v>2066</v>
      </c>
    </row>
    <row r="132" spans="1:7" s="11" customFormat="1" x14ac:dyDescent="0.2">
      <c r="A132" s="421" t="s">
        <v>2064</v>
      </c>
      <c r="B132" s="422" t="s">
        <v>2065</v>
      </c>
      <c r="C132" s="421">
        <f t="shared" si="4"/>
        <v>1</v>
      </c>
      <c r="D132" s="421" t="str">
        <f t="shared" si="5"/>
        <v>CM-3b: Proportion of malaria cases (presumed and confirmed) that received first line antimalarial treatment in the community-1</v>
      </c>
      <c r="E132" s="422" t="s">
        <v>1831</v>
      </c>
      <c r="F132" s="422" t="s">
        <v>1886</v>
      </c>
      <c r="G132" s="421" t="s">
        <v>2067</v>
      </c>
    </row>
    <row r="133" spans="1:7" s="11" customFormat="1" x14ac:dyDescent="0.2">
      <c r="A133" s="421" t="s">
        <v>2068</v>
      </c>
      <c r="B133" s="422" t="s">
        <v>2069</v>
      </c>
      <c r="C133" s="421">
        <f t="shared" si="4"/>
        <v>0</v>
      </c>
      <c r="D133" s="421" t="str">
        <f t="shared" si="5"/>
        <v>CM-3c: Proportion of malaria cases (presumed and confirmed) that received first line antimalarial treatment at private sector sites-0</v>
      </c>
      <c r="E133" s="422" t="s">
        <v>1831</v>
      </c>
      <c r="F133" s="422" t="s">
        <v>1884</v>
      </c>
      <c r="G133" s="421" t="s">
        <v>2070</v>
      </c>
    </row>
    <row r="134" spans="1:7" s="11" customFormat="1" x14ac:dyDescent="0.2">
      <c r="A134" s="421" t="s">
        <v>2068</v>
      </c>
      <c r="B134" s="422" t="s">
        <v>2069</v>
      </c>
      <c r="C134" s="421">
        <f t="shared" si="4"/>
        <v>1</v>
      </c>
      <c r="D134" s="421" t="str">
        <f t="shared" si="5"/>
        <v>CM-3c: Proportion of malaria cases (presumed and confirmed) that received first line antimalarial treatment at private sector sites-1</v>
      </c>
      <c r="E134" s="422" t="s">
        <v>1831</v>
      </c>
      <c r="F134" s="422" t="s">
        <v>1886</v>
      </c>
      <c r="G134" s="421" t="s">
        <v>2071</v>
      </c>
    </row>
    <row r="135" spans="1:7" s="11" customFormat="1" x14ac:dyDescent="0.2">
      <c r="A135" s="421" t="s">
        <v>2072</v>
      </c>
      <c r="B135" s="422" t="s">
        <v>2073</v>
      </c>
      <c r="C135" s="421">
        <f t="shared" si="4"/>
        <v>0</v>
      </c>
      <c r="D135" s="421" t="str">
        <f t="shared" si="5"/>
        <v>TCS-1(M): Percentage of people living with HIV currently receiving antiretroviral therapy-0</v>
      </c>
      <c r="E135" s="422" t="s">
        <v>1831</v>
      </c>
      <c r="F135" s="422" t="s">
        <v>1867</v>
      </c>
      <c r="G135" s="421" t="s">
        <v>2074</v>
      </c>
    </row>
    <row r="136" spans="1:7" s="11" customFormat="1" x14ac:dyDescent="0.2">
      <c r="A136" s="421" t="s">
        <v>2072</v>
      </c>
      <c r="B136" s="422" t="s">
        <v>2073</v>
      </c>
      <c r="C136" s="421">
        <f t="shared" si="4"/>
        <v>1</v>
      </c>
      <c r="D136" s="421" t="str">
        <f t="shared" si="5"/>
        <v>TCS-1(M): Percentage of people living with HIV currently receiving antiretroviral therapy-1</v>
      </c>
      <c r="E136" s="422" t="s">
        <v>1831</v>
      </c>
      <c r="F136" s="422" t="s">
        <v>1869</v>
      </c>
      <c r="G136" s="421" t="s">
        <v>2075</v>
      </c>
    </row>
    <row r="137" spans="1:7" s="11" customFormat="1" x14ac:dyDescent="0.2">
      <c r="A137" s="421" t="s">
        <v>2072</v>
      </c>
      <c r="B137" s="422" t="s">
        <v>2073</v>
      </c>
      <c r="C137" s="421">
        <f t="shared" si="4"/>
        <v>2</v>
      </c>
      <c r="D137" s="421" t="str">
        <f t="shared" si="5"/>
        <v>TCS-1(M): Percentage of people living with HIV currently receiving antiretroviral therapy-2</v>
      </c>
      <c r="E137" s="422" t="s">
        <v>1871</v>
      </c>
      <c r="F137" s="422" t="s">
        <v>2076</v>
      </c>
      <c r="G137" s="421" t="s">
        <v>2077</v>
      </c>
    </row>
    <row r="138" spans="1:7" s="11" customFormat="1" x14ac:dyDescent="0.2">
      <c r="A138" s="421" t="s">
        <v>2072</v>
      </c>
      <c r="B138" s="422" t="s">
        <v>2073</v>
      </c>
      <c r="C138" s="421">
        <f t="shared" si="4"/>
        <v>3</v>
      </c>
      <c r="D138" s="421" t="str">
        <f t="shared" si="5"/>
        <v>TCS-1(M): Percentage of people living with HIV currently receiving antiretroviral therapy-3</v>
      </c>
      <c r="E138" s="422" t="s">
        <v>1871</v>
      </c>
      <c r="F138" s="422" t="s">
        <v>1872</v>
      </c>
      <c r="G138" s="421" t="s">
        <v>2078</v>
      </c>
    </row>
    <row r="139" spans="1:7" s="11" customFormat="1" x14ac:dyDescent="0.2">
      <c r="A139" s="421" t="s">
        <v>2072</v>
      </c>
      <c r="B139" s="422" t="s">
        <v>2073</v>
      </c>
      <c r="C139" s="421">
        <f t="shared" si="4"/>
        <v>4</v>
      </c>
      <c r="D139" s="421" t="str">
        <f t="shared" si="5"/>
        <v>TCS-1(M): Percentage of people living with HIV currently receiving antiretroviral therapy-4</v>
      </c>
      <c r="E139" s="422" t="s">
        <v>1871</v>
      </c>
      <c r="F139" s="422" t="s">
        <v>1874</v>
      </c>
      <c r="G139" s="421" t="s">
        <v>2079</v>
      </c>
    </row>
    <row r="140" spans="1:7" s="11" customFormat="1" x14ac:dyDescent="0.2">
      <c r="A140" s="421" t="s">
        <v>2072</v>
      </c>
      <c r="B140" s="422" t="s">
        <v>2073</v>
      </c>
      <c r="C140" s="421">
        <f t="shared" si="4"/>
        <v>5</v>
      </c>
      <c r="D140" s="421" t="str">
        <f t="shared" si="5"/>
        <v>TCS-1(M): Percentage of people living with HIV currently receiving antiretroviral therapy-5</v>
      </c>
      <c r="E140" s="422" t="s">
        <v>1871</v>
      </c>
      <c r="F140" s="422" t="s">
        <v>2080</v>
      </c>
      <c r="G140" s="421" t="s">
        <v>2081</v>
      </c>
    </row>
    <row r="141" spans="1:7" s="11" customFormat="1" x14ac:dyDescent="0.2">
      <c r="A141" s="421" t="s">
        <v>2072</v>
      </c>
      <c r="B141" s="422" t="s">
        <v>2073</v>
      </c>
      <c r="C141" s="421">
        <f t="shared" si="4"/>
        <v>6</v>
      </c>
      <c r="D141" s="421" t="str">
        <f t="shared" si="5"/>
        <v>TCS-1(M): Percentage of people living with HIV currently receiving antiretroviral therapy-6</v>
      </c>
      <c r="E141" s="422" t="s">
        <v>1871</v>
      </c>
      <c r="F141" s="422" t="s">
        <v>1876</v>
      </c>
      <c r="G141" s="421" t="s">
        <v>2082</v>
      </c>
    </row>
    <row r="142" spans="1:7" s="11" customFormat="1" x14ac:dyDescent="0.2">
      <c r="A142" s="421" t="s">
        <v>2072</v>
      </c>
      <c r="B142" s="422" t="s">
        <v>2073</v>
      </c>
      <c r="C142" s="421">
        <f t="shared" si="4"/>
        <v>7</v>
      </c>
      <c r="D142" s="421" t="str">
        <f t="shared" si="5"/>
        <v>TCS-1(M): Percentage of people living with HIV currently receiving antiretroviral therapy-7</v>
      </c>
      <c r="E142" s="422" t="s">
        <v>1871</v>
      </c>
      <c r="F142" s="422" t="s">
        <v>1878</v>
      </c>
      <c r="G142" s="421" t="s">
        <v>2083</v>
      </c>
    </row>
    <row r="143" spans="1:7" s="11" customFormat="1" x14ac:dyDescent="0.2">
      <c r="A143" s="421" t="s">
        <v>2072</v>
      </c>
      <c r="B143" s="422" t="s">
        <v>2073</v>
      </c>
      <c r="C143" s="421">
        <f t="shared" si="4"/>
        <v>8</v>
      </c>
      <c r="D143" s="421" t="str">
        <f t="shared" si="5"/>
        <v>TCS-1(M): Percentage of people living with HIV currently receiving antiretroviral therapy-8</v>
      </c>
      <c r="E143" s="422" t="s">
        <v>1860</v>
      </c>
      <c r="F143" s="422" t="s">
        <v>1861</v>
      </c>
      <c r="G143" s="421" t="s">
        <v>2084</v>
      </c>
    </row>
    <row r="144" spans="1:7" s="11" customFormat="1" x14ac:dyDescent="0.2">
      <c r="A144" s="421" t="s">
        <v>2072</v>
      </c>
      <c r="B144" s="422" t="s">
        <v>2073</v>
      </c>
      <c r="C144" s="421">
        <f t="shared" si="4"/>
        <v>9</v>
      </c>
      <c r="D144" s="421" t="str">
        <f t="shared" si="5"/>
        <v>TCS-1(M): Percentage of people living with HIV currently receiving antiretroviral therapy-9</v>
      </c>
      <c r="E144" s="422" t="s">
        <v>1860</v>
      </c>
      <c r="F144" s="422" t="s">
        <v>1863</v>
      </c>
      <c r="G144" s="421" t="s">
        <v>2085</v>
      </c>
    </row>
    <row r="145" spans="1:7" s="11" customFormat="1" x14ac:dyDescent="0.2">
      <c r="A145" s="421" t="s">
        <v>2072</v>
      </c>
      <c r="B145" s="422" t="s">
        <v>2073</v>
      </c>
      <c r="C145" s="421">
        <f t="shared" si="4"/>
        <v>10</v>
      </c>
      <c r="D145" s="421" t="str">
        <f t="shared" si="5"/>
        <v>TCS-1(M): Percentage of people living with HIV currently receiving antiretroviral therapy-10</v>
      </c>
      <c r="E145" s="422" t="s">
        <v>2019</v>
      </c>
      <c r="F145" s="422" t="s">
        <v>2086</v>
      </c>
      <c r="G145" s="421" t="s">
        <v>2087</v>
      </c>
    </row>
    <row r="146" spans="1:7" s="11" customFormat="1" x14ac:dyDescent="0.2">
      <c r="A146" s="421" t="s">
        <v>2072</v>
      </c>
      <c r="B146" s="422" t="s">
        <v>2073</v>
      </c>
      <c r="C146" s="421">
        <f t="shared" si="4"/>
        <v>11</v>
      </c>
      <c r="D146" s="421" t="str">
        <f t="shared" si="5"/>
        <v>TCS-1(M): Percentage of people living with HIV currently receiving antiretroviral therapy-11</v>
      </c>
      <c r="E146" s="422" t="s">
        <v>2019</v>
      </c>
      <c r="F146" s="422" t="s">
        <v>2088</v>
      </c>
      <c r="G146" s="421" t="s">
        <v>2089</v>
      </c>
    </row>
    <row r="147" spans="1:7" s="11" customFormat="1" x14ac:dyDescent="0.2">
      <c r="A147" s="421" t="s">
        <v>2072</v>
      </c>
      <c r="B147" s="422" t="s">
        <v>2073</v>
      </c>
      <c r="C147" s="421">
        <f t="shared" si="4"/>
        <v>12</v>
      </c>
      <c r="D147" s="421" t="str">
        <f t="shared" si="5"/>
        <v>TCS-1(M): Percentage of people living with HIV currently receiving antiretroviral therapy-12</v>
      </c>
      <c r="E147" s="422" t="s">
        <v>2019</v>
      </c>
      <c r="F147" s="422" t="s">
        <v>2090</v>
      </c>
      <c r="G147" s="421" t="s">
        <v>2091</v>
      </c>
    </row>
    <row r="148" spans="1:7" s="11" customFormat="1" x14ac:dyDescent="0.2">
      <c r="A148" s="421" t="s">
        <v>2072</v>
      </c>
      <c r="B148" s="422" t="s">
        <v>2073</v>
      </c>
      <c r="C148" s="421">
        <f t="shared" si="4"/>
        <v>13</v>
      </c>
      <c r="D148" s="421" t="str">
        <f t="shared" si="5"/>
        <v>TCS-1(M): Percentage of people living with HIV currently receiving antiretroviral therapy-13</v>
      </c>
      <c r="E148" s="422" t="s">
        <v>2019</v>
      </c>
      <c r="F148" s="422" t="s">
        <v>2092</v>
      </c>
      <c r="G148" s="421" t="s">
        <v>2093</v>
      </c>
    </row>
    <row r="149" spans="1:7" s="11" customFormat="1" x14ac:dyDescent="0.2">
      <c r="A149" s="421" t="s">
        <v>2094</v>
      </c>
      <c r="B149" s="422" t="s">
        <v>2095</v>
      </c>
      <c r="C149" s="421">
        <f t="shared" si="4"/>
        <v>0</v>
      </c>
      <c r="D149" s="421" t="str">
        <f t="shared" si="5"/>
        <v>TCS-2: Percentage of people living with HIV that initiated ART with a CD4 count of &lt;200 cells/mm³-0</v>
      </c>
      <c r="E149" s="422" t="s">
        <v>1860</v>
      </c>
      <c r="F149" s="422" t="s">
        <v>1861</v>
      </c>
      <c r="G149" s="421" t="s">
        <v>2096</v>
      </c>
    </row>
    <row r="150" spans="1:7" s="11" customFormat="1" x14ac:dyDescent="0.2">
      <c r="A150" s="421" t="s">
        <v>2094</v>
      </c>
      <c r="B150" s="422" t="s">
        <v>2095</v>
      </c>
      <c r="C150" s="421">
        <f t="shared" si="4"/>
        <v>1</v>
      </c>
      <c r="D150" s="421" t="str">
        <f t="shared" si="5"/>
        <v>TCS-2: Percentage of people living with HIV that initiated ART with a CD4 count of &lt;200 cells/mm³-1</v>
      </c>
      <c r="E150" s="422" t="s">
        <v>1860</v>
      </c>
      <c r="F150" s="422" t="s">
        <v>1863</v>
      </c>
      <c r="G150" s="421" t="s">
        <v>2097</v>
      </c>
    </row>
    <row r="151" spans="1:7" s="11" customFormat="1" x14ac:dyDescent="0.2">
      <c r="A151" s="421" t="s">
        <v>2098</v>
      </c>
      <c r="B151" s="422" t="s">
        <v>2099</v>
      </c>
      <c r="C151" s="421">
        <f t="shared" si="4"/>
        <v>0</v>
      </c>
      <c r="D151" s="421" t="str">
        <f t="shared" si="5"/>
        <v>TCP-1(M): Number of notified cases of all forms of TB-(i.e. bacteriologically confirmed + clinically diagnosed), includes new and relapse cases-0</v>
      </c>
      <c r="E151" s="422" t="s">
        <v>1831</v>
      </c>
      <c r="F151" s="422" t="s">
        <v>1867</v>
      </c>
      <c r="G151" s="421" t="s">
        <v>2100</v>
      </c>
    </row>
    <row r="152" spans="1:7" s="11" customFormat="1" x14ac:dyDescent="0.2">
      <c r="A152" s="421" t="s">
        <v>2098</v>
      </c>
      <c r="B152" s="422" t="s">
        <v>2099</v>
      </c>
      <c r="C152" s="421">
        <f t="shared" si="4"/>
        <v>1</v>
      </c>
      <c r="D152" s="421" t="str">
        <f t="shared" si="5"/>
        <v>TCP-1(M): Number of notified cases of all forms of TB-(i.e. bacteriologically confirmed + clinically diagnosed), includes new and relapse cases-1</v>
      </c>
      <c r="E152" s="422" t="s">
        <v>1831</v>
      </c>
      <c r="F152" s="422" t="s">
        <v>1869</v>
      </c>
      <c r="G152" s="421" t="s">
        <v>2101</v>
      </c>
    </row>
    <row r="153" spans="1:7" s="11" customFormat="1" x14ac:dyDescent="0.2">
      <c r="A153" s="421" t="s">
        <v>2098</v>
      </c>
      <c r="B153" s="422" t="s">
        <v>2099</v>
      </c>
      <c r="C153" s="421">
        <f t="shared" si="4"/>
        <v>2</v>
      </c>
      <c r="D153" s="421" t="str">
        <f t="shared" si="5"/>
        <v>TCP-1(M): Number of notified cases of all forms of TB-(i.e. bacteriologically confirmed + clinically diagnosed), includes new and relapse cases-2</v>
      </c>
      <c r="E153" s="422" t="s">
        <v>1860</v>
      </c>
      <c r="F153" s="422" t="s">
        <v>1861</v>
      </c>
      <c r="G153" s="421" t="s">
        <v>2102</v>
      </c>
    </row>
    <row r="154" spans="1:7" s="11" customFormat="1" x14ac:dyDescent="0.2">
      <c r="A154" s="421" t="s">
        <v>2098</v>
      </c>
      <c r="B154" s="422" t="s">
        <v>2099</v>
      </c>
      <c r="C154" s="421">
        <f t="shared" si="4"/>
        <v>3</v>
      </c>
      <c r="D154" s="421" t="str">
        <f t="shared" si="5"/>
        <v>TCP-1(M): Number of notified cases of all forms of TB-(i.e. bacteriologically confirmed + clinically diagnosed), includes new and relapse cases-3</v>
      </c>
      <c r="E154" s="422" t="s">
        <v>1860</v>
      </c>
      <c r="F154" s="422" t="s">
        <v>1863</v>
      </c>
      <c r="G154" s="421" t="s">
        <v>2103</v>
      </c>
    </row>
    <row r="155" spans="1:7" s="11" customFormat="1" x14ac:dyDescent="0.2">
      <c r="A155" s="421" t="s">
        <v>2098</v>
      </c>
      <c r="B155" s="422" t="s">
        <v>2099</v>
      </c>
      <c r="C155" s="421">
        <f t="shared" si="4"/>
        <v>4</v>
      </c>
      <c r="D155" s="421" t="str">
        <f t="shared" si="5"/>
        <v>TCP-1(M): Number of notified cases of all forms of TB-(i.e. bacteriologically confirmed + clinically diagnosed), includes new and relapse cases-4</v>
      </c>
      <c r="E155" s="422" t="s">
        <v>2104</v>
      </c>
      <c r="F155" s="422" t="s">
        <v>2105</v>
      </c>
      <c r="G155" s="421" t="s">
        <v>2106</v>
      </c>
    </row>
    <row r="156" spans="1:7" s="11" customFormat="1" x14ac:dyDescent="0.2">
      <c r="A156" s="421" t="s">
        <v>2098</v>
      </c>
      <c r="B156" s="422" t="s">
        <v>2099</v>
      </c>
      <c r="C156" s="421">
        <f t="shared" si="4"/>
        <v>5</v>
      </c>
      <c r="D156" s="421" t="str">
        <f t="shared" si="5"/>
        <v>TCP-1(M): Number of notified cases of all forms of TB-(i.e. bacteriologically confirmed + clinically diagnosed), includes new and relapse cases-5</v>
      </c>
      <c r="E156" s="422" t="s">
        <v>2104</v>
      </c>
      <c r="F156" s="422" t="s">
        <v>2107</v>
      </c>
      <c r="G156" s="421" t="s">
        <v>2108</v>
      </c>
    </row>
    <row r="157" spans="1:7" s="11" customFormat="1" x14ac:dyDescent="0.2">
      <c r="A157" s="421" t="s">
        <v>2098</v>
      </c>
      <c r="B157" s="422" t="s">
        <v>2099</v>
      </c>
      <c r="C157" s="421">
        <f t="shared" si="4"/>
        <v>6</v>
      </c>
      <c r="D157" s="421" t="str">
        <f t="shared" si="5"/>
        <v>TCP-1(M): Number of notified cases of all forms of TB-(i.e. bacteriologically confirmed + clinically diagnosed), includes new and relapse cases-6</v>
      </c>
      <c r="E157" s="422" t="s">
        <v>2104</v>
      </c>
      <c r="F157" s="422" t="s">
        <v>2109</v>
      </c>
      <c r="G157" s="421" t="s">
        <v>2110</v>
      </c>
    </row>
    <row r="158" spans="1:7" s="11" customFormat="1" x14ac:dyDescent="0.2">
      <c r="A158" s="421" t="s">
        <v>2098</v>
      </c>
      <c r="B158" s="422" t="s">
        <v>2099</v>
      </c>
      <c r="C158" s="421">
        <f t="shared" si="4"/>
        <v>7</v>
      </c>
      <c r="D158" s="421" t="str">
        <f t="shared" si="5"/>
        <v>TCP-1(M): Number of notified cases of all forms of TB-(i.e. bacteriologically confirmed + clinically diagnosed), includes new and relapse cases-7</v>
      </c>
      <c r="E158" s="422" t="s">
        <v>1968</v>
      </c>
      <c r="F158" s="422" t="s">
        <v>2111</v>
      </c>
      <c r="G158" s="421" t="s">
        <v>2112</v>
      </c>
    </row>
    <row r="159" spans="1:7" s="11" customFormat="1" x14ac:dyDescent="0.2">
      <c r="A159" s="421" t="s">
        <v>2113</v>
      </c>
      <c r="B159" s="422" t="s">
        <v>2114</v>
      </c>
      <c r="C159" s="421">
        <f t="shared" si="4"/>
        <v>0</v>
      </c>
      <c r="D159" s="421" t="str">
        <f t="shared" si="5"/>
        <v>TCP-2(M): Treatment success rate- all forms:  Percentage of TB cases, all forms, bacteriologically confirmed plus clinically diagnosed, successfully treated (cured plus treatment completed) among all TB cases registered for treatment during a specified period, new and relapse cases-0</v>
      </c>
      <c r="E159" s="422" t="s">
        <v>1831</v>
      </c>
      <c r="F159" s="422" t="s">
        <v>1867</v>
      </c>
      <c r="G159" s="421" t="s">
        <v>2115</v>
      </c>
    </row>
    <row r="160" spans="1:7" s="11" customFormat="1" x14ac:dyDescent="0.2">
      <c r="A160" s="421" t="s">
        <v>2113</v>
      </c>
      <c r="B160" s="422" t="s">
        <v>2114</v>
      </c>
      <c r="C160" s="421">
        <f t="shared" ref="C160:C182" si="6">IF(B160=B159,C159+1,0)</f>
        <v>1</v>
      </c>
      <c r="D160" s="421" t="str">
        <f t="shared" ref="D160:D182" si="7">B160&amp;"-"&amp;C160</f>
        <v>TCP-2(M): Treatment success rate- all forms:  Percentage of TB cases, all forms, bacteriologically confirmed plus clinically diagnosed, successfully treated (cured plus treatment completed) among all TB cases registered for treatment during a specified period, new and relapse cases-1</v>
      </c>
      <c r="E160" s="422" t="s">
        <v>1831</v>
      </c>
      <c r="F160" s="422" t="s">
        <v>1869</v>
      </c>
      <c r="G160" s="421" t="s">
        <v>2116</v>
      </c>
    </row>
    <row r="161" spans="1:7" s="11" customFormat="1" x14ac:dyDescent="0.2">
      <c r="A161" s="421" t="s">
        <v>2113</v>
      </c>
      <c r="B161" s="422" t="s">
        <v>2114</v>
      </c>
      <c r="C161" s="421">
        <f t="shared" si="6"/>
        <v>2</v>
      </c>
      <c r="D161" s="421" t="str">
        <f t="shared" si="7"/>
        <v>TCP-2(M): Treatment success rate- all forms:  Percentage of TB cases, all forms, bacteriologically confirmed plus clinically diagnosed, successfully treated (cured plus treatment completed) among all TB cases registered for treatment during a specified period, new and relapse cases-2</v>
      </c>
      <c r="E161" s="422" t="s">
        <v>1860</v>
      </c>
      <c r="F161" s="422" t="s">
        <v>1861</v>
      </c>
      <c r="G161" s="421" t="s">
        <v>2117</v>
      </c>
    </row>
    <row r="162" spans="1:7" s="11" customFormat="1" x14ac:dyDescent="0.2">
      <c r="A162" s="421" t="s">
        <v>2113</v>
      </c>
      <c r="B162" s="422" t="s">
        <v>2114</v>
      </c>
      <c r="C162" s="421">
        <f t="shared" si="6"/>
        <v>3</v>
      </c>
      <c r="D162" s="421" t="str">
        <f t="shared" si="7"/>
        <v>TCP-2(M): Treatment success rate- all forms:  Percentage of TB cases, all forms, bacteriologically confirmed plus clinically diagnosed, successfully treated (cured plus treatment completed) among all TB cases registered for treatment during a specified period, new and relapse cases-3</v>
      </c>
      <c r="E162" s="422" t="s">
        <v>1860</v>
      </c>
      <c r="F162" s="422" t="s">
        <v>1863</v>
      </c>
      <c r="G162" s="421" t="s">
        <v>2118</v>
      </c>
    </row>
    <row r="163" spans="1:7" s="11" customFormat="1" x14ac:dyDescent="0.2">
      <c r="A163" s="421" t="s">
        <v>2113</v>
      </c>
      <c r="B163" s="422" t="s">
        <v>2114</v>
      </c>
      <c r="C163" s="421">
        <f t="shared" si="6"/>
        <v>4</v>
      </c>
      <c r="D163" s="421" t="str">
        <f t="shared" si="7"/>
        <v>TCP-2(M): Treatment success rate- all forms:  Percentage of TB cases, all forms, bacteriologically confirmed plus clinically diagnosed, successfully treated (cured plus treatment completed) among all TB cases registered for treatment during a specified period, new and relapse cases-4</v>
      </c>
      <c r="E163" s="422" t="s">
        <v>2104</v>
      </c>
      <c r="F163" s="422" t="s">
        <v>2105</v>
      </c>
      <c r="G163" s="421" t="s">
        <v>2119</v>
      </c>
    </row>
    <row r="164" spans="1:7" s="11" customFormat="1" x14ac:dyDescent="0.2">
      <c r="A164" s="421" t="s">
        <v>2113</v>
      </c>
      <c r="B164" s="422" t="s">
        <v>2114</v>
      </c>
      <c r="C164" s="421">
        <f t="shared" si="6"/>
        <v>5</v>
      </c>
      <c r="D164" s="421" t="str">
        <f t="shared" si="7"/>
        <v>TCP-2(M): Treatment success rate- all forms:  Percentage of TB cases, all forms, bacteriologically confirmed plus clinically diagnosed, successfully treated (cured plus treatment completed) among all TB cases registered for treatment during a specified period, new and relapse cases-5</v>
      </c>
      <c r="E164" s="422" t="s">
        <v>2104</v>
      </c>
      <c r="F164" s="422" t="s">
        <v>2107</v>
      </c>
      <c r="G164" s="421" t="s">
        <v>2120</v>
      </c>
    </row>
    <row r="165" spans="1:7" s="11" customFormat="1" x14ac:dyDescent="0.2">
      <c r="A165" s="421" t="s">
        <v>2113</v>
      </c>
      <c r="B165" s="422" t="s">
        <v>2114</v>
      </c>
      <c r="C165" s="421">
        <f t="shared" si="6"/>
        <v>6</v>
      </c>
      <c r="D165" s="421" t="str">
        <f t="shared" si="7"/>
        <v>TCP-2(M): Treatment success rate- all forms:  Percentage of TB cases, all forms, bacteriologically confirmed plus clinically diagnosed, successfully treated (cured plus treatment completed) among all TB cases registered for treatment during a specified period, new and relapse cases-6</v>
      </c>
      <c r="E165" s="422" t="s">
        <v>2104</v>
      </c>
      <c r="F165" s="422" t="s">
        <v>2109</v>
      </c>
      <c r="G165" s="421" t="s">
        <v>2121</v>
      </c>
    </row>
    <row r="166" spans="1:7" s="11" customFormat="1" x14ac:dyDescent="0.2">
      <c r="A166" s="421" t="s">
        <v>2122</v>
      </c>
      <c r="B166" s="422" t="s">
        <v>2123</v>
      </c>
      <c r="C166" s="421">
        <f t="shared" si="6"/>
        <v>0</v>
      </c>
      <c r="D166" s="421" t="str">
        <f t="shared" si="7"/>
        <v>YP-3: Number of adolescent girls and young women (AGYW) who were tested for HIV and received their results during the reporting period-0</v>
      </c>
      <c r="E166" s="422" t="s">
        <v>1831</v>
      </c>
      <c r="F166" s="422" t="s">
        <v>2124</v>
      </c>
      <c r="G166" s="421" t="s">
        <v>2125</v>
      </c>
    </row>
    <row r="167" spans="1:7" s="11" customFormat="1" x14ac:dyDescent="0.2">
      <c r="A167" s="421" t="s">
        <v>2122</v>
      </c>
      <c r="B167" s="422" t="s">
        <v>2123</v>
      </c>
      <c r="C167" s="421">
        <f t="shared" si="6"/>
        <v>1</v>
      </c>
      <c r="D167" s="421" t="str">
        <f t="shared" si="7"/>
        <v>YP-3: Number of adolescent girls and young women (AGYW) who were tested for HIV and received their results during the reporting period-1</v>
      </c>
      <c r="E167" s="422" t="s">
        <v>1831</v>
      </c>
      <c r="F167" s="422" t="s">
        <v>2126</v>
      </c>
      <c r="G167" s="421" t="s">
        <v>2127</v>
      </c>
    </row>
    <row r="168" spans="1:7" s="11" customFormat="1" x14ac:dyDescent="0.2">
      <c r="A168" s="421" t="s">
        <v>2122</v>
      </c>
      <c r="B168" s="422" t="s">
        <v>2123</v>
      </c>
      <c r="C168" s="421">
        <f t="shared" si="6"/>
        <v>2</v>
      </c>
      <c r="D168" s="421" t="str">
        <f t="shared" si="7"/>
        <v>YP-3: Number of adolescent girls and young women (AGYW) who were tested for HIV and received their results during the reporting period-2</v>
      </c>
      <c r="E168" s="422" t="s">
        <v>1831</v>
      </c>
      <c r="F168" s="422" t="s">
        <v>2128</v>
      </c>
      <c r="G168" s="421" t="s">
        <v>2129</v>
      </c>
    </row>
    <row r="169" spans="1:7" s="11" customFormat="1" x14ac:dyDescent="0.2">
      <c r="A169" s="421" t="s">
        <v>2122</v>
      </c>
      <c r="B169" s="422" t="s">
        <v>2123</v>
      </c>
      <c r="C169" s="421">
        <f t="shared" si="6"/>
        <v>3</v>
      </c>
      <c r="D169" s="421" t="str">
        <f t="shared" si="7"/>
        <v>YP-3: Number of adolescent girls and young women (AGYW) who were tested for HIV and received their results during the reporting period-3</v>
      </c>
      <c r="E169" s="422" t="s">
        <v>2104</v>
      </c>
      <c r="F169" s="422" t="s">
        <v>2105</v>
      </c>
      <c r="G169" s="421" t="s">
        <v>2130</v>
      </c>
    </row>
    <row r="170" spans="1:7" s="11" customFormat="1" x14ac:dyDescent="0.2">
      <c r="A170" s="421" t="s">
        <v>2122</v>
      </c>
      <c r="B170" s="422" t="s">
        <v>2123</v>
      </c>
      <c r="C170" s="421">
        <f t="shared" si="6"/>
        <v>4</v>
      </c>
      <c r="D170" s="421" t="str">
        <f t="shared" si="7"/>
        <v>YP-3: Number of adolescent girls and young women (AGYW) who were tested for HIV and received their results during the reporting period-4</v>
      </c>
      <c r="E170" s="422" t="s">
        <v>2104</v>
      </c>
      <c r="F170" s="422" t="s">
        <v>2107</v>
      </c>
      <c r="G170" s="421" t="s">
        <v>2131</v>
      </c>
    </row>
    <row r="171" spans="1:7" s="11" customFormat="1" x14ac:dyDescent="0.2">
      <c r="A171" s="421" t="s">
        <v>2132</v>
      </c>
      <c r="B171" s="422" t="s">
        <v>2133</v>
      </c>
      <c r="C171" s="421">
        <f t="shared" si="6"/>
        <v>0</v>
      </c>
      <c r="D171" s="421" t="str">
        <f t="shared" si="7"/>
        <v>HTS-1: Number of people who were tested for HIV and received their results during the reporting period-0</v>
      </c>
      <c r="E171" s="422" t="s">
        <v>1860</v>
      </c>
      <c r="F171" s="422" t="s">
        <v>1861</v>
      </c>
      <c r="G171" s="421" t="s">
        <v>2134</v>
      </c>
    </row>
    <row r="172" spans="1:7" s="11" customFormat="1" x14ac:dyDescent="0.2">
      <c r="A172" s="421" t="s">
        <v>2132</v>
      </c>
      <c r="B172" s="422" t="s">
        <v>2133</v>
      </c>
      <c r="C172" s="421">
        <f t="shared" si="6"/>
        <v>1</v>
      </c>
      <c r="D172" s="421" t="str">
        <f t="shared" si="7"/>
        <v>HTS-1: Number of people who were tested for HIV and received their results during the reporting period-1</v>
      </c>
      <c r="E172" s="422" t="s">
        <v>1860</v>
      </c>
      <c r="F172" s="422" t="s">
        <v>1863</v>
      </c>
      <c r="G172" s="421" t="s">
        <v>2135</v>
      </c>
    </row>
    <row r="173" spans="1:7" s="11" customFormat="1" x14ac:dyDescent="0.2">
      <c r="A173" s="421" t="s">
        <v>2132</v>
      </c>
      <c r="B173" s="422" t="s">
        <v>2133</v>
      </c>
      <c r="C173" s="421">
        <f t="shared" si="6"/>
        <v>2</v>
      </c>
      <c r="D173" s="421" t="str">
        <f t="shared" si="7"/>
        <v>HTS-1: Number of people who were tested for HIV and received their results during the reporting period-2</v>
      </c>
      <c r="E173" s="422" t="s">
        <v>2104</v>
      </c>
      <c r="F173" s="422" t="s">
        <v>2105</v>
      </c>
      <c r="G173" s="421" t="s">
        <v>2136</v>
      </c>
    </row>
    <row r="174" spans="1:7" s="11" customFormat="1" x14ac:dyDescent="0.2">
      <c r="A174" s="421" t="s">
        <v>2132</v>
      </c>
      <c r="B174" s="422" t="s">
        <v>2133</v>
      </c>
      <c r="C174" s="421">
        <f t="shared" si="6"/>
        <v>3</v>
      </c>
      <c r="D174" s="421" t="str">
        <f t="shared" si="7"/>
        <v>HTS-1: Number of people who were tested for HIV and received their results during the reporting period-3</v>
      </c>
      <c r="E174" s="422" t="s">
        <v>2104</v>
      </c>
      <c r="F174" s="422" t="s">
        <v>2107</v>
      </c>
      <c r="G174" s="421" t="s">
        <v>2137</v>
      </c>
    </row>
    <row r="175" spans="1:7" s="11" customFormat="1" x14ac:dyDescent="0.2">
      <c r="A175" s="421" t="s">
        <v>2138</v>
      </c>
      <c r="B175" s="422" t="s">
        <v>2139</v>
      </c>
      <c r="C175" s="421">
        <f t="shared" si="6"/>
        <v>0</v>
      </c>
      <c r="D175" s="421" t="str">
        <f t="shared" si="7"/>
        <v>TCP-6b: Number of TB cases (all forms) notified among key affected populations/ high risk groups (other than prisoners)-0</v>
      </c>
      <c r="E175" s="422" t="s">
        <v>2019</v>
      </c>
      <c r="F175" s="422" t="s">
        <v>2024</v>
      </c>
      <c r="G175" s="421" t="s">
        <v>2140</v>
      </c>
    </row>
    <row r="176" spans="1:7" s="11" customFormat="1" x14ac:dyDescent="0.2">
      <c r="A176" s="421" t="s">
        <v>2138</v>
      </c>
      <c r="B176" s="422" t="s">
        <v>2139</v>
      </c>
      <c r="C176" s="421">
        <f t="shared" si="6"/>
        <v>1</v>
      </c>
      <c r="D176" s="421" t="str">
        <f t="shared" si="7"/>
        <v>TCP-6b: Number of TB cases (all forms) notified among key affected populations/ high risk groups (other than prisoners)-1</v>
      </c>
      <c r="E176" s="422" t="s">
        <v>2019</v>
      </c>
      <c r="F176" s="422" t="s">
        <v>2026</v>
      </c>
      <c r="G176" s="421" t="s">
        <v>2141</v>
      </c>
    </row>
    <row r="177" spans="1:7" s="11" customFormat="1" x14ac:dyDescent="0.2">
      <c r="A177" s="421" t="s">
        <v>2142</v>
      </c>
      <c r="B177" s="422" t="s">
        <v>2143</v>
      </c>
      <c r="C177" s="421">
        <f t="shared" si="6"/>
        <v>0</v>
      </c>
      <c r="D177" s="421" t="str">
        <f t="shared" si="7"/>
        <v>SPI-2: Percentage of children aged 3–59 months who received the full number of courses of SMC (3 or 4) per  transmission season in the targeted areas-0</v>
      </c>
      <c r="E177" s="422" t="s">
        <v>1860</v>
      </c>
      <c r="F177" s="422" t="s">
        <v>1861</v>
      </c>
      <c r="G177" s="421" t="s">
        <v>2144</v>
      </c>
    </row>
    <row r="178" spans="1:7" s="11" customFormat="1" x14ac:dyDescent="0.2">
      <c r="A178" s="421" t="s">
        <v>2142</v>
      </c>
      <c r="B178" s="422" t="s">
        <v>2143</v>
      </c>
      <c r="C178" s="421">
        <f t="shared" si="6"/>
        <v>1</v>
      </c>
      <c r="D178" s="421" t="str">
        <f t="shared" si="7"/>
        <v>SPI-2: Percentage of children aged 3–59 months who received the full number of courses of SMC (3 or 4) per  transmission season in the targeted areas-1</v>
      </c>
      <c r="E178" s="422" t="s">
        <v>1860</v>
      </c>
      <c r="F178" s="422" t="s">
        <v>1863</v>
      </c>
      <c r="G178" s="421" t="s">
        <v>2145</v>
      </c>
    </row>
    <row r="179" spans="1:7" s="11" customFormat="1" x14ac:dyDescent="0.2">
      <c r="A179" s="421" t="s">
        <v>2146</v>
      </c>
      <c r="B179" s="422" t="s">
        <v>2147</v>
      </c>
      <c r="C179" s="421">
        <f t="shared" si="6"/>
        <v>0</v>
      </c>
      <c r="D179" s="421" t="str">
        <f t="shared" si="7"/>
        <v>TCS-3.1: Percentage of people living with HIV and on ART, who have a suppressed viral load at 12 months (&lt;1000 copies/ml)-0</v>
      </c>
      <c r="E179" s="422" t="s">
        <v>1871</v>
      </c>
      <c r="F179" s="422" t="s">
        <v>1872</v>
      </c>
      <c r="G179" s="421" t="s">
        <v>2148</v>
      </c>
    </row>
    <row r="180" spans="1:7" s="11" customFormat="1" x14ac:dyDescent="0.2">
      <c r="A180" s="421" t="s">
        <v>2146</v>
      </c>
      <c r="B180" s="422" t="s">
        <v>2147</v>
      </c>
      <c r="C180" s="421">
        <f t="shared" si="6"/>
        <v>1</v>
      </c>
      <c r="D180" s="421" t="str">
        <f t="shared" si="7"/>
        <v>TCS-3.1: Percentage of people living with HIV and on ART, who have a suppressed viral load at 12 months (&lt;1000 copies/ml)-1</v>
      </c>
      <c r="E180" s="422" t="s">
        <v>1871</v>
      </c>
      <c r="F180" s="422" t="s">
        <v>1878</v>
      </c>
      <c r="G180" s="421" t="s">
        <v>2149</v>
      </c>
    </row>
    <row r="181" spans="1:7" s="11" customFormat="1" x14ac:dyDescent="0.2">
      <c r="A181" s="421" t="s">
        <v>2146</v>
      </c>
      <c r="B181" s="422" t="s">
        <v>2147</v>
      </c>
      <c r="C181" s="421">
        <f t="shared" si="6"/>
        <v>2</v>
      </c>
      <c r="D181" s="421" t="str">
        <f t="shared" si="7"/>
        <v>TCS-3.1: Percentage of people living with HIV and on ART, who have a suppressed viral load at 12 months (&lt;1000 copies/ml)-2</v>
      </c>
      <c r="E181" s="422" t="s">
        <v>1871</v>
      </c>
      <c r="F181" s="422" t="s">
        <v>1874</v>
      </c>
      <c r="G181" s="421" t="s">
        <v>2150</v>
      </c>
    </row>
    <row r="182" spans="1:7" s="11" customFormat="1" x14ac:dyDescent="0.2">
      <c r="A182" s="421" t="s">
        <v>2146</v>
      </c>
      <c r="B182" s="422" t="s">
        <v>2147</v>
      </c>
      <c r="C182" s="421">
        <f t="shared" si="6"/>
        <v>3</v>
      </c>
      <c r="D182" s="421" t="str">
        <f t="shared" si="7"/>
        <v>TCS-3.1: Percentage of people living with HIV and on ART, who have a suppressed viral load at 12 months (&lt;1000 copies/ml)-3</v>
      </c>
      <c r="E182" s="422" t="s">
        <v>1871</v>
      </c>
      <c r="F182" s="422" t="s">
        <v>1876</v>
      </c>
      <c r="G182" s="421" t="s">
        <v>2151</v>
      </c>
    </row>
  </sheetData>
  <sheetProtection algorithmName="SHA-512" hashValue="+c90Oj+LAC/TWyXm2nsyx7nCfnq8CCp5Ipus6v4apDQlaR1E/TPQd0IajIlqS8z/VfbEV1eosH7HALAw0yk8sw==" saltValue="45qx4jf0Wq2c2jqLiR/ttA==" spinCount="100000" sheet="1" objects="1" scenarios="1" selectLockedCells="1" selectUnlockedCells="1"/>
  <dataValidations count="1">
    <dataValidation type="custom" allowBlank="1" showInputMessage="1" showErrorMessage="1" errorTitle="X-Author for Excel" error="Id and Lookup fields are not editable." promptTitle="X-Author for Excel" sqref="G3:G55 G59:G91 G95:G182">
      <formula1>""</formula1>
    </dataValidation>
  </dataValidations>
  <pageMargins left="0.75" right="0.75" top="1" bottom="1" header="0.5" footer="0.5"/>
  <pageSetup orientation="portrait"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D1362"/>
  <sheetViews>
    <sheetView workbookViewId="0">
      <selection activeCell="D24" sqref="D24"/>
    </sheetView>
  </sheetViews>
  <sheetFormatPr defaultColWidth="8.75" defaultRowHeight="12.75" x14ac:dyDescent="0.2"/>
  <cols>
    <col min="1" max="1" width="13.75" style="1" bestFit="1" customWidth="1"/>
    <col min="2" max="2" width="24.25" style="1" customWidth="1"/>
    <col min="3" max="3" width="12.75" style="11" customWidth="1"/>
    <col min="4" max="4" width="13.75" style="1" bestFit="1" customWidth="1"/>
    <col min="5" max="5" width="11.75" style="1" bestFit="1" customWidth="1"/>
    <col min="6" max="16384" width="8.75" style="1"/>
  </cols>
  <sheetData>
    <row r="1" spans="1:4" x14ac:dyDescent="0.2">
      <c r="A1" s="618" t="s">
        <v>185</v>
      </c>
      <c r="B1" s="618"/>
      <c r="C1" s="618"/>
      <c r="D1" s="618"/>
    </row>
    <row r="2" spans="1:4" x14ac:dyDescent="0.2">
      <c r="A2" s="421" t="s">
        <v>71</v>
      </c>
      <c r="B2" s="427" t="s">
        <v>69</v>
      </c>
      <c r="C2" s="426"/>
      <c r="D2" s="421" t="s">
        <v>117</v>
      </c>
    </row>
    <row r="3" spans="1:4" hidden="1" x14ac:dyDescent="0.2">
      <c r="A3" s="422" t="s">
        <v>70</v>
      </c>
      <c r="B3" s="421" t="s">
        <v>186</v>
      </c>
      <c r="C3" s="421" t="str">
        <f t="array" ref="C3">IFERROR(INDEX($B$3:$B$14, MATCH(0, COUNTIF($C$2:C2, $B$3:$B$14&amp;"") + IF($B$3:$B$14="",1,0), 0)), "")</f>
        <v>[Account (Name)]</v>
      </c>
      <c r="D3" s="421" t="s">
        <v>116</v>
      </c>
    </row>
    <row r="4" spans="1:4" s="11" customFormat="1" x14ac:dyDescent="0.2">
      <c r="A4" s="422" t="s">
        <v>3034</v>
      </c>
      <c r="B4" s="421" t="s">
        <v>3035</v>
      </c>
      <c r="C4" s="421" t="str">
        <f t="array" ref="C4">IFERROR(INDEX($B$3:$B$14, MATCH(0, COUNTIF($C$2:C3, $B$3:$B$14&amp;"") + IF($B$3:$B$14="",1,0), 0)), "")</f>
        <v>Fundação para o Desenvolvimento da Comunidade (FDC)</v>
      </c>
      <c r="D4" s="421" t="s">
        <v>3036</v>
      </c>
    </row>
    <row r="5" spans="1:4" s="11" customFormat="1" x14ac:dyDescent="0.2">
      <c r="A5" s="422" t="s">
        <v>3037</v>
      </c>
      <c r="B5" s="421" t="s">
        <v>3038</v>
      </c>
      <c r="C5" s="421" t="str">
        <f t="array" ref="C5">IFERROR(INDEX($B$3:$B$14, MATCH(0, COUNTIF($C$2:C4, $B$3:$B$14&amp;"") + IF($B$3:$B$14="",1,0), 0)), "")</f>
        <v>Ministry of Health of the Government of Mozambique</v>
      </c>
      <c r="D5" s="421" t="s">
        <v>3039</v>
      </c>
    </row>
    <row r="6" spans="1:4" s="11" customFormat="1" x14ac:dyDescent="0.2">
      <c r="A6" s="422" t="s">
        <v>3040</v>
      </c>
      <c r="B6" s="421" t="s">
        <v>3038</v>
      </c>
      <c r="C6" s="421" t="str">
        <f t="array" ref="C6">IFERROR(INDEX($B$3:$B$14, MATCH(0, COUNTIF($C$2:C5, $B$3:$B$14&amp;"") + IF($B$3:$B$14="",1,0), 0)), "")</f>
        <v>World Vision Mozambique</v>
      </c>
      <c r="D6" s="421" t="s">
        <v>3039</v>
      </c>
    </row>
    <row r="7" spans="1:4" s="11" customFormat="1" x14ac:dyDescent="0.2">
      <c r="A7" s="422" t="s">
        <v>3041</v>
      </c>
      <c r="B7" s="421" t="s">
        <v>3038</v>
      </c>
      <c r="C7" s="421" t="str">
        <f t="array" ref="C7">IFERROR(INDEX($B$3:$B$14, MATCH(0, COUNTIF($C$2:C6, $B$3:$B$14&amp;"") + IF($B$3:$B$14="",1,0), 0)), "")</f>
        <v/>
      </c>
      <c r="D7" s="421" t="s">
        <v>3039</v>
      </c>
    </row>
    <row r="8" spans="1:4" s="11" customFormat="1" x14ac:dyDescent="0.2">
      <c r="A8" s="422" t="s">
        <v>3042</v>
      </c>
      <c r="B8" s="421" t="s">
        <v>3043</v>
      </c>
      <c r="C8" s="421" t="str">
        <f t="array" ref="C8">IFERROR(INDEX($B$3:$B$14, MATCH(0, COUNTIF($C$2:C7, $B$3:$B$14&amp;"") + IF($B$3:$B$14="",1,0), 0)), "")</f>
        <v/>
      </c>
      <c r="D8" s="421" t="s">
        <v>3044</v>
      </c>
    </row>
    <row r="9" spans="1:4" s="11" customFormat="1" x14ac:dyDescent="0.2">
      <c r="A9" s="422" t="s">
        <v>3045</v>
      </c>
      <c r="B9" s="421" t="s">
        <v>3038</v>
      </c>
      <c r="C9" s="421" t="str">
        <f t="array" ref="C9">IFERROR(INDEX($B$3:$B$14, MATCH(0, COUNTIF($C$2:C8, $B$3:$B$14&amp;"") + IF($B$3:$B$14="",1,0), 0)), "")</f>
        <v/>
      </c>
      <c r="D9" s="421" t="s">
        <v>3039</v>
      </c>
    </row>
    <row r="10" spans="1:4" s="11" customFormat="1" x14ac:dyDescent="0.2">
      <c r="A10" s="422" t="s">
        <v>3046</v>
      </c>
      <c r="B10" s="421" t="s">
        <v>3035</v>
      </c>
      <c r="C10" s="421" t="str">
        <f t="array" ref="C10">IFERROR(INDEX($B$3:$B$14, MATCH(0, COUNTIF($C$2:C9, $B$3:$B$14&amp;"") + IF($B$3:$B$14="",1,0), 0)), "")</f>
        <v/>
      </c>
      <c r="D10" s="421" t="s">
        <v>3036</v>
      </c>
    </row>
    <row r="11" spans="1:4" s="11" customFormat="1" x14ac:dyDescent="0.2">
      <c r="A11" s="422" t="s">
        <v>3047</v>
      </c>
      <c r="B11" s="421" t="s">
        <v>3038</v>
      </c>
      <c r="C11" s="421" t="str">
        <f t="array" ref="C11">IFERROR(INDEX($B$3:$B$14, MATCH(0, COUNTIF($C$2:C10, $B$3:$B$14&amp;"") + IF($B$3:$B$14="",1,0), 0)), "")</f>
        <v/>
      </c>
      <c r="D11" s="421" t="s">
        <v>3039</v>
      </c>
    </row>
    <row r="12" spans="1:4" s="11" customFormat="1" x14ac:dyDescent="0.2">
      <c r="A12" s="422" t="s">
        <v>3048</v>
      </c>
      <c r="B12" s="421" t="s">
        <v>3038</v>
      </c>
      <c r="C12" s="421" t="str">
        <f t="array" ref="C12">IFERROR(INDEX($B$3:$B$14, MATCH(0, COUNTIF($C$2:C11, $B$3:$B$14&amp;"") + IF($B$3:$B$14="",1,0), 0)), "")</f>
        <v/>
      </c>
      <c r="D12" s="421" t="s">
        <v>3039</v>
      </c>
    </row>
    <row r="13" spans="1:4" s="11" customFormat="1" x14ac:dyDescent="0.2">
      <c r="A13" s="422" t="s">
        <v>3049</v>
      </c>
      <c r="B13" s="421" t="s">
        <v>3043</v>
      </c>
      <c r="C13" s="421" t="str">
        <f t="array" ref="C13">IFERROR(INDEX($B$3:$B$14, MATCH(0, COUNTIF($C$2:C12, $B$3:$B$14&amp;"") + IF($B$3:$B$14="",1,0), 0)), "")</f>
        <v/>
      </c>
      <c r="D13" s="421" t="s">
        <v>3044</v>
      </c>
    </row>
    <row r="14" spans="1:4" s="11" customFormat="1" x14ac:dyDescent="0.2"/>
    <row r="15" spans="1:4" s="11" customFormat="1" hidden="1" x14ac:dyDescent="0.2"/>
    <row r="16" spans="1:4" s="11" customFormat="1" hidden="1" x14ac:dyDescent="0.2"/>
    <row r="17" spans="1:4" s="11" customFormat="1" hidden="1" x14ac:dyDescent="0.2"/>
    <row r="18" spans="1:4" s="11" customFormat="1" hidden="1" x14ac:dyDescent="0.2"/>
    <row r="20" spans="1:4" x14ac:dyDescent="0.2">
      <c r="A20" s="618" t="s">
        <v>184</v>
      </c>
      <c r="B20" s="618"/>
      <c r="C20" s="618"/>
      <c r="D20" s="618"/>
    </row>
    <row r="21" spans="1:4" x14ac:dyDescent="0.2">
      <c r="A21" s="421" t="s">
        <v>71</v>
      </c>
      <c r="B21" s="421" t="s">
        <v>69</v>
      </c>
      <c r="C21" s="421"/>
      <c r="D21" s="421" t="s">
        <v>117</v>
      </c>
    </row>
    <row r="22" spans="1:4" hidden="1" x14ac:dyDescent="0.2">
      <c r="A22" s="422" t="s">
        <v>70</v>
      </c>
      <c r="B22" s="421" t="s">
        <v>186</v>
      </c>
      <c r="C22" s="421" t="str">
        <f t="array" ref="C22">IFERROR(INDEX($B$22:$B$546, MATCH(0, COUNTIF($C$21:C21, $B$22:$B$546&amp;"") + IF($B$22:$B$546="",1,0), 0)), "")</f>
        <v>[Account (Name)]</v>
      </c>
      <c r="D22" s="421" t="s">
        <v>116</v>
      </c>
    </row>
    <row r="23" spans="1:4" s="11" customFormat="1" x14ac:dyDescent="0.2">
      <c r="A23" s="422" t="s">
        <v>3345</v>
      </c>
      <c r="B23" s="421" t="s">
        <v>3346</v>
      </c>
      <c r="C23" s="421" t="str">
        <f t="array" ref="C23">IFERROR(INDEX($B$22:$B$546, MATCH(0, COUNTIF($C$21:C22, $B$22:$B$546&amp;"") + IF($B$22:$B$546="",1,0), 0)), "")</f>
        <v>CED-Caritas</v>
      </c>
      <c r="D23" s="421" t="s">
        <v>3347</v>
      </c>
    </row>
    <row r="24" spans="1:4" s="11" customFormat="1" x14ac:dyDescent="0.2">
      <c r="A24" s="422" t="s">
        <v>3348</v>
      </c>
      <c r="B24" s="421" t="s">
        <v>3349</v>
      </c>
      <c r="C24" s="421" t="str">
        <f t="array" ref="C24">IFERROR(INDEX($B$22:$B$546, MATCH(0, COUNTIF($C$21:C23, $B$22:$B$546&amp;"") + IF($B$22:$B$546="",1,0), 0)), "")</f>
        <v>Ministry of Public Health and Fight against AIDS of the Government of the Republic of Burundi</v>
      </c>
      <c r="D24" s="421" t="s">
        <v>3350</v>
      </c>
    </row>
    <row r="25" spans="1:4" s="11" customFormat="1" x14ac:dyDescent="0.2">
      <c r="A25" s="422" t="s">
        <v>3351</v>
      </c>
      <c r="B25" s="421" t="s">
        <v>3352</v>
      </c>
      <c r="C25" s="421" t="str">
        <f t="array" ref="C25">IFERROR(INDEX($B$22:$B$546, MATCH(0, COUNTIF($C$21:C24, $B$22:$B$546&amp;"") + IF($B$22:$B$546="",1,0), 0)), "")</f>
        <v>Secrétariat Exécutif Permanent du Conseil National de Lutte contre le SIDA du Gouvernement de la République du Burundi</v>
      </c>
      <c r="D25" s="421" t="s">
        <v>3353</v>
      </c>
    </row>
    <row r="26" spans="1:4" s="11" customFormat="1" x14ac:dyDescent="0.2">
      <c r="A26" s="422" t="s">
        <v>3354</v>
      </c>
      <c r="B26" s="421" t="s">
        <v>3352</v>
      </c>
      <c r="C26" s="421" t="str">
        <f t="array" ref="C26">IFERROR(INDEX($B$22:$B$546, MATCH(0, COUNTIF($C$21:C25, $B$22:$B$546&amp;"") + IF($B$22:$B$546="",1,0), 0)), "")</f>
        <v>Ministry of Finance, Planning and Economic Development of the Government of the Republic of Uganda</v>
      </c>
      <c r="D26" s="421" t="s">
        <v>3353</v>
      </c>
    </row>
    <row r="27" spans="1:4" s="11" customFormat="1" x14ac:dyDescent="0.2">
      <c r="A27" s="422" t="s">
        <v>3355</v>
      </c>
      <c r="B27" s="421" t="s">
        <v>3352</v>
      </c>
      <c r="C27" s="421" t="str">
        <f t="array" ref="C27">IFERROR(INDEX($B$22:$B$546, MATCH(0, COUNTIF($C$21:C26, $B$22:$B$546&amp;"") + IF($B$22:$B$546="",1,0), 0)), "")</f>
        <v>Africare</v>
      </c>
      <c r="D27" s="421" t="s">
        <v>3353</v>
      </c>
    </row>
    <row r="28" spans="1:4" s="11" customFormat="1" x14ac:dyDescent="0.2">
      <c r="A28" s="422" t="s">
        <v>3356</v>
      </c>
      <c r="B28" s="421" t="s">
        <v>3349</v>
      </c>
      <c r="C28" s="421" t="str">
        <f t="array" ref="C28">IFERROR(INDEX($B$22:$B$546, MATCH(0, COUNTIF($C$21:C27, $B$22:$B$546&amp;"") + IF($B$22:$B$546="",1,0), 0)), "")</f>
        <v>Programme National de Lutte contre le SIDA du Gouvernement de la République du Bénin</v>
      </c>
      <c r="D28" s="421" t="s">
        <v>3357</v>
      </c>
    </row>
    <row r="29" spans="1:4" s="11" customFormat="1" x14ac:dyDescent="0.2">
      <c r="A29" s="422" t="s">
        <v>3358</v>
      </c>
      <c r="B29" s="421" t="s">
        <v>3359</v>
      </c>
      <c r="C29" s="421" t="str">
        <f t="array" ref="C29">IFERROR(INDEX($B$22:$B$546, MATCH(0, COUNTIF($C$21:C28, $B$22:$B$546&amp;"") + IF($B$22:$B$546="",1,0), 0)), "")</f>
        <v>Programme National de Lutte contre le Paludisme du Gouvernement de la République du Bénin</v>
      </c>
      <c r="D29" s="421" t="s">
        <v>3360</v>
      </c>
    </row>
    <row r="30" spans="1:4" s="11" customFormat="1" x14ac:dyDescent="0.2">
      <c r="A30" s="422" t="s">
        <v>3361</v>
      </c>
      <c r="B30" s="421" t="s">
        <v>3359</v>
      </c>
      <c r="C30" s="421" t="str">
        <f t="array" ref="C30">IFERROR(INDEX($B$22:$B$546, MATCH(0, COUNTIF($C$21:C29, $B$22:$B$546&amp;"") + IF($B$22:$B$546="",1,0), 0)), "")</f>
        <v>Health System Performance Program</v>
      </c>
      <c r="D30" s="421" t="s">
        <v>3360</v>
      </c>
    </row>
    <row r="31" spans="1:4" s="11" customFormat="1" x14ac:dyDescent="0.2">
      <c r="A31" s="422" t="s">
        <v>3362</v>
      </c>
      <c r="B31" s="421" t="s">
        <v>3359</v>
      </c>
      <c r="C31" s="421" t="str">
        <f t="array" ref="C31">IFERROR(INDEX($B$22:$B$546, MATCH(0, COUNTIF($C$21:C30, $B$22:$B$546&amp;"") + IF($B$22:$B$546="",1,0), 0)), "")</f>
        <v>Programme National contre la Tuberculose du Gouvernement de la République du Bénin</v>
      </c>
      <c r="D31" s="421" t="s">
        <v>3360</v>
      </c>
    </row>
    <row r="32" spans="1:4" s="11" customFormat="1" x14ac:dyDescent="0.2">
      <c r="A32" s="422" t="s">
        <v>3363</v>
      </c>
      <c r="B32" s="421" t="s">
        <v>3364</v>
      </c>
      <c r="C32" s="421" t="str">
        <f t="array" ref="C32">IFERROR(INDEX($B$22:$B$546, MATCH(0, COUNTIF($C$21:C31, $B$22:$B$546&amp;"") + IF($B$22:$B$546="",1,0), 0)), "")</f>
        <v>Initiative Privée et Communautaire contre le VIH/SIDA au Burkina Faso</v>
      </c>
      <c r="D32" s="421" t="s">
        <v>3365</v>
      </c>
    </row>
    <row r="33" spans="1:4" s="11" customFormat="1" x14ac:dyDescent="0.2">
      <c r="A33" s="422" t="s">
        <v>3366</v>
      </c>
      <c r="B33" s="421" t="s">
        <v>3367</v>
      </c>
      <c r="C33" s="421" t="str">
        <f t="array" ref="C33">IFERROR(INDEX($B$22:$B$546, MATCH(0, COUNTIF($C$21:C32, $B$22:$B$546&amp;"") + IF($B$22:$B$546="",1,0), 0)), "")</f>
        <v>Secrétariat Permanent du Conseil National de Lutte contre le Sida et les IST du Gouvernment du Burkina Faso</v>
      </c>
      <c r="D33" s="421" t="s">
        <v>3368</v>
      </c>
    </row>
    <row r="34" spans="1:4" s="11" customFormat="1" x14ac:dyDescent="0.2">
      <c r="A34" s="422" t="s">
        <v>3369</v>
      </c>
      <c r="B34" s="421" t="s">
        <v>3370</v>
      </c>
      <c r="C34" s="421" t="str">
        <f t="array" ref="C34">IFERROR(INDEX($B$22:$B$546, MATCH(0, COUNTIF($C$21:C33, $B$22:$B$546&amp;"") + IF($B$22:$B$546="",1,0), 0)), "")</f>
        <v>Programme d'Appui au Développment Sanitaire du Gouvernement du Burkina Faso</v>
      </c>
      <c r="D34" s="421" t="s">
        <v>3371</v>
      </c>
    </row>
    <row r="35" spans="1:4" s="11" customFormat="1" x14ac:dyDescent="0.2">
      <c r="A35" s="422" t="s">
        <v>3372</v>
      </c>
      <c r="B35" s="421" t="s">
        <v>3373</v>
      </c>
      <c r="C35" s="421" t="str">
        <f t="array" ref="C35">IFERROR(INDEX($B$22:$B$546, MATCH(0, COUNTIF($C$21:C34, $B$22:$B$546&amp;"") + IF($B$22:$B$546="",1,0), 0)), "")</f>
        <v>BRAC</v>
      </c>
      <c r="D35" s="421" t="s">
        <v>3374</v>
      </c>
    </row>
    <row r="36" spans="1:4" s="11" customFormat="1" x14ac:dyDescent="0.2">
      <c r="A36" s="422" t="s">
        <v>3375</v>
      </c>
      <c r="B36" s="421" t="s">
        <v>3376</v>
      </c>
      <c r="C36" s="421" t="str">
        <f t="array" ref="C36">IFERROR(INDEX($B$22:$B$546, MATCH(0, COUNTIF($C$21:C35, $B$22:$B$546&amp;"") + IF($B$22:$B$546="",1,0), 0)), "")</f>
        <v>Ministry of Health of the Government of the Republic of Bulgaria</v>
      </c>
      <c r="D36" s="421" t="s">
        <v>3377</v>
      </c>
    </row>
    <row r="37" spans="1:4" s="11" customFormat="1" x14ac:dyDescent="0.2">
      <c r="A37" s="422" t="s">
        <v>3378</v>
      </c>
      <c r="B37" s="421" t="s">
        <v>3379</v>
      </c>
      <c r="C37" s="421" t="str">
        <f t="array" ref="C37">IFERROR(INDEX($B$22:$B$546, MATCH(0, COUNTIF($C$21:C36, $B$22:$B$546&amp;"") + IF($B$22:$B$546="",1,0), 0)), "")</f>
        <v>Ministry of Public Health of the Islamic Republic of Afghanistan</v>
      </c>
      <c r="D37" s="421" t="s">
        <v>3380</v>
      </c>
    </row>
    <row r="38" spans="1:4" s="11" customFormat="1" x14ac:dyDescent="0.2">
      <c r="A38" s="422" t="s">
        <v>3381</v>
      </c>
      <c r="B38" s="421" t="s">
        <v>3382</v>
      </c>
      <c r="C38" s="421" t="str">
        <f t="array" ref="C38">IFERROR(INDEX($B$22:$B$546, MATCH(0, COUNTIF($C$21:C37, $B$22:$B$546&amp;"") + IF($B$22:$B$546="",1,0), 0)), "")</f>
        <v>Ministry of Health of the Government of the Republic of Angola</v>
      </c>
      <c r="D38" s="421" t="s">
        <v>3383</v>
      </c>
    </row>
    <row r="39" spans="1:4" s="11" customFormat="1" x14ac:dyDescent="0.2">
      <c r="A39" s="422" t="s">
        <v>3384</v>
      </c>
      <c r="B39" s="421" t="s">
        <v>3385</v>
      </c>
      <c r="C39" s="421" t="str">
        <f t="array" ref="C39">IFERROR(INDEX($B$22:$B$546, MATCH(0, COUNTIF($C$21:C38, $B$22:$B$546&amp;"") + IF($B$22:$B$546="",1,0), 0)), "")</f>
        <v>Mission East</v>
      </c>
      <c r="D39" s="421" t="s">
        <v>3386</v>
      </c>
    </row>
    <row r="40" spans="1:4" s="11" customFormat="1" x14ac:dyDescent="0.2">
      <c r="A40" s="422" t="s">
        <v>3387</v>
      </c>
      <c r="B40" s="421" t="s">
        <v>3385</v>
      </c>
      <c r="C40" s="421" t="str">
        <f t="array" ref="C40">IFERROR(INDEX($B$22:$B$546, MATCH(0, COUNTIF($C$21:C39, $B$22:$B$546&amp;"") + IF($B$22:$B$546="",1,0), 0)), "")</f>
        <v>Ministry of Health of the Government of the Republic of Armenia</v>
      </c>
      <c r="D40" s="421" t="s">
        <v>3386</v>
      </c>
    </row>
    <row r="41" spans="1:4" s="11" customFormat="1" x14ac:dyDescent="0.2">
      <c r="A41" s="422" t="s">
        <v>3388</v>
      </c>
      <c r="B41" s="421" t="s">
        <v>3385</v>
      </c>
      <c r="C41" s="421" t="str">
        <f t="array" ref="C41">IFERROR(INDEX($B$22:$B$546, MATCH(0, COUNTIF($C$21:C40, $B$22:$B$546&amp;"") + IF($B$22:$B$546="",1,0), 0)), "")</f>
        <v>Ministry of Health of the Government of the Republic of Azerbaijan</v>
      </c>
      <c r="D41" s="421" t="s">
        <v>3386</v>
      </c>
    </row>
    <row r="42" spans="1:4" s="11" customFormat="1" x14ac:dyDescent="0.2">
      <c r="A42" s="422" t="s">
        <v>3389</v>
      </c>
      <c r="B42" s="421" t="s">
        <v>3390</v>
      </c>
      <c r="C42" s="421" t="str">
        <f t="array" ref="C42">IFERROR(INDEX($B$22:$B$546, MATCH(0, COUNTIF($C$21:C41, $B$22:$B$546&amp;"") + IF($B$22:$B$546="",1,0), 0)), "")</f>
        <v>Republican Scientific and Practical Center for Medical Technologies, Informatization, Administration and Management of Health</v>
      </c>
      <c r="D42" s="421" t="s">
        <v>3391</v>
      </c>
    </row>
    <row r="43" spans="1:4" s="11" customFormat="1" x14ac:dyDescent="0.2">
      <c r="A43" s="422" t="s">
        <v>3392</v>
      </c>
      <c r="B43" s="421" t="s">
        <v>3390</v>
      </c>
      <c r="C43" s="421" t="str">
        <f t="array" ref="C43">IFERROR(INDEX($B$22:$B$546, MATCH(0, COUNTIF($C$21:C42, $B$22:$B$546&amp;"") + IF($B$22:$B$546="",1,0), 0)), "")</f>
        <v>Asociación Protección a la Salud - PROSALUD</v>
      </c>
      <c r="D43" s="421" t="s">
        <v>3391</v>
      </c>
    </row>
    <row r="44" spans="1:4" s="11" customFormat="1" x14ac:dyDescent="0.2">
      <c r="A44" s="422" t="s">
        <v>3393</v>
      </c>
      <c r="B44" s="421" t="s">
        <v>3394</v>
      </c>
      <c r="C44" s="421" t="str">
        <f t="array" ref="C44">IFERROR(INDEX($B$22:$B$546, MATCH(0, COUNTIF($C$21:C43, $B$22:$B$546&amp;"") + IF($B$22:$B$546="",1,0), 0)), "")</f>
        <v>National Integrated Programme Against Leprosy and Tuberculosis</v>
      </c>
      <c r="D44" s="421" t="s">
        <v>3395</v>
      </c>
    </row>
    <row r="45" spans="1:4" s="11" customFormat="1" x14ac:dyDescent="0.2">
      <c r="A45" s="422" t="s">
        <v>3396</v>
      </c>
      <c r="B45" s="421" t="s">
        <v>3394</v>
      </c>
      <c r="C45" s="421" t="str">
        <f t="array" ref="C45">IFERROR(INDEX($B$22:$B$546, MATCH(0, COUNTIF($C$21:C44, $B$22:$B$546&amp;"") + IF($B$22:$B$546="",1,0), 0)), "")</f>
        <v>Reseau Burundais des Personnes Vivant avec le VIH/SIDA (RBP+)</v>
      </c>
      <c r="D45" s="421" t="s">
        <v>3395</v>
      </c>
    </row>
    <row r="46" spans="1:4" s="11" customFormat="1" x14ac:dyDescent="0.2">
      <c r="A46" s="422" t="s">
        <v>3397</v>
      </c>
      <c r="B46" s="421" t="s">
        <v>3359</v>
      </c>
      <c r="C46" s="421" t="str">
        <f t="array" ref="C46">IFERROR(INDEX($B$22:$B$546, MATCH(0, COUNTIF($C$21:C45, $B$22:$B$546&amp;"") + IF($B$22:$B$546="",1,0), 0)), "")</f>
        <v>Ministry of Health of the Royal Government of Bhutan</v>
      </c>
      <c r="D46" s="421" t="s">
        <v>3360</v>
      </c>
    </row>
    <row r="47" spans="1:4" s="11" customFormat="1" x14ac:dyDescent="0.2">
      <c r="A47" s="422" t="s">
        <v>3398</v>
      </c>
      <c r="B47" s="421" t="s">
        <v>3359</v>
      </c>
      <c r="C47" s="421" t="str">
        <f t="array" ref="C47">IFERROR(INDEX($B$22:$B$546, MATCH(0, COUNTIF($C$21:C46, $B$22:$B$546&amp;"") + IF($B$22:$B$546="",1,0), 0)), "")</f>
        <v>African Comprehensive HIV/AIDS Partnerships</v>
      </c>
      <c r="D47" s="421" t="s">
        <v>3360</v>
      </c>
    </row>
    <row r="48" spans="1:4" s="11" customFormat="1" x14ac:dyDescent="0.2">
      <c r="A48" s="422" t="s">
        <v>3399</v>
      </c>
      <c r="B48" s="421" t="s">
        <v>3359</v>
      </c>
      <c r="C48" s="421" t="str">
        <f t="array" ref="C48">IFERROR(INDEX($B$22:$B$546, MATCH(0, COUNTIF($C$21:C47, $B$22:$B$546&amp;"") + IF($B$22:$B$546="",1,0), 0)), "")</f>
        <v>Ministry of Health of the Government of the Republic of Botswana</v>
      </c>
      <c r="D48" s="421" t="s">
        <v>3360</v>
      </c>
    </row>
    <row r="49" spans="1:4" s="11" customFormat="1" x14ac:dyDescent="0.2">
      <c r="A49" s="422" t="s">
        <v>3400</v>
      </c>
      <c r="B49" s="421" t="s">
        <v>3401</v>
      </c>
      <c r="C49" s="421" t="str">
        <f t="array" ref="C49">IFERROR(INDEX($B$22:$B$546, MATCH(0, COUNTIF($C$21:C48, $B$22:$B$546&amp;"") + IF($B$22:$B$546="",1,0), 0)), "")</f>
        <v>National Center for Tuberculosis and Leprosy Control (CENAT)</v>
      </c>
      <c r="D49" s="421" t="s">
        <v>3402</v>
      </c>
    </row>
    <row r="50" spans="1:4" s="11" customFormat="1" x14ac:dyDescent="0.2">
      <c r="A50" s="422" t="s">
        <v>3403</v>
      </c>
      <c r="B50" s="421" t="s">
        <v>3401</v>
      </c>
      <c r="C50" s="421" t="str">
        <f t="array" ref="C50">IFERROR(INDEX($B$22:$B$546, MATCH(0, COUNTIF($C$21:C49, $B$22:$B$546&amp;"") + IF($B$22:$B$546="",1,0), 0)), "")</f>
        <v>CARE International</v>
      </c>
      <c r="D50" s="421" t="s">
        <v>3402</v>
      </c>
    </row>
    <row r="51" spans="1:4" s="11" customFormat="1" x14ac:dyDescent="0.2">
      <c r="A51" s="422" t="s">
        <v>3404</v>
      </c>
      <c r="B51" s="421" t="s">
        <v>3401</v>
      </c>
      <c r="C51" s="421" t="str">
        <f t="array" ref="C51">IFERROR(INDEX($B$22:$B$546, MATCH(0, COUNTIF($C$21:C50, $B$22:$B$546&amp;"") + IF($B$22:$B$546="",1,0), 0)), "")</f>
        <v>National Program For Malaria, Ministry of Health and of the Fight against Aids of the Government of the Republic of Côte d’Ivoire</v>
      </c>
      <c r="D51" s="421" t="s">
        <v>3402</v>
      </c>
    </row>
    <row r="52" spans="1:4" s="11" customFormat="1" x14ac:dyDescent="0.2">
      <c r="A52" s="422" t="s">
        <v>3405</v>
      </c>
      <c r="B52" s="421" t="s">
        <v>3406</v>
      </c>
      <c r="C52" s="421" t="str">
        <f t="array" ref="C52">IFERROR(INDEX($B$22:$B$546, MATCH(0, COUNTIF($C$21:C51, $B$22:$B$546&amp;"") + IF($B$22:$B$546="",1,0), 0)), "")</f>
        <v>Ministry of Health and Public Hygiene of the Government of the Republic of Côte d'Ivoire</v>
      </c>
      <c r="D52" s="421" t="s">
        <v>3407</v>
      </c>
    </row>
    <row r="53" spans="1:4" s="11" customFormat="1" x14ac:dyDescent="0.2">
      <c r="A53" s="422" t="s">
        <v>3408</v>
      </c>
      <c r="B53" s="421" t="s">
        <v>3406</v>
      </c>
      <c r="C53" s="421" t="str">
        <f t="array" ref="C53">IFERROR(INDEX($B$22:$B$546, MATCH(0, COUNTIF($C$21:C52, $B$22:$B$546&amp;"") + IF($B$22:$B$546="",1,0), 0)), "")</f>
        <v>Programme National de Lutte contre le SIDA du Gouvernement de la République de Côte d'Ivoire</v>
      </c>
      <c r="D53" s="421" t="s">
        <v>3407</v>
      </c>
    </row>
    <row r="54" spans="1:4" s="11" customFormat="1" x14ac:dyDescent="0.2">
      <c r="A54" s="422" t="s">
        <v>3409</v>
      </c>
      <c r="B54" s="421" t="s">
        <v>3410</v>
      </c>
      <c r="C54" s="421" t="str">
        <f t="array" ref="C54">IFERROR(INDEX($B$22:$B$546, MATCH(0, COUNTIF($C$21:C53, $B$22:$B$546&amp;"") + IF($B$22:$B$546="",1,0), 0)), "")</f>
        <v>Alliance Nationale Contre Le Sida en Cote D'Ivoire</v>
      </c>
      <c r="D54" s="421" t="s">
        <v>3411</v>
      </c>
    </row>
    <row r="55" spans="1:4" s="11" customFormat="1" x14ac:dyDescent="0.2">
      <c r="A55" s="422" t="s">
        <v>3412</v>
      </c>
      <c r="B55" s="421" t="s">
        <v>3413</v>
      </c>
      <c r="C55" s="421" t="str">
        <f t="array" ref="C55">IFERROR(INDEX($B$22:$B$546, MATCH(0, COUNTIF($C$21:C54, $B$22:$B$546&amp;"") + IF($B$22:$B$546="",1,0), 0)), "")</f>
        <v>Main Medical Department of the Ministry of Justice of the Republic of Azerbaijan</v>
      </c>
      <c r="D55" s="421" t="s">
        <v>3414</v>
      </c>
    </row>
    <row r="56" spans="1:4" s="11" customFormat="1" x14ac:dyDescent="0.2">
      <c r="A56" s="422" t="s">
        <v>3415</v>
      </c>
      <c r="B56" s="421" t="s">
        <v>3413</v>
      </c>
      <c r="C56" s="421" t="str">
        <f t="array" ref="C56">IFERROR(INDEX($B$22:$B$546, MATCH(0, COUNTIF($C$21:C55, $B$22:$B$546&amp;"") + IF($B$22:$B$546="",1,0), 0)), "")</f>
        <v>International Centre for Diarrhoeal Disease Research of the People's Republic of Bangladesh</v>
      </c>
      <c r="D56" s="421" t="s">
        <v>3414</v>
      </c>
    </row>
    <row r="57" spans="1:4" s="11" customFormat="1" x14ac:dyDescent="0.2">
      <c r="A57" s="422" t="s">
        <v>3416</v>
      </c>
      <c r="B57" s="421" t="s">
        <v>3413</v>
      </c>
      <c r="C57" s="421" t="str">
        <f t="array" ref="C57">IFERROR(INDEX($B$22:$B$546, MATCH(0, COUNTIF($C$21:C56, $B$22:$B$546&amp;"") + IF($B$22:$B$546="",1,0), 0)), "")</f>
        <v>Red Cross Burundi</v>
      </c>
      <c r="D57" s="421" t="s">
        <v>3414</v>
      </c>
    </row>
    <row r="58" spans="1:4" s="11" customFormat="1" x14ac:dyDescent="0.2">
      <c r="A58" s="422" t="s">
        <v>3417</v>
      </c>
      <c r="B58" s="421" t="s">
        <v>3418</v>
      </c>
      <c r="C58" s="421" t="str">
        <f t="array" ref="C58">IFERROR(INDEX($B$22:$B$546, MATCH(0, COUNTIF($C$21:C57, $B$22:$B$546&amp;"") + IF($B$22:$B$546="",1,0), 0)), "")</f>
        <v>Caritas Côte d'Ivoire</v>
      </c>
      <c r="D58" s="421" t="s">
        <v>3419</v>
      </c>
    </row>
    <row r="59" spans="1:4" s="11" customFormat="1" x14ac:dyDescent="0.2">
      <c r="A59" s="422" t="s">
        <v>3420</v>
      </c>
      <c r="B59" s="421" t="s">
        <v>3418</v>
      </c>
      <c r="C59" s="421" t="str">
        <f t="array" ref="C59">IFERROR(INDEX($B$22:$B$546, MATCH(0, COUNTIF($C$21:C58, $B$22:$B$546&amp;"") + IF($B$22:$B$546="",1,0), 0)), "")</f>
        <v>Stichting Cordaid</v>
      </c>
      <c r="D59" s="421" t="s">
        <v>3419</v>
      </c>
    </row>
    <row r="60" spans="1:4" s="11" customFormat="1" x14ac:dyDescent="0.2">
      <c r="A60" s="422" t="s">
        <v>3421</v>
      </c>
      <c r="B60" s="421" t="s">
        <v>3418</v>
      </c>
      <c r="C60" s="421" t="str">
        <f t="array" ref="C60">IFERROR(INDEX($B$22:$B$546, MATCH(0, COUNTIF($C$21:C59, $B$22:$B$546&amp;"") + IF($B$22:$B$546="",1,0), 0)), "")</f>
        <v>Ministry of Health and Population of the Government of the Democratic Republic of Congo</v>
      </c>
      <c r="D60" s="421" t="s">
        <v>3419</v>
      </c>
    </row>
    <row r="61" spans="1:4" s="11" customFormat="1" x14ac:dyDescent="0.2">
      <c r="A61" s="422" t="s">
        <v>3422</v>
      </c>
      <c r="B61" s="421" t="s">
        <v>3418</v>
      </c>
      <c r="C61" s="421" t="str">
        <f t="array" ref="C61">IFERROR(INDEX($B$22:$B$546, MATCH(0, COUNTIF($C$21:C60, $B$22:$B$546&amp;"") + IF($B$22:$B$546="",1,0), 0)), "")</f>
        <v>SANRU Asbl</v>
      </c>
      <c r="D61" s="421" t="s">
        <v>3419</v>
      </c>
    </row>
    <row r="62" spans="1:4" s="11" customFormat="1" x14ac:dyDescent="0.2">
      <c r="A62" s="422" t="s">
        <v>3423</v>
      </c>
      <c r="B62" s="421" t="s">
        <v>3394</v>
      </c>
      <c r="C62" s="421" t="str">
        <f t="array" ref="C62">IFERROR(INDEX($B$22:$B$546, MATCH(0, COUNTIF($C$21:C61, $B$22:$B$546&amp;"") + IF($B$22:$B$546="",1,0), 0)), "")</f>
        <v>Cooperative Housing Foundation</v>
      </c>
      <c r="D62" s="421" t="s">
        <v>3395</v>
      </c>
    </row>
    <row r="63" spans="1:4" s="11" customFormat="1" x14ac:dyDescent="0.2">
      <c r="A63" s="422" t="s">
        <v>3424</v>
      </c>
      <c r="B63" s="421" t="s">
        <v>3425</v>
      </c>
      <c r="C63" s="421" t="str">
        <f t="array" ref="C63">IFERROR(INDEX($B$22:$B$546, MATCH(0, COUNTIF($C$21:C62, $B$22:$B$546&amp;"") + IF($B$22:$B$546="",1,0), 0)), "")</f>
        <v>Financial Fund for Development Projects - FONADE</v>
      </c>
      <c r="D63" s="421" t="s">
        <v>3426</v>
      </c>
    </row>
    <row r="64" spans="1:4" s="11" customFormat="1" x14ac:dyDescent="0.2">
      <c r="A64" s="422" t="s">
        <v>3427</v>
      </c>
      <c r="B64" s="421" t="s">
        <v>3425</v>
      </c>
      <c r="C64" s="421" t="str">
        <f t="array" ref="C64">IFERROR(INDEX($B$22:$B$546, MATCH(0, COUNTIF($C$21:C63, $B$22:$B$546&amp;"") + IF($B$22:$B$546="",1,0), 0)), "")</f>
        <v>Coordination Committee of the Fight against AIDS of the Government of Cabo Verde</v>
      </c>
      <c r="D64" s="421" t="s">
        <v>3426</v>
      </c>
    </row>
    <row r="65" spans="1:4" s="11" customFormat="1" x14ac:dyDescent="0.2">
      <c r="A65" s="422" t="s">
        <v>3428</v>
      </c>
      <c r="B65" s="421" t="s">
        <v>3429</v>
      </c>
      <c r="C65" s="421" t="str">
        <f t="array" ref="C65">IFERROR(INDEX($B$22:$B$546, MATCH(0, COUNTIF($C$21:C64, $B$22:$B$546&amp;"") + IF($B$22:$B$546="",1,0), 0)), "")</f>
        <v>Cape Verde Non Governmental Organisations Platform (PlatONG)</v>
      </c>
      <c r="D65" s="421" t="s">
        <v>3430</v>
      </c>
    </row>
    <row r="66" spans="1:4" s="11" customFormat="1" x14ac:dyDescent="0.2">
      <c r="A66" s="422" t="s">
        <v>3431</v>
      </c>
      <c r="B66" s="421" t="s">
        <v>3432</v>
      </c>
      <c r="C66" s="421" t="str">
        <f t="array" ref="C66">IFERROR(INDEX($B$22:$B$546, MATCH(0, COUNTIF($C$21:C65, $B$22:$B$546&amp;"") + IF($B$22:$B$546="",1,0), 0)), "")</f>
        <v>Consejo Nacional para el VIH y el SIDA</v>
      </c>
      <c r="D66" s="421" t="s">
        <v>3433</v>
      </c>
    </row>
    <row r="67" spans="1:4" s="11" customFormat="1" x14ac:dyDescent="0.2">
      <c r="A67" s="422" t="s">
        <v>3434</v>
      </c>
      <c r="B67" s="421" t="s">
        <v>3435</v>
      </c>
      <c r="C67" s="421" t="str">
        <f t="array" ref="C67">IFERROR(INDEX($B$22:$B$546, MATCH(0, COUNTIF($C$21:C66, $B$22:$B$546&amp;"") + IF($B$22:$B$546="",1,0), 0)), "")</f>
        <v>Instituto Dermatológico y Cirugía de Piel ‘Dr. Huberto Bogaert Díaz’</v>
      </c>
      <c r="D67" s="421" t="s">
        <v>3436</v>
      </c>
    </row>
    <row r="68" spans="1:4" s="11" customFormat="1" x14ac:dyDescent="0.2">
      <c r="A68" s="422" t="s">
        <v>3437</v>
      </c>
      <c r="B68" s="421" t="s">
        <v>3346</v>
      </c>
      <c r="C68" s="421" t="str">
        <f t="array" ref="C68">IFERROR(INDEX($B$22:$B$546, MATCH(0, COUNTIF($C$21:C67, $B$22:$B$546&amp;"") + IF($B$22:$B$546="",1,0), 0)), "")</f>
        <v>Ministry of Health of the Government of the Dominican Republic</v>
      </c>
      <c r="D68" s="421" t="s">
        <v>3347</v>
      </c>
    </row>
    <row r="69" spans="1:4" s="11" customFormat="1" x14ac:dyDescent="0.2">
      <c r="A69" s="422" t="s">
        <v>3438</v>
      </c>
      <c r="B69" s="421" t="s">
        <v>3439</v>
      </c>
      <c r="C69" s="421" t="str">
        <f t="array" ref="C69">IFERROR(INDEX($B$22:$B$546, MATCH(0, COUNTIF($C$21:C68, $B$22:$B$546&amp;"") + IF($B$22:$B$546="",1,0), 0)), "")</f>
        <v>Technical Management Unit of the Ministry of Public Health of the Government of the Republic of Ecuador</v>
      </c>
      <c r="D69" s="421" t="s">
        <v>3440</v>
      </c>
    </row>
    <row r="70" spans="1:4" s="11" customFormat="1" x14ac:dyDescent="0.2">
      <c r="A70" s="422" t="s">
        <v>3441</v>
      </c>
      <c r="B70" s="421" t="s">
        <v>3439</v>
      </c>
      <c r="C70" s="421" t="str">
        <f t="array" ref="C70">IFERROR(INDEX($B$22:$B$546, MATCH(0, COUNTIF($C$21:C69, $B$22:$B$546&amp;"") + IF($B$22:$B$546="",1,0), 0)), "")</f>
        <v>Ministry of Public Health of the Government of the Republic of Ecuador</v>
      </c>
      <c r="D70" s="421" t="s">
        <v>3440</v>
      </c>
    </row>
    <row r="71" spans="1:4" s="11" customFormat="1" x14ac:dyDescent="0.2">
      <c r="A71" s="422" t="s">
        <v>3442</v>
      </c>
      <c r="B71" s="421" t="s">
        <v>3439</v>
      </c>
      <c r="C71" s="421" t="str">
        <f t="array" ref="C71">IFERROR(INDEX($B$22:$B$546, MATCH(0, COUNTIF($C$21:C70, $B$22:$B$546&amp;"") + IF($B$22:$B$546="",1,0), 0)), "")</f>
        <v>Corporación Kimirina</v>
      </c>
      <c r="D71" s="421" t="s">
        <v>3440</v>
      </c>
    </row>
    <row r="72" spans="1:4" s="11" customFormat="1" x14ac:dyDescent="0.2">
      <c r="A72" s="422" t="s">
        <v>3443</v>
      </c>
      <c r="B72" s="421" t="s">
        <v>3382</v>
      </c>
      <c r="C72" s="421" t="str">
        <f t="array" ref="C72">IFERROR(INDEX($B$22:$B$546, MATCH(0, COUNTIF($C$21:C71, $B$22:$B$546&amp;"") + IF($B$22:$B$546="",1,0), 0)), "")</f>
        <v>The Ministry of Health and Population of the Government of Egypt</v>
      </c>
      <c r="D72" s="421" t="s">
        <v>3383</v>
      </c>
    </row>
    <row r="73" spans="1:4" s="11" customFormat="1" x14ac:dyDescent="0.2">
      <c r="A73" s="422" t="s">
        <v>3444</v>
      </c>
      <c r="B73" s="421" t="s">
        <v>3379</v>
      </c>
      <c r="C73" s="421" t="str">
        <f t="array" ref="C73">IFERROR(INDEX($B$22:$B$546, MATCH(0, COUNTIF($C$21:C72, $B$22:$B$546&amp;"") + IF($B$22:$B$546="",1,0), 0)), "")</f>
        <v>Ministry of Health of the Government of the State of Eritrea</v>
      </c>
      <c r="D73" s="421" t="s">
        <v>3380</v>
      </c>
    </row>
    <row r="74" spans="1:4" s="11" customFormat="1" x14ac:dyDescent="0.2">
      <c r="A74" s="422" t="s">
        <v>3445</v>
      </c>
      <c r="B74" s="421" t="s">
        <v>3446</v>
      </c>
      <c r="C74" s="421" t="str">
        <f t="array" ref="C74">IFERROR(INDEX($B$22:$B$546, MATCH(0, COUNTIF($C$21:C73, $B$22:$B$546&amp;"") + IF($B$22:$B$546="",1,0), 0)), "")</f>
        <v>HIV/AIDS Prevention and Control Office</v>
      </c>
      <c r="D74" s="421" t="s">
        <v>3447</v>
      </c>
    </row>
    <row r="75" spans="1:4" s="11" customFormat="1" x14ac:dyDescent="0.2">
      <c r="A75" s="422" t="s">
        <v>3448</v>
      </c>
      <c r="B75" s="421" t="s">
        <v>3449</v>
      </c>
      <c r="C75" s="421" t="str">
        <f t="array" ref="C75">IFERROR(INDEX($B$22:$B$546, MATCH(0, COUNTIF($C$21:C74, $B$22:$B$546&amp;"") + IF($B$22:$B$546="",1,0), 0)), "")</f>
        <v>Federal Ministry of Health of the Government of the Federal Democratic Republic of Ethiopia</v>
      </c>
      <c r="D75" s="421" t="s">
        <v>3450</v>
      </c>
    </row>
    <row r="76" spans="1:4" s="11" customFormat="1" x14ac:dyDescent="0.2">
      <c r="A76" s="422" t="s">
        <v>3451</v>
      </c>
      <c r="B76" s="421" t="s">
        <v>3449</v>
      </c>
      <c r="C76" s="421" t="str">
        <f t="array" ref="C76">IFERROR(INDEX($B$22:$B$546, MATCH(0, COUNTIF($C$21:C75, $B$22:$B$546&amp;"") + IF($B$22:$B$546="",1,0), 0)), "")</f>
        <v>National Center For Disease Control and Public Health</v>
      </c>
      <c r="D76" s="421" t="s">
        <v>3450</v>
      </c>
    </row>
    <row r="77" spans="1:4" s="11" customFormat="1" x14ac:dyDescent="0.2">
      <c r="A77" s="422" t="s">
        <v>3452</v>
      </c>
      <c r="B77" s="421" t="s">
        <v>3453</v>
      </c>
      <c r="C77" s="421" t="str">
        <f t="array" ref="C77">IFERROR(INDEX($B$22:$B$546, MATCH(0, COUNTIF($C$21:C76, $B$22:$B$546&amp;"") + IF($B$22:$B$546="",1,0), 0)), "")</f>
        <v>Adventist Development and Relief Agency (ADRA) of Ghana</v>
      </c>
      <c r="D77" s="421" t="s">
        <v>3454</v>
      </c>
    </row>
    <row r="78" spans="1:4" s="11" customFormat="1" x14ac:dyDescent="0.2">
      <c r="A78" s="422" t="s">
        <v>3455</v>
      </c>
      <c r="B78" s="421" t="s">
        <v>3453</v>
      </c>
      <c r="C78" s="421" t="str">
        <f t="array" ref="C78">IFERROR(INDEX($B$22:$B$546, MATCH(0, COUNTIF($C$21:C77, $B$22:$B$546&amp;"") + IF($B$22:$B$546="",1,0), 0)), "")</f>
        <v>Ghana AIDS Commission</v>
      </c>
      <c r="D78" s="421" t="s">
        <v>3454</v>
      </c>
    </row>
    <row r="79" spans="1:4" s="11" customFormat="1" x14ac:dyDescent="0.2">
      <c r="A79" s="422" t="s">
        <v>3456</v>
      </c>
      <c r="B79" s="421" t="s">
        <v>3457</v>
      </c>
      <c r="C79" s="421" t="str">
        <f t="array" ref="C79">IFERROR(INDEX($B$22:$B$546, MATCH(0, COUNTIF($C$21:C78, $B$22:$B$546&amp;"") + IF($B$22:$B$546="",1,0), 0)), "")</f>
        <v>Ministry of Health of the Government of the Republic of Ghana</v>
      </c>
      <c r="D79" s="421" t="s">
        <v>3458</v>
      </c>
    </row>
    <row r="80" spans="1:4" s="11" customFormat="1" x14ac:dyDescent="0.2">
      <c r="A80" s="422" t="s">
        <v>3459</v>
      </c>
      <c r="B80" s="421" t="s">
        <v>3460</v>
      </c>
      <c r="C80" s="421" t="str">
        <f t="array" ref="C80">IFERROR(INDEX($B$22:$B$546, MATCH(0, COUNTIF($C$21:C79, $B$22:$B$546&amp;"") + IF($B$22:$B$546="",1,0), 0)), "")</f>
        <v>Planned Parenthood Association of Ghana</v>
      </c>
      <c r="D80" s="421" t="s">
        <v>3461</v>
      </c>
    </row>
    <row r="81" spans="1:4" s="11" customFormat="1" x14ac:dyDescent="0.2">
      <c r="A81" s="422" t="s">
        <v>3462</v>
      </c>
      <c r="B81" s="421" t="s">
        <v>3463</v>
      </c>
      <c r="C81" s="421" t="str">
        <f t="array" ref="C81">IFERROR(INDEX($B$22:$B$546, MATCH(0, COUNTIF($C$21:C80, $B$22:$B$546&amp;"") + IF($B$22:$B$546="",1,0), 0)), "")</f>
        <v>AngloGold Ashanti (Ghana) Malaria Control Limited</v>
      </c>
      <c r="D81" s="421" t="s">
        <v>3464</v>
      </c>
    </row>
    <row r="82" spans="1:4" s="11" customFormat="1" x14ac:dyDescent="0.2">
      <c r="A82" s="422" t="s">
        <v>3465</v>
      </c>
      <c r="B82" s="421" t="s">
        <v>3466</v>
      </c>
      <c r="C82" s="421" t="str">
        <f t="array" ref="C82">IFERROR(INDEX($B$22:$B$546, MATCH(0, COUNTIF($C$21:C81, $B$22:$B$546&amp;"") + IF($B$22:$B$546="",1,0), 0)), "")</f>
        <v>Secrétariat Exécutif du Comité National de Lutte contre le Sida du Gouvernement de la République de Guinée</v>
      </c>
      <c r="D82" s="421" t="s">
        <v>3467</v>
      </c>
    </row>
    <row r="83" spans="1:4" s="11" customFormat="1" x14ac:dyDescent="0.2">
      <c r="A83" s="422" t="s">
        <v>3468</v>
      </c>
      <c r="B83" s="421" t="s">
        <v>3469</v>
      </c>
      <c r="C83" s="421" t="str">
        <f t="array" ref="C83">IFERROR(INDEX($B$22:$B$546, MATCH(0, COUNTIF($C$21:C82, $B$22:$B$546&amp;"") + IF($B$22:$B$546="",1,0), 0)), "")</f>
        <v>German Corporation for International Cooperation (GIZ) GmbH</v>
      </c>
      <c r="D83" s="421" t="s">
        <v>3470</v>
      </c>
    </row>
    <row r="84" spans="1:4" s="11" customFormat="1" x14ac:dyDescent="0.2">
      <c r="A84" s="422" t="s">
        <v>3471</v>
      </c>
      <c r="B84" s="421" t="s">
        <v>3469</v>
      </c>
      <c r="C84" s="421" t="str">
        <f t="array" ref="C84">IFERROR(INDEX($B$22:$B$546, MATCH(0, COUNTIF($C$21:C83, $B$22:$B$546&amp;"") + IF($B$22:$B$546="",1,0), 0)), "")</f>
        <v>The Ministry of Public Health of the Government of the Republic of Guinea</v>
      </c>
      <c r="D84" s="421" t="s">
        <v>3470</v>
      </c>
    </row>
    <row r="85" spans="1:4" s="11" customFormat="1" x14ac:dyDescent="0.2">
      <c r="A85" s="422" t="s">
        <v>3472</v>
      </c>
      <c r="B85" s="421" t="s">
        <v>3473</v>
      </c>
      <c r="C85" s="421" t="str">
        <f t="array" ref="C85">IFERROR(INDEX($B$22:$B$546, MATCH(0, COUNTIF($C$21:C84, $B$22:$B$546&amp;"") + IF($B$22:$B$546="",1,0), 0)), "")</f>
        <v>The National AIDS Secretariat of the Republic of The Gambia</v>
      </c>
      <c r="D85" s="421" t="s">
        <v>3474</v>
      </c>
    </row>
    <row r="86" spans="1:4" s="11" customFormat="1" x14ac:dyDescent="0.2">
      <c r="A86" s="422" t="s">
        <v>3475</v>
      </c>
      <c r="B86" s="421" t="s">
        <v>3476</v>
      </c>
      <c r="C86" s="421" t="str">
        <f t="array" ref="C86">IFERROR(INDEX($B$22:$B$546, MATCH(0, COUNTIF($C$21:C85, $B$22:$B$546&amp;"") + IF($B$22:$B$546="",1,0), 0)), "")</f>
        <v>ActionAid International The Gambia</v>
      </c>
      <c r="D86" s="421" t="s">
        <v>3477</v>
      </c>
    </row>
    <row r="87" spans="1:4" s="11" customFormat="1" x14ac:dyDescent="0.2">
      <c r="A87" s="422" t="s">
        <v>3478</v>
      </c>
      <c r="B87" s="421" t="s">
        <v>3476</v>
      </c>
      <c r="C87" s="421" t="str">
        <f t="array" ref="C87">IFERROR(INDEX($B$22:$B$546, MATCH(0, COUNTIF($C$21:C86, $B$22:$B$546&amp;"") + IF($B$22:$B$546="",1,0), 0)), "")</f>
        <v>Ministry of Health and Social Welfare of the Government of the Republic of Gambia</v>
      </c>
      <c r="D87" s="421" t="s">
        <v>3477</v>
      </c>
    </row>
    <row r="88" spans="1:4" s="11" customFormat="1" x14ac:dyDescent="0.2">
      <c r="A88" s="422" t="s">
        <v>3479</v>
      </c>
      <c r="B88" s="421" t="s">
        <v>3480</v>
      </c>
      <c r="C88" s="421" t="str">
        <f t="array" ref="C88">IFERROR(INDEX($B$22:$B$546, MATCH(0, COUNTIF($C$21:C87, $B$22:$B$546&amp;"") + IF($B$22:$B$546="",1,0), 0)), "")</f>
        <v>Medical Research Council (UK)</v>
      </c>
      <c r="D88" s="421" t="s">
        <v>3481</v>
      </c>
    </row>
    <row r="89" spans="1:4" s="11" customFormat="1" x14ac:dyDescent="0.2">
      <c r="A89" s="422" t="s">
        <v>3482</v>
      </c>
      <c r="B89" s="421" t="s">
        <v>3349</v>
      </c>
      <c r="C89" s="421" t="str">
        <f t="array" ref="C89">IFERROR(INDEX($B$22:$B$546, MATCH(0, COUNTIF($C$21:C88, $B$22:$B$546&amp;"") + IF($B$22:$B$546="",1,0), 0)), "")</f>
        <v>National Secretariat to Fight AIDS of the Government of Guinea-Bissau</v>
      </c>
      <c r="D89" s="421" t="s">
        <v>3483</v>
      </c>
    </row>
    <row r="90" spans="1:4" s="11" customFormat="1" x14ac:dyDescent="0.2">
      <c r="A90" s="422" t="s">
        <v>3484</v>
      </c>
      <c r="B90" s="421" t="s">
        <v>3463</v>
      </c>
      <c r="C90" s="421" t="str">
        <f t="array" ref="C90">IFERROR(INDEX($B$22:$B$546, MATCH(0, COUNTIF($C$21:C89, $B$22:$B$546&amp;"") + IF($B$22:$B$546="",1,0), 0)), "")</f>
        <v>Ministry of Health of the Government of the Republic of Guinea-Bissau</v>
      </c>
      <c r="D90" s="421" t="s">
        <v>3485</v>
      </c>
    </row>
    <row r="91" spans="1:4" s="11" customFormat="1" x14ac:dyDescent="0.2">
      <c r="A91" s="422" t="s">
        <v>3486</v>
      </c>
      <c r="B91" s="421" t="s">
        <v>3487</v>
      </c>
      <c r="C91" s="421" t="str">
        <f t="array" ref="C91">IFERROR(INDEX($B$22:$B$546, MATCH(0, COUNTIF($C$21:C90, $B$22:$B$546&amp;"") + IF($B$22:$B$546="",1,0), 0)), "")</f>
        <v>Ministry of Health and Social Assistance of the Government of the Republic of Guatemala</v>
      </c>
      <c r="D91" s="421" t="s">
        <v>3488</v>
      </c>
    </row>
    <row r="92" spans="1:4" s="11" customFormat="1" x14ac:dyDescent="0.2">
      <c r="A92" s="422" t="s">
        <v>3489</v>
      </c>
      <c r="B92" s="421" t="s">
        <v>3490</v>
      </c>
      <c r="C92" s="421" t="str">
        <f t="array" ref="C92">IFERROR(INDEX($B$22:$B$546, MATCH(0, COUNTIF($C$21:C91, $B$22:$B$546&amp;"") + IF($B$22:$B$546="",1,0), 0)), "")</f>
        <v>Ministry of Health of the Government of the Republic of Guyana</v>
      </c>
      <c r="D92" s="421" t="s">
        <v>3491</v>
      </c>
    </row>
    <row r="93" spans="1:4" s="11" customFormat="1" x14ac:dyDescent="0.2">
      <c r="A93" s="422" t="s">
        <v>3492</v>
      </c>
      <c r="B93" s="421" t="s">
        <v>3493</v>
      </c>
      <c r="C93" s="421" t="str">
        <f t="array" ref="C93">IFERROR(INDEX($B$22:$B$546, MATCH(0, COUNTIF($C$21:C92, $B$22:$B$546&amp;"") + IF($B$22:$B$546="",1,0), 0)), "")</f>
        <v>IL&amp;FS Education &amp; Technology Services Ltd.</v>
      </c>
      <c r="D93" s="421" t="s">
        <v>3494</v>
      </c>
    </row>
    <row r="94" spans="1:4" s="11" customFormat="1" x14ac:dyDescent="0.2">
      <c r="A94" s="422" t="s">
        <v>3495</v>
      </c>
      <c r="B94" s="421" t="s">
        <v>3496</v>
      </c>
      <c r="C94" s="421" t="str">
        <f t="array" ref="C94">IFERROR(INDEX($B$22:$B$546, MATCH(0, COUNTIF($C$21:C93, $B$22:$B$546&amp;"") + IF($B$22:$B$546="",1,0), 0)), "")</f>
        <v>Indian Nursing Council</v>
      </c>
      <c r="D94" s="421" t="s">
        <v>3497</v>
      </c>
    </row>
    <row r="95" spans="1:4" s="11" customFormat="1" x14ac:dyDescent="0.2">
      <c r="A95" s="422" t="s">
        <v>3498</v>
      </c>
      <c r="B95" s="421" t="s">
        <v>3496</v>
      </c>
      <c r="C95" s="421" t="str">
        <f t="array" ref="C95">IFERROR(INDEX($B$22:$B$546, MATCH(0, COUNTIF($C$21:C94, $B$22:$B$546&amp;"") + IF($B$22:$B$546="",1,0), 0)), "")</f>
        <v>Tata Institute of Social Sciences (TISS)</v>
      </c>
      <c r="D95" s="421" t="s">
        <v>3497</v>
      </c>
    </row>
    <row r="96" spans="1:4" s="11" customFormat="1" x14ac:dyDescent="0.2">
      <c r="A96" s="422" t="s">
        <v>3499</v>
      </c>
      <c r="B96" s="421" t="s">
        <v>3493</v>
      </c>
      <c r="C96" s="421" t="str">
        <f t="array" ref="C96">IFERROR(INDEX($B$22:$B$546, MATCH(0, COUNTIF($C$21:C95, $B$22:$B$546&amp;"") + IF($B$22:$B$546="",1,0), 0)), "")</f>
        <v>Emmanuel Hospital Association</v>
      </c>
      <c r="D96" s="421" t="s">
        <v>3494</v>
      </c>
    </row>
    <row r="97" spans="1:4" s="11" customFormat="1" x14ac:dyDescent="0.2">
      <c r="A97" s="422" t="s">
        <v>3500</v>
      </c>
      <c r="B97" s="421" t="s">
        <v>3493</v>
      </c>
      <c r="C97" s="421" t="str">
        <f t="array" ref="C97">IFERROR(INDEX($B$22:$B$546, MATCH(0, COUNTIF($C$21:C96, $B$22:$B$546&amp;"") + IF($B$22:$B$546="",1,0), 0)), "")</f>
        <v>Caritas India</v>
      </c>
      <c r="D97" s="421" t="s">
        <v>3494</v>
      </c>
    </row>
    <row r="98" spans="1:4" s="11" customFormat="1" x14ac:dyDescent="0.2">
      <c r="A98" s="422" t="s">
        <v>3501</v>
      </c>
      <c r="B98" s="421" t="s">
        <v>3493</v>
      </c>
      <c r="C98" s="421" t="str">
        <f t="array" ref="C98">IFERROR(INDEX($B$22:$B$546, MATCH(0, COUNTIF($C$21:C97, $B$22:$B$546&amp;"") + IF($B$22:$B$546="",1,0), 0)), "")</f>
        <v>India HIV/AIDS Alliance</v>
      </c>
      <c r="D98" s="421" t="s">
        <v>3494</v>
      </c>
    </row>
    <row r="99" spans="1:4" s="11" customFormat="1" x14ac:dyDescent="0.2">
      <c r="A99" s="422" t="s">
        <v>3502</v>
      </c>
      <c r="B99" s="421" t="s">
        <v>3493</v>
      </c>
      <c r="C99" s="421" t="str">
        <f t="array" ref="C99">IFERROR(INDEX($B$22:$B$546, MATCH(0, COUNTIF($C$21:C98, $B$22:$B$546&amp;"") + IF($B$22:$B$546="",1,0), 0)), "")</f>
        <v>Plan International (India Chapter)</v>
      </c>
      <c r="D99" s="421" t="s">
        <v>3494</v>
      </c>
    </row>
    <row r="100" spans="1:4" s="11" customFormat="1" x14ac:dyDescent="0.2">
      <c r="A100" s="422" t="s">
        <v>3503</v>
      </c>
      <c r="B100" s="421" t="s">
        <v>3504</v>
      </c>
      <c r="C100" s="421" t="str">
        <f t="array" ref="C100">IFERROR(INDEX($B$22:$B$546, MATCH(0, COUNTIF($C$21:C99, $B$22:$B$546&amp;"") + IF($B$22:$B$546="",1,0), 0)), "")</f>
        <v>Solidarity and Action Against The HIV Infection in India</v>
      </c>
      <c r="D100" s="421" t="s">
        <v>3505</v>
      </c>
    </row>
    <row r="101" spans="1:4" s="11" customFormat="1" x14ac:dyDescent="0.2">
      <c r="A101" s="422" t="s">
        <v>3506</v>
      </c>
      <c r="B101" s="421" t="s">
        <v>3507</v>
      </c>
      <c r="C101" s="421" t="str">
        <f t="array" ref="C101">IFERROR(INDEX($B$22:$B$546, MATCH(0, COUNTIF($C$21:C100, $B$22:$B$546&amp;"") + IF($B$22:$B$546="",1,0), 0)), "")</f>
        <v>International Union Against Tuberculosis and Lung Disease</v>
      </c>
      <c r="D101" s="421" t="s">
        <v>3508</v>
      </c>
    </row>
    <row r="102" spans="1:4" s="11" customFormat="1" x14ac:dyDescent="0.2">
      <c r="A102" s="422" t="s">
        <v>3509</v>
      </c>
      <c r="B102" s="421" t="s">
        <v>3507</v>
      </c>
      <c r="C102" s="421" t="str">
        <f t="array" ref="C102">IFERROR(INDEX($B$22:$B$546, MATCH(0, COUNTIF($C$21:C101, $B$22:$B$546&amp;"") + IF($B$22:$B$546="",1,0), 0)), "")</f>
        <v>Directorate General of Prevention and Disease Control, Ministry of Health of The Republic of Indonesia</v>
      </c>
      <c r="D102" s="421" t="s">
        <v>3508</v>
      </c>
    </row>
    <row r="103" spans="1:4" s="11" customFormat="1" x14ac:dyDescent="0.2">
      <c r="A103" s="422" t="s">
        <v>3510</v>
      </c>
      <c r="B103" s="421" t="s">
        <v>3511</v>
      </c>
      <c r="C103" s="421" t="str">
        <f t="array" ref="C103">IFERROR(INDEX($B$22:$B$546, MATCH(0, COUNTIF($C$21:C102, $B$22:$B$546&amp;"") + IF($B$22:$B$546="",1,0), 0)), "")</f>
        <v>National AIDS Commission of Indonesia</v>
      </c>
      <c r="D103" s="421" t="s">
        <v>3512</v>
      </c>
    </row>
    <row r="104" spans="1:4" s="11" customFormat="1" x14ac:dyDescent="0.2">
      <c r="A104" s="422" t="s">
        <v>3513</v>
      </c>
      <c r="B104" s="421" t="s">
        <v>3511</v>
      </c>
      <c r="C104" s="421" t="str">
        <f t="array" ref="C104">IFERROR(INDEX($B$22:$B$546, MATCH(0, COUNTIF($C$21:C103, $B$22:$B$546&amp;"") + IF($B$22:$B$546="",1,0), 0)), "")</f>
        <v>Yayasan Spiritia</v>
      </c>
      <c r="D104" s="421" t="s">
        <v>3512</v>
      </c>
    </row>
    <row r="105" spans="1:4" s="11" customFormat="1" x14ac:dyDescent="0.2">
      <c r="A105" s="422" t="s">
        <v>3514</v>
      </c>
      <c r="B105" s="421" t="s">
        <v>3511</v>
      </c>
      <c r="C105" s="421" t="str">
        <f t="array" ref="C105">IFERROR(INDEX($B$22:$B$546, MATCH(0, COUNTIF($C$21:C104, $B$22:$B$546&amp;"") + IF($B$22:$B$546="",1,0), 0)), "")</f>
        <v>Persatuan Karya Dharma Kesehatan Indonesia (also known as “PERDHAKI”, Association of Voluntary Health Services of Indonesia)</v>
      </c>
      <c r="D105" s="421" t="s">
        <v>3512</v>
      </c>
    </row>
    <row r="106" spans="1:4" s="11" customFormat="1" x14ac:dyDescent="0.2">
      <c r="A106" s="422" t="s">
        <v>3515</v>
      </c>
      <c r="B106" s="421" t="s">
        <v>3511</v>
      </c>
      <c r="C106" s="421" t="str">
        <f t="array" ref="C106">IFERROR(INDEX($B$22:$B$546, MATCH(0, COUNTIF($C$21:C105, $B$22:$B$546&amp;"") + IF($B$22:$B$546="",1,0), 0)), "")</f>
        <v>Central Board of Aisyiyah</v>
      </c>
      <c r="D106" s="421" t="s">
        <v>3512</v>
      </c>
    </row>
    <row r="107" spans="1:4" s="11" customFormat="1" x14ac:dyDescent="0.2">
      <c r="A107" s="422" t="s">
        <v>3516</v>
      </c>
      <c r="B107" s="421" t="s">
        <v>3517</v>
      </c>
      <c r="C107" s="421" t="str">
        <f t="array" ref="C107">IFERROR(INDEX($B$22:$B$546, MATCH(0, COUNTIF($C$21:C106, $B$22:$B$546&amp;"") + IF($B$22:$B$546="",1,0), 0)), "")</f>
        <v>Faculty of Public Health, University of Indonesia</v>
      </c>
      <c r="D107" s="421" t="s">
        <v>3518</v>
      </c>
    </row>
    <row r="108" spans="1:4" s="11" customFormat="1" x14ac:dyDescent="0.2">
      <c r="A108" s="422" t="s">
        <v>3519</v>
      </c>
      <c r="B108" s="421" t="s">
        <v>3520</v>
      </c>
      <c r="C108" s="421" t="str">
        <f t="array" ref="C108">IFERROR(INDEX($B$22:$B$546, MATCH(0, COUNTIF($C$21:C107, $B$22:$B$546&amp;"") + IF($B$22:$B$546="",1,0), 0)), "")</f>
        <v>Indonesia Planned Parenthood Association (IPPA)</v>
      </c>
      <c r="D108" s="421" t="s">
        <v>3521</v>
      </c>
    </row>
    <row r="109" spans="1:4" s="11" customFormat="1" x14ac:dyDescent="0.2">
      <c r="A109" s="422" t="s">
        <v>3522</v>
      </c>
      <c r="B109" s="421" t="s">
        <v>3523</v>
      </c>
      <c r="C109" s="421" t="str">
        <f t="array" ref="C109">IFERROR(INDEX($B$22:$B$546, MATCH(0, COUNTIF($C$21:C108, $B$22:$B$546&amp;"") + IF($B$22:$B$546="",1,0), 0)), "")</f>
        <v>Nahdlatul Ulama (NU)</v>
      </c>
      <c r="D109" s="421" t="s">
        <v>3524</v>
      </c>
    </row>
    <row r="110" spans="1:4" s="11" customFormat="1" x14ac:dyDescent="0.2">
      <c r="A110" s="422" t="s">
        <v>3525</v>
      </c>
      <c r="B110" s="421" t="s">
        <v>3526</v>
      </c>
      <c r="C110" s="421" t="str">
        <f t="array" ref="C110">IFERROR(INDEX($B$22:$B$546, MATCH(0, COUNTIF($C$21:C109, $B$22:$B$546&amp;"") + IF($B$22:$B$546="",1,0), 0)), "")</f>
        <v>Ministry of Health of the Government of Jamaica</v>
      </c>
      <c r="D110" s="421" t="s">
        <v>3527</v>
      </c>
    </row>
    <row r="111" spans="1:4" s="11" customFormat="1" x14ac:dyDescent="0.2">
      <c r="A111" s="422" t="s">
        <v>3528</v>
      </c>
      <c r="B111" s="421" t="s">
        <v>3529</v>
      </c>
      <c r="C111" s="421" t="str">
        <f t="array" ref="C111">IFERROR(INDEX($B$22:$B$546, MATCH(0, COUNTIF($C$21:C110, $B$22:$B$546&amp;"") + IF($B$22:$B$546="",1,0), 0)), "")</f>
        <v>National Center of Tuberculosis Problems of the Ministry of Healthcare and Social Development of the Government of the Republic of Kazakhstan</v>
      </c>
      <c r="D111" s="421" t="s">
        <v>3530</v>
      </c>
    </row>
    <row r="112" spans="1:4" s="11" customFormat="1" x14ac:dyDescent="0.2">
      <c r="A112" s="422" t="s">
        <v>3531</v>
      </c>
      <c r="B112" s="421" t="s">
        <v>3532</v>
      </c>
      <c r="C112" s="421" t="str">
        <f t="array" ref="C112">IFERROR(INDEX($B$22:$B$546, MATCH(0, COUNTIF($C$21:C111, $B$22:$B$546&amp;"") + IF($B$22:$B$546="",1,0), 0)), "")</f>
        <v>Republican Center on Prevention and Control of AIDS of the Ministry of Healthcare and Social Development of the Republic of Kazakhstan</v>
      </c>
      <c r="D112" s="421" t="s">
        <v>3533</v>
      </c>
    </row>
    <row r="113" spans="1:4" s="11" customFormat="1" x14ac:dyDescent="0.2">
      <c r="A113" s="422" t="s">
        <v>3534</v>
      </c>
      <c r="B113" s="421" t="s">
        <v>3532</v>
      </c>
      <c r="C113" s="421" t="str">
        <f t="array" ref="C113">IFERROR(INDEX($B$22:$B$546, MATCH(0, COUNTIF($C$21:C112, $B$22:$B$546&amp;"") + IF($B$22:$B$546="",1,0), 0)), "")</f>
        <v>Project HOPE  - the People to People Health Foundation</v>
      </c>
      <c r="D113" s="421" t="s">
        <v>3533</v>
      </c>
    </row>
    <row r="114" spans="1:4" s="11" customFormat="1" x14ac:dyDescent="0.2">
      <c r="A114" s="422" t="s">
        <v>3535</v>
      </c>
      <c r="B114" s="421" t="s">
        <v>3536</v>
      </c>
      <c r="C114" s="421" t="str">
        <f t="array" ref="C114">IFERROR(INDEX($B$22:$B$546, MATCH(0, COUNTIF($C$21:C113, $B$22:$B$546&amp;"") + IF($B$22:$B$546="",1,0), 0)), "")</f>
        <v>Kenya Red Cross Society</v>
      </c>
      <c r="D114" s="421" t="s">
        <v>3537</v>
      </c>
    </row>
    <row r="115" spans="1:4" s="11" customFormat="1" x14ac:dyDescent="0.2">
      <c r="A115" s="422" t="s">
        <v>3538</v>
      </c>
      <c r="B115" s="421" t="s">
        <v>3536</v>
      </c>
      <c r="C115" s="421" t="str">
        <f t="array" ref="C115">IFERROR(INDEX($B$22:$B$546, MATCH(0, COUNTIF($C$21:C114, $B$22:$B$546&amp;"") + IF($B$22:$B$546="",1,0), 0)), "")</f>
        <v>African Medical and Research Foundation Kenya</v>
      </c>
      <c r="D115" s="421" t="s">
        <v>3537</v>
      </c>
    </row>
    <row r="116" spans="1:4" s="11" customFormat="1" x14ac:dyDescent="0.2">
      <c r="A116" s="422" t="s">
        <v>3539</v>
      </c>
      <c r="B116" s="421" t="s">
        <v>3540</v>
      </c>
      <c r="C116" s="421" t="str">
        <f t="array" ref="C116">IFERROR(INDEX($B$22:$B$546, MATCH(0, COUNTIF($C$21:C115, $B$22:$B$546&amp;"") + IF($B$22:$B$546="",1,0), 0)), "")</f>
        <v>National Center for HIV/AIDS, Dermatology and STI</v>
      </c>
      <c r="D116" s="421" t="s">
        <v>3541</v>
      </c>
    </row>
    <row r="117" spans="1:4" s="11" customFormat="1" x14ac:dyDescent="0.2">
      <c r="A117" s="422" t="s">
        <v>3542</v>
      </c>
      <c r="B117" s="421" t="s">
        <v>3540</v>
      </c>
      <c r="C117" s="421" t="str">
        <f t="array" ref="C117">IFERROR(INDEX($B$22:$B$546, MATCH(0, COUNTIF($C$21:C116, $B$22:$B$546&amp;"") + IF($B$22:$B$546="",1,0), 0)), "")</f>
        <v>Ministry of Health of the Kingdom of Cambodia</v>
      </c>
      <c r="D117" s="421" t="s">
        <v>3541</v>
      </c>
    </row>
    <row r="118" spans="1:4" s="11" customFormat="1" x14ac:dyDescent="0.2">
      <c r="A118" s="422" t="s">
        <v>3543</v>
      </c>
      <c r="B118" s="421" t="s">
        <v>3544</v>
      </c>
      <c r="C118" s="421" t="str">
        <f t="array" ref="C118">IFERROR(INDEX($B$22:$B$546, MATCH(0, COUNTIF($C$21:C117, $B$22:$B$546&amp;"") + IF($B$22:$B$546="",1,0), 0)), "")</f>
        <v>Ministry of Health of the Lao People's Democratic Republic</v>
      </c>
      <c r="D118" s="421" t="s">
        <v>3545</v>
      </c>
    </row>
    <row r="119" spans="1:4" s="11" customFormat="1" x14ac:dyDescent="0.2">
      <c r="A119" s="422" t="s">
        <v>3546</v>
      </c>
      <c r="B119" s="421" t="s">
        <v>3544</v>
      </c>
      <c r="C119" s="421" t="str">
        <f t="array" ref="C119">IFERROR(INDEX($B$22:$B$546, MATCH(0, COUNTIF($C$21:C118, $B$22:$B$546&amp;"") + IF($B$22:$B$546="",1,0), 0)), "")</f>
        <v>Ministry of Health and Social Welfare of the Government of the Republic of Liberia</v>
      </c>
      <c r="D119" s="421" t="s">
        <v>3545</v>
      </c>
    </row>
    <row r="120" spans="1:4" s="11" customFormat="1" x14ac:dyDescent="0.2">
      <c r="A120" s="422" t="s">
        <v>3547</v>
      </c>
      <c r="B120" s="421" t="s">
        <v>3544</v>
      </c>
      <c r="C120" s="421" t="str">
        <f t="array" ref="C120">IFERROR(INDEX($B$22:$B$546, MATCH(0, COUNTIF($C$21:C119, $B$22:$B$546&amp;"") + IF($B$22:$B$546="",1,0), 0)), "")</f>
        <v>Ministry of Finance and Planning of the Government of the United Republic of Tanzania</v>
      </c>
      <c r="D120" s="421" t="s">
        <v>3545</v>
      </c>
    </row>
    <row r="121" spans="1:4" s="11" customFormat="1" x14ac:dyDescent="0.2">
      <c r="A121" s="422" t="s">
        <v>3548</v>
      </c>
      <c r="B121" s="421" t="s">
        <v>3549</v>
      </c>
      <c r="C121" s="421" t="str">
        <f t="array" ref="C121">IFERROR(INDEX($B$22:$B$546, MATCH(0, COUNTIF($C$21:C120, $B$22:$B$546&amp;"") + IF($B$22:$B$546="",1,0), 0)), "")</f>
        <v>Catholic Relief Services - United States Conference of Catholic Bishops</v>
      </c>
      <c r="D121" s="421" t="s">
        <v>3550</v>
      </c>
    </row>
    <row r="122" spans="1:4" s="11" customFormat="1" x14ac:dyDescent="0.2">
      <c r="A122" s="422" t="s">
        <v>3551</v>
      </c>
      <c r="B122" s="421" t="s">
        <v>3549</v>
      </c>
      <c r="C122" s="421" t="str">
        <f t="array" ref="C122">IFERROR(INDEX($B$22:$B$546, MATCH(0, COUNTIF($C$21:C121, $B$22:$B$546&amp;"") + IF($B$22:$B$546="",1,0), 0)), "")</f>
        <v>United Nations Development Programme</v>
      </c>
      <c r="D122" s="421" t="s">
        <v>3550</v>
      </c>
    </row>
    <row r="123" spans="1:4" s="11" customFormat="1" x14ac:dyDescent="0.2">
      <c r="A123" s="422" t="s">
        <v>3552</v>
      </c>
      <c r="B123" s="421" t="s">
        <v>3553</v>
      </c>
      <c r="C123" s="421" t="str">
        <f t="array" ref="C123">IFERROR(INDEX($B$22:$B$546, MATCH(0, COUNTIF($C$21:C122, $B$22:$B$546&amp;"") + IF($B$22:$B$546="",1,0), 0)), "")</f>
        <v>World Vision Mozambique</v>
      </c>
      <c r="D123" s="421" t="s">
        <v>3554</v>
      </c>
    </row>
    <row r="124" spans="1:4" s="11" customFormat="1" x14ac:dyDescent="0.2">
      <c r="A124" s="422" t="s">
        <v>3555</v>
      </c>
      <c r="B124" s="421" t="s">
        <v>3553</v>
      </c>
      <c r="C124" s="421" t="str">
        <f t="array" ref="C124">IFERROR(INDEX($B$22:$B$546, MATCH(0, COUNTIF($C$21:C123, $B$22:$B$546&amp;"") + IF($B$22:$B$546="",1,0), 0)), "")</f>
        <v>World Vision Malawi</v>
      </c>
      <c r="D124" s="421" t="s">
        <v>3554</v>
      </c>
    </row>
    <row r="125" spans="1:4" s="11" customFormat="1" x14ac:dyDescent="0.2">
      <c r="A125" s="422" t="s">
        <v>3556</v>
      </c>
      <c r="B125" s="421" t="s">
        <v>3553</v>
      </c>
      <c r="C125" s="421" t="str">
        <f t="array" ref="C125">IFERROR(INDEX($B$22:$B$546, MATCH(0, COUNTIF($C$21:C124, $B$22:$B$546&amp;"") + IF($B$22:$B$546="",1,0), 0)), "")</f>
        <v>Save the Children Federation, Inc.</v>
      </c>
      <c r="D125" s="421" t="s">
        <v>3554</v>
      </c>
    </row>
    <row r="126" spans="1:4" s="11" customFormat="1" x14ac:dyDescent="0.2">
      <c r="A126" s="422" t="s">
        <v>3557</v>
      </c>
      <c r="B126" s="421" t="s">
        <v>3553</v>
      </c>
      <c r="C126" s="421" t="str">
        <f t="array" ref="C126">IFERROR(INDEX($B$22:$B$546, MATCH(0, COUNTIF($C$21:C125, $B$22:$B$546&amp;"") + IF($B$22:$B$546="",1,0), 0)), "")</f>
        <v>The International Federation of Red Cross and Red Crescent Societies</v>
      </c>
      <c r="D126" s="421" t="s">
        <v>3554</v>
      </c>
    </row>
    <row r="127" spans="1:4" s="11" customFormat="1" x14ac:dyDescent="0.2">
      <c r="A127" s="422" t="s">
        <v>3558</v>
      </c>
      <c r="B127" s="421" t="s">
        <v>3553</v>
      </c>
      <c r="C127" s="421" t="str">
        <f t="array" ref="C127">IFERROR(INDEX($B$22:$B$546, MATCH(0, COUNTIF($C$21:C126, $B$22:$B$546&amp;"") + IF($B$22:$B$546="",1,0), 0)), "")</f>
        <v>International Organization for Migration</v>
      </c>
      <c r="D127" s="421" t="s">
        <v>3554</v>
      </c>
    </row>
    <row r="128" spans="1:4" s="11" customFormat="1" x14ac:dyDescent="0.2">
      <c r="A128" s="422" t="s">
        <v>3559</v>
      </c>
      <c r="B128" s="421" t="s">
        <v>3560</v>
      </c>
      <c r="C128" s="421" t="str">
        <f t="array" ref="C128">IFERROR(INDEX($B$22:$B$546, MATCH(0, COUNTIF($C$21:C127, $B$22:$B$546&amp;"") + IF($B$22:$B$546="",1,0), 0)), "")</f>
        <v>Plan International, Inc.</v>
      </c>
      <c r="D128" s="421" t="s">
        <v>3561</v>
      </c>
    </row>
    <row r="129" spans="1:4" s="11" customFormat="1" x14ac:dyDescent="0.2">
      <c r="A129" s="422" t="s">
        <v>3562</v>
      </c>
      <c r="B129" s="421" t="s">
        <v>3560</v>
      </c>
      <c r="C129" s="421" t="str">
        <f t="array" ref="C129">IFERROR(INDEX($B$22:$B$546, MATCH(0, COUNTIF($C$21:C128, $B$22:$B$546&amp;"") + IF($B$22:$B$546="",1,0), 0)), "")</f>
        <v>IntraHealth International, Inc.</v>
      </c>
      <c r="D129" s="421" t="s">
        <v>3561</v>
      </c>
    </row>
    <row r="130" spans="1:4" s="11" customFormat="1" x14ac:dyDescent="0.2">
      <c r="A130" s="422" t="s">
        <v>3563</v>
      </c>
      <c r="B130" s="421" t="s">
        <v>3564</v>
      </c>
      <c r="C130" s="421" t="str">
        <f t="array" ref="C130">IFERROR(INDEX($B$22:$B$546, MATCH(0, COUNTIF($C$21:C129, $B$22:$B$546&amp;"") + IF($B$22:$B$546="",1,0), 0)), "")</f>
        <v>United Nations Children's Fund</v>
      </c>
      <c r="D130" s="421" t="s">
        <v>3565</v>
      </c>
    </row>
    <row r="131" spans="1:4" s="11" customFormat="1" x14ac:dyDescent="0.2">
      <c r="A131" s="422" t="s">
        <v>3566</v>
      </c>
      <c r="B131" s="421" t="s">
        <v>3567</v>
      </c>
      <c r="C131" s="421" t="str">
        <f t="array" ref="C131">IFERROR(INDEX($B$22:$B$546, MATCH(0, COUNTIF($C$21:C130, $B$22:$B$546&amp;"") + IF($B$22:$B$546="",1,0), 0)), "")</f>
        <v>World Vision International</v>
      </c>
      <c r="D131" s="421" t="s">
        <v>3568</v>
      </c>
    </row>
    <row r="132" spans="1:4" s="11" customFormat="1" x14ac:dyDescent="0.2">
      <c r="A132" s="422" t="s">
        <v>3569</v>
      </c>
      <c r="B132" s="421" t="s">
        <v>3570</v>
      </c>
      <c r="C132" s="421" t="str">
        <f t="array" ref="C132">IFERROR(INDEX($B$22:$B$546, MATCH(0, COUNTIF($C$21:C131, $B$22:$B$546&amp;"") + IF($B$22:$B$546="",1,0), 0)), "")</f>
        <v>Humanist Institute for Co-operation with Developing Countries</v>
      </c>
      <c r="D132" s="421" t="s">
        <v>3571</v>
      </c>
    </row>
    <row r="133" spans="1:4" s="11" customFormat="1" x14ac:dyDescent="0.2">
      <c r="A133" s="422" t="s">
        <v>3572</v>
      </c>
      <c r="B133" s="421" t="s">
        <v>3573</v>
      </c>
      <c r="C133" s="421" t="str">
        <f t="array" ref="C133">IFERROR(INDEX($B$22:$B$546, MATCH(0, COUNTIF($C$21:C132, $B$22:$B$546&amp;"") + IF($B$22:$B$546="",1,0), 0)), "")</f>
        <v>Economic Relations Division, Ministry of Finance, Government of the People's Republic of Bangladesh</v>
      </c>
      <c r="D133" s="421" t="s">
        <v>3574</v>
      </c>
    </row>
    <row r="134" spans="1:4" s="11" customFormat="1" x14ac:dyDescent="0.2">
      <c r="A134" s="422" t="s">
        <v>3575</v>
      </c>
      <c r="B134" s="421" t="s">
        <v>3576</v>
      </c>
      <c r="C134" s="421" t="str">
        <f t="array" ref="C134">IFERROR(INDEX($B$22:$B$546, MATCH(0, COUNTIF($C$21:C133, $B$22:$B$546&amp;"") + IF($B$22:$B$546="",1,0), 0)), "")</f>
        <v>Ministry of Health of the Government of the Republic of Honduras</v>
      </c>
      <c r="D134" s="421" t="s">
        <v>3577</v>
      </c>
    </row>
    <row r="135" spans="1:4" s="11" customFormat="1" x14ac:dyDescent="0.2">
      <c r="A135" s="422" t="s">
        <v>3578</v>
      </c>
      <c r="B135" s="421" t="s">
        <v>3570</v>
      </c>
      <c r="C135" s="421" t="str">
        <f t="array" ref="C135">IFERROR(INDEX($B$22:$B$546, MATCH(0, COUNTIF($C$21:C134, $B$22:$B$546&amp;"") + IF($B$22:$B$546="",1,0), 0)), "")</f>
        <v>Department of Economic Affairs, Ministry of Finance of the Government of India</v>
      </c>
      <c r="D135" s="421" t="s">
        <v>3571</v>
      </c>
    </row>
    <row r="136" spans="1:4" s="11" customFormat="1" x14ac:dyDescent="0.2">
      <c r="A136" s="422" t="s">
        <v>3579</v>
      </c>
      <c r="B136" s="421" t="s">
        <v>3570</v>
      </c>
      <c r="C136" s="421" t="str">
        <f t="array" ref="C136">IFERROR(INDEX($B$22:$B$546, MATCH(0, COUNTIF($C$21:C135, $B$22:$B$546&amp;"") + IF($B$22:$B$546="",1,0), 0)), "")</f>
        <v>National Treasury of the Government of the Republic of Kenya</v>
      </c>
      <c r="D136" s="421" t="s">
        <v>3571</v>
      </c>
    </row>
    <row r="137" spans="1:4" s="11" customFormat="1" x14ac:dyDescent="0.2">
      <c r="A137" s="422" t="s">
        <v>3580</v>
      </c>
      <c r="B137" s="421" t="s">
        <v>3581</v>
      </c>
      <c r="C137" s="421" t="str">
        <f t="array" ref="C137">IFERROR(INDEX($B$22:$B$546, MATCH(0, COUNTIF($C$21:C136, $B$22:$B$546&amp;"") + IF($B$22:$B$546="",1,0), 0)), "")</f>
        <v>The Ministry of Health of the Government of the Togolese Republic</v>
      </c>
      <c r="D137" s="421" t="s">
        <v>3582</v>
      </c>
    </row>
    <row r="138" spans="1:4" s="11" customFormat="1" x14ac:dyDescent="0.2">
      <c r="A138" s="422" t="s">
        <v>3583</v>
      </c>
      <c r="B138" s="421" t="s">
        <v>3584</v>
      </c>
      <c r="C138" s="421" t="str">
        <f t="array" ref="C138">IFERROR(INDEX($B$22:$B$546, MATCH(0, COUNTIF($C$21:C137, $B$22:$B$546&amp;"") + IF($B$22:$B$546="",1,0), 0)), "")</f>
        <v>Primature de la République Togolaise</v>
      </c>
      <c r="D138" s="421" t="s">
        <v>3585</v>
      </c>
    </row>
    <row r="139" spans="1:4" s="11" customFormat="1" x14ac:dyDescent="0.2">
      <c r="A139" s="422" t="s">
        <v>3586</v>
      </c>
      <c r="B139" s="421" t="s">
        <v>3587</v>
      </c>
      <c r="C139" s="421" t="str">
        <f t="array" ref="C139">IFERROR(INDEX($B$22:$B$546, MATCH(0, COUNTIF($C$21:C138, $B$22:$B$546&amp;"") + IF($B$22:$B$546="",1,0), 0)), "")</f>
        <v>Population Services International</v>
      </c>
      <c r="D139" s="421" t="s">
        <v>3588</v>
      </c>
    </row>
    <row r="140" spans="1:4" s="11" customFormat="1" x14ac:dyDescent="0.2">
      <c r="A140" s="422" t="s">
        <v>3589</v>
      </c>
      <c r="B140" s="421" t="s">
        <v>3590</v>
      </c>
      <c r="C140" s="421" t="str">
        <f t="array" ref="C140">IFERROR(INDEX($B$22:$B$546, MATCH(0, COUNTIF($C$21:C139, $B$22:$B$546&amp;"") + IF($B$22:$B$546="",1,0), 0)), "")</f>
        <v>Western Cape Government: Health</v>
      </c>
      <c r="D140" s="421" t="s">
        <v>3591</v>
      </c>
    </row>
    <row r="141" spans="1:4" s="11" customFormat="1" x14ac:dyDescent="0.2">
      <c r="A141" s="422" t="s">
        <v>3592</v>
      </c>
      <c r="B141" s="421" t="s">
        <v>3590</v>
      </c>
      <c r="C141" s="421" t="str">
        <f t="array" ref="C141">IFERROR(INDEX($B$22:$B$546, MATCH(0, COUNTIF($C$21:C140, $B$22:$B$546&amp;"") + IF($B$22:$B$546="",1,0), 0)), "")</f>
        <v>Networking HIV, AIDS Community of South Africa NPC (NACOSA)</v>
      </c>
      <c r="D141" s="421" t="s">
        <v>3591</v>
      </c>
    </row>
    <row r="142" spans="1:4" s="11" customFormat="1" x14ac:dyDescent="0.2">
      <c r="A142" s="422" t="s">
        <v>3593</v>
      </c>
      <c r="B142" s="421" t="s">
        <v>3594</v>
      </c>
      <c r="C142" s="421" t="str">
        <f t="array" ref="C142">IFERROR(INDEX($B$22:$B$546, MATCH(0, COUNTIF($C$21:C141, $B$22:$B$546&amp;"") + IF($B$22:$B$546="",1,0), 0)), "")</f>
        <v>National Department of Health of the Government of the Republic of South Africa</v>
      </c>
      <c r="D142" s="421" t="s">
        <v>3595</v>
      </c>
    </row>
    <row r="143" spans="1:4" s="11" customFormat="1" x14ac:dyDescent="0.2">
      <c r="A143" s="422" t="s">
        <v>3596</v>
      </c>
      <c r="B143" s="421" t="s">
        <v>3594</v>
      </c>
      <c r="C143" s="421" t="str">
        <f t="array" ref="C143">IFERROR(INDEX($B$22:$B$546, MATCH(0, COUNTIF($C$21:C142, $B$22:$B$546&amp;"") + IF($B$22:$B$546="",1,0), 0)), "")</f>
        <v>Right to Care</v>
      </c>
      <c r="D143" s="421" t="s">
        <v>3595</v>
      </c>
    </row>
    <row r="144" spans="1:4" s="11" customFormat="1" x14ac:dyDescent="0.2">
      <c r="A144" s="422" t="s">
        <v>3597</v>
      </c>
      <c r="B144" s="421" t="s">
        <v>3598</v>
      </c>
      <c r="C144" s="421" t="str">
        <f t="array" ref="C144">IFERROR(INDEX($B$22:$B$546, MATCH(0, COUNTIF($C$21:C143, $B$22:$B$546&amp;"") + IF($B$22:$B$546="",1,0), 0)), "")</f>
        <v>Soul City Institute for Health and Development Communication</v>
      </c>
      <c r="D144" s="421" t="s">
        <v>3599</v>
      </c>
    </row>
    <row r="145" spans="1:4" s="11" customFormat="1" x14ac:dyDescent="0.2">
      <c r="A145" s="422" t="s">
        <v>3600</v>
      </c>
      <c r="B145" s="421" t="s">
        <v>3601</v>
      </c>
      <c r="C145" s="421" t="str">
        <f t="array" ref="C145">IFERROR(INDEX($B$22:$B$546, MATCH(0, COUNTIF($C$21:C144, $B$22:$B$546&amp;"") + IF($B$22:$B$546="",1,0), 0)), "")</f>
        <v>Ministry of Health of the Government of the Republic of El Salvador</v>
      </c>
      <c r="D145" s="421" t="s">
        <v>3602</v>
      </c>
    </row>
    <row r="146" spans="1:4" s="11" customFormat="1" x14ac:dyDescent="0.2">
      <c r="A146" s="422" t="s">
        <v>3603</v>
      </c>
      <c r="B146" s="421" t="s">
        <v>3598</v>
      </c>
      <c r="C146" s="421" t="str">
        <f t="array" ref="C146">IFERROR(INDEX($B$22:$B$546, MATCH(0, COUNTIF($C$21:C145, $B$22:$B$546&amp;"") + IF($B$22:$B$546="",1,0), 0)), "")</f>
        <v>Republican Center of State Sanitary-Epidemiological Surveillance of the Republic of Uzbekistan</v>
      </c>
      <c r="D146" s="421" t="s">
        <v>3599</v>
      </c>
    </row>
    <row r="147" spans="1:4" s="11" customFormat="1" x14ac:dyDescent="0.2">
      <c r="A147" s="422" t="s">
        <v>3604</v>
      </c>
      <c r="B147" s="421" t="s">
        <v>3605</v>
      </c>
      <c r="C147" s="421" t="str">
        <f t="array" ref="C147">IFERROR(INDEX($B$22:$B$546, MATCH(0, COUNTIF($C$21:C146, $B$22:$B$546&amp;"") + IF($B$22:$B$546="",1,0), 0)), "")</f>
        <v>World Vision India</v>
      </c>
      <c r="D147" s="421" t="s">
        <v>3606</v>
      </c>
    </row>
    <row r="148" spans="1:4" s="11" customFormat="1" x14ac:dyDescent="0.2">
      <c r="A148" s="422" t="s">
        <v>3607</v>
      </c>
      <c r="B148" s="421" t="s">
        <v>3608</v>
      </c>
      <c r="C148" s="421" t="str">
        <f t="array" ref="C148">IFERROR(INDEX($B$22:$B$546, MATCH(0, COUNTIF($C$21:C147, $B$22:$B$546&amp;"") + IF($B$22:$B$546="",1,0), 0)), "")</f>
        <v>United Nations Office for Project Services</v>
      </c>
      <c r="D148" s="421" t="s">
        <v>3609</v>
      </c>
    </row>
    <row r="149" spans="1:4" s="11" customFormat="1" x14ac:dyDescent="0.2">
      <c r="A149" s="422" t="s">
        <v>3610</v>
      </c>
      <c r="B149" s="421" t="s">
        <v>3611</v>
      </c>
      <c r="C149" s="421" t="str">
        <f t="array" ref="C149">IFERROR(INDEX($B$22:$B$546, MATCH(0, COUNTIF($C$21:C148, $B$22:$B$546&amp;"") + IF($B$22:$B$546="",1,0), 0)), "")</f>
        <v>Churches Health Association of Zambia</v>
      </c>
      <c r="D149" s="421" t="s">
        <v>3612</v>
      </c>
    </row>
    <row r="150" spans="1:4" s="11" customFormat="1" x14ac:dyDescent="0.2">
      <c r="A150" s="422" t="s">
        <v>3613</v>
      </c>
      <c r="B150" s="421" t="s">
        <v>3611</v>
      </c>
      <c r="C150" s="421" t="str">
        <f t="array" ref="C150">IFERROR(INDEX($B$22:$B$546, MATCH(0, COUNTIF($C$21:C149, $B$22:$B$546&amp;"") + IF($B$22:$B$546="",1,0), 0)), "")</f>
        <v>Ministry of Health of the Government of the Republic of Zambia</v>
      </c>
      <c r="D150" s="421" t="s">
        <v>3612</v>
      </c>
    </row>
    <row r="151" spans="1:4" s="11" customFormat="1" x14ac:dyDescent="0.2">
      <c r="A151" s="422" t="s">
        <v>3614</v>
      </c>
      <c r="B151" s="421" t="s">
        <v>3611</v>
      </c>
      <c r="C151" s="421" t="str">
        <f t="array" ref="C151">IFERROR(INDEX($B$22:$B$546, MATCH(0, COUNTIF($C$21:C150, $B$22:$B$546&amp;"") + IF($B$22:$B$546="",1,0), 0)), "")</f>
        <v>The Ministry of Health and Child Care of the Government of the Republic of Zimbabwe</v>
      </c>
      <c r="D151" s="421" t="s">
        <v>3612</v>
      </c>
    </row>
    <row r="152" spans="1:4" s="11" customFormat="1" x14ac:dyDescent="0.2">
      <c r="A152" s="422" t="s">
        <v>3615</v>
      </c>
      <c r="B152" s="421" t="s">
        <v>3616</v>
      </c>
      <c r="C152" s="421" t="str">
        <f t="array" ref="C152">IFERROR(INDEX($B$22:$B$546, MATCH(0, COUNTIF($C$21:C151, $B$22:$B$546&amp;"") + IF($B$22:$B$546="",1,0), 0)), "")</f>
        <v>Caritas  Congo ASBL</v>
      </c>
      <c r="D152" s="421" t="s">
        <v>3617</v>
      </c>
    </row>
    <row r="153" spans="1:4" s="11" customFormat="1" x14ac:dyDescent="0.2">
      <c r="A153" s="422" t="s">
        <v>3618</v>
      </c>
      <c r="B153" s="421" t="s">
        <v>3616</v>
      </c>
      <c r="C153" s="421" t="str">
        <f t="array" ref="C153">IFERROR(INDEX($B$22:$B$546, MATCH(0, COUNTIF($C$21:C152, $B$22:$B$546&amp;"") + IF($B$22:$B$546="",1,0), 0)), "")</f>
        <v>Ministry of Health of the Kingdom of Morocco</v>
      </c>
      <c r="D153" s="421" t="s">
        <v>3617</v>
      </c>
    </row>
    <row r="154" spans="1:4" s="11" customFormat="1" x14ac:dyDescent="0.2">
      <c r="A154" s="422" t="s">
        <v>3619</v>
      </c>
      <c r="B154" s="421" t="s">
        <v>3616</v>
      </c>
      <c r="C154" s="421" t="str">
        <f t="array" ref="C154">IFERROR(INDEX($B$22:$B$546, MATCH(0, COUNTIF($C$21:C153, $B$22:$B$546&amp;"") + IF($B$22:$B$546="",1,0), 0)), "")</f>
        <v>Ministry of National Health Services, Regulations and Coordination of the Government of Pakistan</v>
      </c>
      <c r="D154" s="421" t="s">
        <v>3617</v>
      </c>
    </row>
    <row r="155" spans="1:4" s="11" customFormat="1" x14ac:dyDescent="0.2">
      <c r="A155" s="422" t="s">
        <v>3620</v>
      </c>
      <c r="B155" s="421" t="s">
        <v>3616</v>
      </c>
      <c r="C155" s="421" t="str">
        <f t="array" ref="C155">IFERROR(INDEX($B$22:$B$546, MATCH(0, COUNTIF($C$21:C154, $B$22:$B$546&amp;"") + IF($B$22:$B$546="",1,0), 0)), "")</f>
        <v>National Religious Association for Social Development (NRASD)</v>
      </c>
      <c r="D155" s="421" t="s">
        <v>3617</v>
      </c>
    </row>
    <row r="156" spans="1:4" s="11" customFormat="1" x14ac:dyDescent="0.2">
      <c r="A156" s="422" t="s">
        <v>3621</v>
      </c>
      <c r="B156" s="421" t="s">
        <v>3504</v>
      </c>
      <c r="C156" s="421" t="str">
        <f t="array" ref="C156">IFERROR(INDEX($B$22:$B$546, MATCH(0, COUNTIF($C$21:C155, $B$22:$B$546&amp;"") + IF($B$22:$B$546="",1,0), 0)), "")</f>
        <v>Alliance Nationale Contre le Sida - Sénégal</v>
      </c>
      <c r="D156" s="421" t="s">
        <v>3622</v>
      </c>
    </row>
    <row r="157" spans="1:4" s="11" customFormat="1" x14ac:dyDescent="0.2">
      <c r="A157" s="422" t="s">
        <v>3623</v>
      </c>
      <c r="B157" s="421" t="s">
        <v>3504</v>
      </c>
      <c r="C157" s="421" t="str">
        <f t="array" ref="C157">IFERROR(INDEX($B$22:$B$546, MATCH(0, COUNTIF($C$21:C156, $B$22:$B$546&amp;"") + IF($B$22:$B$546="",1,0), 0)), "")</f>
        <v>The Family Planning Association of Sri Lanka</v>
      </c>
      <c r="D157" s="421" t="s">
        <v>3622</v>
      </c>
    </row>
    <row r="158" spans="1:4" s="11" customFormat="1" x14ac:dyDescent="0.2">
      <c r="A158" s="422" t="s">
        <v>3624</v>
      </c>
      <c r="B158" s="421" t="s">
        <v>3504</v>
      </c>
      <c r="C158" s="421" t="str">
        <f t="array" ref="C158">IFERROR(INDEX($B$22:$B$546, MATCH(0, COUNTIF($C$21:C157, $B$22:$B$546&amp;"") + IF($B$22:$B$546="",1,0), 0)), "")</f>
        <v>Ministry of Health, Nutrition &amp; Indigenous Medicine of the Government of the Democratic Socialist Republic of Sri Lanka</v>
      </c>
      <c r="D158" s="421" t="s">
        <v>3622</v>
      </c>
    </row>
    <row r="159" spans="1:4" s="11" customFormat="1" x14ac:dyDescent="0.2">
      <c r="A159" s="422" t="s">
        <v>3625</v>
      </c>
      <c r="B159" s="421" t="s">
        <v>3626</v>
      </c>
      <c r="C159" s="421" t="str">
        <f t="array" ref="C159">IFERROR(INDEX($B$22:$B$546, MATCH(0, COUNTIF($C$21:C158, $B$22:$B$546&amp;"") + IF($B$22:$B$546="",1,0), 0)), "")</f>
        <v>Ministry of Finance of the Government of the Kingdom of Lesotho</v>
      </c>
      <c r="D159" s="421" t="s">
        <v>3627</v>
      </c>
    </row>
    <row r="160" spans="1:4" s="11" customFormat="1" x14ac:dyDescent="0.2">
      <c r="A160" s="422" t="s">
        <v>3628</v>
      </c>
      <c r="B160" s="421" t="s">
        <v>3629</v>
      </c>
      <c r="C160" s="421" t="str">
        <f t="array" ref="C160">IFERROR(INDEX($B$22:$B$546, MATCH(0, COUNTIF($C$21:C159, $B$22:$B$546&amp;"") + IF($B$22:$B$546="",1,0), 0)), "")</f>
        <v>Pact Lesotho</v>
      </c>
      <c r="D160" s="421" t="s">
        <v>3630</v>
      </c>
    </row>
    <row r="161" spans="1:4" s="11" customFormat="1" x14ac:dyDescent="0.2">
      <c r="A161" s="422" t="s">
        <v>3631</v>
      </c>
      <c r="B161" s="421" t="s">
        <v>3632</v>
      </c>
      <c r="C161" s="421" t="str">
        <f t="array" ref="C161">IFERROR(INDEX($B$22:$B$546, MATCH(0, COUNTIF($C$21:C160, $B$22:$B$546&amp;"") + IF($B$22:$B$546="",1,0), 0)), "")</f>
        <v>National High Council for the Fight against AIDS in the Republic of Mali (HCNLS)</v>
      </c>
      <c r="D161" s="421" t="s">
        <v>3633</v>
      </c>
    </row>
    <row r="162" spans="1:4" s="11" customFormat="1" x14ac:dyDescent="0.2">
      <c r="A162" s="422" t="s">
        <v>3634</v>
      </c>
      <c r="B162" s="421" t="s">
        <v>3635</v>
      </c>
      <c r="C162" s="421" t="str">
        <f t="array" ref="C162">IFERROR(INDEX($B$22:$B$546, MATCH(0, COUNTIF($C$21:C161, $B$22:$B$546&amp;"") + IF($B$22:$B$546="",1,0), 0)), "")</f>
        <v>Groupe Pivot Santé Population</v>
      </c>
      <c r="D162" s="421" t="s">
        <v>3636</v>
      </c>
    </row>
    <row r="163" spans="1:4" s="11" customFormat="1" x14ac:dyDescent="0.2">
      <c r="A163" s="422" t="s">
        <v>3637</v>
      </c>
      <c r="B163" s="421" t="s">
        <v>3638</v>
      </c>
      <c r="C163" s="421" t="str">
        <f t="array" ref="C163">IFERROR(INDEX($B$22:$B$546, MATCH(0, COUNTIF($C$21:C162, $B$22:$B$546&amp;"") + IF($B$22:$B$546="",1,0), 0)), "")</f>
        <v>The Ministry of Health of the Government of the Republic of Mali</v>
      </c>
      <c r="D163" s="421" t="s">
        <v>3639</v>
      </c>
    </row>
    <row r="164" spans="1:4" s="11" customFormat="1" x14ac:dyDescent="0.2">
      <c r="A164" s="422" t="s">
        <v>3640</v>
      </c>
      <c r="B164" s="421" t="s">
        <v>3638</v>
      </c>
      <c r="C164" s="421" t="str">
        <f t="array" ref="C164">IFERROR(INDEX($B$22:$B$546, MATCH(0, COUNTIF($C$21:C163, $B$22:$B$546&amp;"") + IF($B$22:$B$546="",1,0), 0)), "")</f>
        <v>Public Institution - Coordination, Implementation and Monitoring Unit of the Health  System Projects</v>
      </c>
      <c r="D164" s="421" t="s">
        <v>3639</v>
      </c>
    </row>
    <row r="165" spans="1:4" s="11" customFormat="1" x14ac:dyDescent="0.2">
      <c r="A165" s="422" t="s">
        <v>3641</v>
      </c>
      <c r="B165" s="421" t="s">
        <v>3642</v>
      </c>
      <c r="C165" s="421" t="str">
        <f t="array" ref="C165">IFERROR(INDEX($B$22:$B$546, MATCH(0, COUNTIF($C$21:C164, $B$22:$B$546&amp;"") + IF($B$22:$B$546="",1,0), 0)), "")</f>
        <v>The Ministry of Health of the Government of the Former Yugoslav Republic of Macedonia</v>
      </c>
      <c r="D165" s="421" t="s">
        <v>3643</v>
      </c>
    </row>
    <row r="166" spans="1:4" s="11" customFormat="1" x14ac:dyDescent="0.2">
      <c r="A166" s="422" t="s">
        <v>3644</v>
      </c>
      <c r="B166" s="421" t="s">
        <v>3645</v>
      </c>
      <c r="C166" s="421" t="str">
        <f t="array" ref="C166">IFERROR(INDEX($B$22:$B$546, MATCH(0, COUNTIF($C$21:C165, $B$22:$B$546&amp;"") + IF($B$22:$B$546="",1,0), 0)), "")</f>
        <v>Ministry of Health of the Government of the Republic of Malawi</v>
      </c>
      <c r="D166" s="421" t="s">
        <v>3646</v>
      </c>
    </row>
    <row r="167" spans="1:4" s="11" customFormat="1" x14ac:dyDescent="0.2">
      <c r="A167" s="422" t="s">
        <v>3647</v>
      </c>
      <c r="B167" s="421" t="s">
        <v>3648</v>
      </c>
      <c r="C167" s="421" t="str">
        <f t="array" ref="C167">IFERROR(INDEX($B$22:$B$546, MATCH(0, COUNTIF($C$21:C166, $B$22:$B$546&amp;"") + IF($B$22:$B$546="",1,0), 0)), "")</f>
        <v>The Registered Trustees of the National AIDS Commission Trust of the Republic of Malawi</v>
      </c>
      <c r="D167" s="421" t="s">
        <v>3649</v>
      </c>
    </row>
    <row r="168" spans="1:4" s="11" customFormat="1" x14ac:dyDescent="0.2">
      <c r="A168" s="422" t="s">
        <v>3650</v>
      </c>
      <c r="B168" s="421" t="s">
        <v>3651</v>
      </c>
      <c r="C168" s="421" t="str">
        <f t="array" ref="C168">IFERROR(INDEX($B$22:$B$546, MATCH(0, COUNTIF($C$21:C167, $B$22:$B$546&amp;"") + IF($B$22:$B$546="",1,0), 0)), "")</f>
        <v>Center for Health Policies and Studies</v>
      </c>
      <c r="D168" s="421" t="s">
        <v>3652</v>
      </c>
    </row>
    <row r="169" spans="1:4" s="11" customFormat="1" x14ac:dyDescent="0.2">
      <c r="A169" s="422" t="s">
        <v>3653</v>
      </c>
      <c r="B169" s="421" t="s">
        <v>3654</v>
      </c>
      <c r="C169" s="421" t="str">
        <f t="array" ref="C169">IFERROR(INDEX($B$22:$B$546, MATCH(0, COUNTIF($C$21:C168, $B$22:$B$546&amp;"") + IF($B$22:$B$546="",1,0), 0)), "")</f>
        <v>Ministry of Health of the Government of Mozambique</v>
      </c>
      <c r="D169" s="421" t="s">
        <v>3655</v>
      </c>
    </row>
    <row r="170" spans="1:4" s="11" customFormat="1" x14ac:dyDescent="0.2">
      <c r="A170" s="422" t="s">
        <v>3656</v>
      </c>
      <c r="B170" s="421" t="s">
        <v>3654</v>
      </c>
      <c r="C170" s="421" t="str">
        <f t="array" ref="C170">IFERROR(INDEX($B$22:$B$546, MATCH(0, COUNTIF($C$21:C169, $B$22:$B$546&amp;"") + IF($B$22:$B$546="",1,0), 0)), "")</f>
        <v>Fundação para o Desenvolvimento da Comunidade (FDC)</v>
      </c>
      <c r="D170" s="421" t="s">
        <v>3655</v>
      </c>
    </row>
    <row r="171" spans="1:4" s="11" customFormat="1" x14ac:dyDescent="0.2">
      <c r="A171" s="422" t="s">
        <v>3657</v>
      </c>
      <c r="B171" s="421" t="s">
        <v>3654</v>
      </c>
      <c r="C171" s="421" t="str">
        <f t="array" ref="C171">IFERROR(INDEX($B$22:$B$546, MATCH(0, COUNTIF($C$21:C170, $B$22:$B$546&amp;"") + IF($B$22:$B$546="",1,0), 0)), "")</f>
        <v>Ministry of Health and Quality of Life (implementing through the National AIDS Secretariat) of the Government of the Republic of Mauritius</v>
      </c>
      <c r="D171" s="421" t="s">
        <v>3655</v>
      </c>
    </row>
    <row r="172" spans="1:4" s="11" customFormat="1" x14ac:dyDescent="0.2">
      <c r="A172" s="422" t="s">
        <v>3658</v>
      </c>
      <c r="B172" s="421" t="s">
        <v>3659</v>
      </c>
      <c r="C172" s="421" t="str">
        <f t="array" ref="C172">IFERROR(INDEX($B$22:$B$546, MATCH(0, COUNTIF($C$21:C171, $B$22:$B$546&amp;"") + IF($B$22:$B$546="",1,0), 0)), "")</f>
        <v>Prévention Information Lutte contre le Sida</v>
      </c>
      <c r="D172" s="421" t="s">
        <v>3660</v>
      </c>
    </row>
    <row r="173" spans="1:4" s="11" customFormat="1" x14ac:dyDescent="0.2">
      <c r="A173" s="422" t="s">
        <v>3661</v>
      </c>
      <c r="B173" s="421" t="s">
        <v>3662</v>
      </c>
      <c r="C173" s="421" t="str">
        <f t="array" ref="C173">IFERROR(INDEX($B$22:$B$546, MATCH(0, COUNTIF($C$21:C172, $B$22:$B$546&amp;"") + IF($B$22:$B$546="",1,0), 0)), "")</f>
        <v>ActionAid International Malawi</v>
      </c>
      <c r="D173" s="421" t="s">
        <v>3663</v>
      </c>
    </row>
    <row r="174" spans="1:4" s="11" customFormat="1" x14ac:dyDescent="0.2">
      <c r="A174" s="422" t="s">
        <v>3664</v>
      </c>
      <c r="B174" s="421" t="s">
        <v>3665</v>
      </c>
      <c r="C174" s="421" t="str">
        <f t="array" ref="C174">IFERROR(INDEX($B$22:$B$546, MATCH(0, COUNTIF($C$21:C173, $B$22:$B$546&amp;"") + IF($B$22:$B$546="",1,0), 0)), "")</f>
        <v>Malaysian AIDS Council</v>
      </c>
      <c r="D174" s="421" t="s">
        <v>3666</v>
      </c>
    </row>
    <row r="175" spans="1:4" s="11" customFormat="1" x14ac:dyDescent="0.2">
      <c r="A175" s="422" t="s">
        <v>3667</v>
      </c>
      <c r="B175" s="421" t="s">
        <v>3654</v>
      </c>
      <c r="C175" s="421" t="str">
        <f t="array" ref="C175">IFERROR(INDEX($B$22:$B$546, MATCH(0, COUNTIF($C$21:C174, $B$22:$B$546&amp;"") + IF($B$22:$B$546="",1,0), 0)), "")</f>
        <v>The Ministry of Health and Population of the Government of Nepal</v>
      </c>
      <c r="D175" s="421" t="s">
        <v>3655</v>
      </c>
    </row>
    <row r="176" spans="1:4" s="11" customFormat="1" x14ac:dyDescent="0.2">
      <c r="A176" s="422" t="s">
        <v>3668</v>
      </c>
      <c r="B176" s="421" t="s">
        <v>3669</v>
      </c>
      <c r="C176" s="421" t="str">
        <f t="array" ref="C176">IFERROR(INDEX($B$22:$B$546, MATCH(0, COUNTIF($C$21:C175, $B$22:$B$546&amp;"") + IF($B$22:$B$546="",1,0), 0)), "")</f>
        <v>Coordination Intersectorielle de Lutte contre les IST/VIH/SIDA de la République du Niger</v>
      </c>
      <c r="D176" s="421" t="s">
        <v>3670</v>
      </c>
    </row>
    <row r="177" spans="1:4" s="11" customFormat="1" x14ac:dyDescent="0.2">
      <c r="A177" s="422" t="s">
        <v>3671</v>
      </c>
      <c r="B177" s="421" t="s">
        <v>3672</v>
      </c>
      <c r="C177" s="421" t="str">
        <f t="array" ref="C177">IFERROR(INDEX($B$22:$B$546, MATCH(0, COUNTIF($C$21:C176, $B$22:$B$546&amp;"") + IF($B$22:$B$546="",1,0), 0)), "")</f>
        <v>Society For Family Health</v>
      </c>
      <c r="D177" s="421" t="s">
        <v>3673</v>
      </c>
    </row>
    <row r="178" spans="1:4" s="11" customFormat="1" x14ac:dyDescent="0.2">
      <c r="A178" s="422" t="s">
        <v>3674</v>
      </c>
      <c r="B178" s="421" t="s">
        <v>3675</v>
      </c>
      <c r="C178" s="421" t="str">
        <f t="array" ref="C178">IFERROR(INDEX($B$22:$B$546, MATCH(0, COUNTIF($C$21:C177, $B$22:$B$546&amp;"") + IF($B$22:$B$546="",1,0), 0)), "")</f>
        <v>National Malaria Elimination Programme of the Federal Ministry of Health of the Government of the Federal Republic of Nigeria</v>
      </c>
      <c r="D178" s="421" t="s">
        <v>3676</v>
      </c>
    </row>
    <row r="179" spans="1:4" s="11" customFormat="1" x14ac:dyDescent="0.2">
      <c r="A179" s="422" t="s">
        <v>3677</v>
      </c>
      <c r="B179" s="421" t="s">
        <v>3678</v>
      </c>
      <c r="C179" s="421" t="str">
        <f t="array" ref="C179">IFERROR(INDEX($B$22:$B$546, MATCH(0, COUNTIF($C$21:C178, $B$22:$B$546&amp;"") + IF($B$22:$B$546="",1,0), 0)), "")</f>
        <v>Association For Reproductive And Family Health</v>
      </c>
      <c r="D179" s="421" t="s">
        <v>3679</v>
      </c>
    </row>
    <row r="180" spans="1:4" s="11" customFormat="1" x14ac:dyDescent="0.2">
      <c r="A180" s="422" t="s">
        <v>3680</v>
      </c>
      <c r="B180" s="421" t="s">
        <v>3681</v>
      </c>
      <c r="C180" s="421" t="str">
        <f t="array" ref="C180">IFERROR(INDEX($B$22:$B$546, MATCH(0, COUNTIF($C$21:C179, $B$22:$B$546&amp;"") + IF($B$22:$B$546="",1,0), 0)), "")</f>
        <v>National Agency for the Control of AIDS</v>
      </c>
      <c r="D180" s="421" t="s">
        <v>3682</v>
      </c>
    </row>
    <row r="181" spans="1:4" s="11" customFormat="1" x14ac:dyDescent="0.2">
      <c r="A181" s="422" t="s">
        <v>3683</v>
      </c>
      <c r="B181" s="421" t="s">
        <v>3681</v>
      </c>
      <c r="C181" s="421" t="str">
        <f t="array" ref="C181">IFERROR(INDEX($B$22:$B$546, MATCH(0, COUNTIF($C$21:C180, $B$22:$B$546&amp;"") + IF($B$22:$B$546="",1,0), 0)), "")</f>
        <v>Institute of Human Virology Nigeria</v>
      </c>
      <c r="D181" s="421" t="s">
        <v>3682</v>
      </c>
    </row>
    <row r="182" spans="1:4" s="11" customFormat="1" x14ac:dyDescent="0.2">
      <c r="A182" s="422" t="s">
        <v>3684</v>
      </c>
      <c r="B182" s="421" t="s">
        <v>3685</v>
      </c>
      <c r="C182" s="421" t="str">
        <f t="array" ref="C182">IFERROR(INDEX($B$22:$B$546, MATCH(0, COUNTIF($C$21:C181, $B$22:$B$546&amp;"") + IF($B$22:$B$546="",1,0), 0)), "")</f>
        <v>Instituto Nicaragüense de Seguridad Social</v>
      </c>
      <c r="D182" s="421" t="s">
        <v>3686</v>
      </c>
    </row>
    <row r="183" spans="1:4" s="11" customFormat="1" x14ac:dyDescent="0.2">
      <c r="A183" s="422" t="s">
        <v>3687</v>
      </c>
      <c r="B183" s="421" t="s">
        <v>3688</v>
      </c>
      <c r="C183" s="421" t="str">
        <f t="array" ref="C183">IFERROR(INDEX($B$22:$B$546, MATCH(0, COUNTIF($C$21:C182, $B$22:$B$546&amp;"") + IF($B$22:$B$546="",1,0), 0)), "")</f>
        <v>Federación Red NICASALUD</v>
      </c>
      <c r="D183" s="421" t="s">
        <v>3689</v>
      </c>
    </row>
    <row r="184" spans="1:4" s="11" customFormat="1" x14ac:dyDescent="0.2">
      <c r="A184" s="422" t="s">
        <v>3690</v>
      </c>
      <c r="B184" s="421" t="s">
        <v>3691</v>
      </c>
      <c r="C184" s="421" t="str">
        <f t="array" ref="C184">IFERROR(INDEX($B$22:$B$546, MATCH(0, COUNTIF($C$21:C183, $B$22:$B$546&amp;"") + IF($B$22:$B$546="",1,0), 0)), "")</f>
        <v>Ministry of Health and Social Services of the Government of Namibia</v>
      </c>
      <c r="D184" s="421" t="s">
        <v>3692</v>
      </c>
    </row>
    <row r="185" spans="1:4" s="11" customFormat="1" x14ac:dyDescent="0.2">
      <c r="A185" s="422" t="s">
        <v>3693</v>
      </c>
      <c r="B185" s="421" t="s">
        <v>3694</v>
      </c>
      <c r="C185" s="421" t="str">
        <f t="array" ref="C185">IFERROR(INDEX($B$22:$B$546, MATCH(0, COUNTIF($C$21:C184, $B$22:$B$546&amp;"") + IF($B$22:$B$546="",1,0), 0)), "")</f>
        <v>Namibia Network of AIDS Service Organizations</v>
      </c>
      <c r="D185" s="421" t="s">
        <v>3695</v>
      </c>
    </row>
    <row r="186" spans="1:4" s="11" customFormat="1" x14ac:dyDescent="0.2">
      <c r="A186" s="422" t="s">
        <v>3696</v>
      </c>
      <c r="B186" s="421" t="s">
        <v>3697</v>
      </c>
      <c r="C186" s="421" t="str">
        <f t="array" ref="C186">IFERROR(INDEX($B$22:$B$546, MATCH(0, COUNTIF($C$21:C185, $B$22:$B$546&amp;"") + IF($B$22:$B$546="",1,0), 0)), "")</f>
        <v>Nai Zindagi</v>
      </c>
      <c r="D186" s="421" t="s">
        <v>3698</v>
      </c>
    </row>
    <row r="187" spans="1:4" s="11" customFormat="1" x14ac:dyDescent="0.2">
      <c r="A187" s="422" t="s">
        <v>3699</v>
      </c>
      <c r="B187" s="421" t="s">
        <v>3697</v>
      </c>
      <c r="C187" s="421" t="str">
        <f t="array" ref="C187">IFERROR(INDEX($B$22:$B$546, MATCH(0, COUNTIF($C$21:C186, $B$22:$B$546&amp;"") + IF($B$22:$B$546="",1,0), 0)), "")</f>
        <v>The Indus Hospital</v>
      </c>
      <c r="D187" s="421" t="s">
        <v>3698</v>
      </c>
    </row>
    <row r="188" spans="1:4" s="11" customFormat="1" x14ac:dyDescent="0.2">
      <c r="A188" s="422" t="s">
        <v>3700</v>
      </c>
      <c r="B188" s="421" t="s">
        <v>3701</v>
      </c>
      <c r="C188" s="421" t="str">
        <f t="array" ref="C188">IFERROR(INDEX($B$22:$B$546, MATCH(0, COUNTIF($C$21:C187, $B$22:$B$546&amp;"") + IF($B$22:$B$546="",1,0), 0)), "")</f>
        <v>Mercy Corps</v>
      </c>
      <c r="D188" s="421" t="s">
        <v>3702</v>
      </c>
    </row>
    <row r="189" spans="1:4" s="11" customFormat="1" x14ac:dyDescent="0.2">
      <c r="A189" s="422" t="s">
        <v>3703</v>
      </c>
      <c r="B189" s="421" t="s">
        <v>3704</v>
      </c>
      <c r="C189" s="421" t="str">
        <f t="array" ref="C189">IFERROR(INDEX($B$22:$B$546, MATCH(0, COUNTIF($C$21:C188, $B$22:$B$546&amp;"") + IF($B$22:$B$546="",1,0), 0)), "")</f>
        <v>National TB Control Programme Pakistan</v>
      </c>
      <c r="D189" s="421" t="s">
        <v>3705</v>
      </c>
    </row>
    <row r="190" spans="1:4" s="11" customFormat="1" x14ac:dyDescent="0.2">
      <c r="A190" s="422" t="s">
        <v>3706</v>
      </c>
      <c r="B190" s="421" t="s">
        <v>3707</v>
      </c>
      <c r="C190" s="421" t="str">
        <f t="array" ref="C190">IFERROR(INDEX($B$22:$B$546, MATCH(0, COUNTIF($C$21:C189, $B$22:$B$546&amp;"") + IF($B$22:$B$546="",1,0), 0)), "")</f>
        <v>Cicatelli Associates Inc.</v>
      </c>
      <c r="D190" s="421" t="s">
        <v>3708</v>
      </c>
    </row>
    <row r="191" spans="1:4" s="11" customFormat="1" x14ac:dyDescent="0.2">
      <c r="A191" s="422" t="s">
        <v>3709</v>
      </c>
      <c r="B191" s="421" t="s">
        <v>3707</v>
      </c>
      <c r="C191" s="421" t="str">
        <f t="array" ref="C191">IFERROR(INDEX($B$22:$B$546, MATCH(0, COUNTIF($C$21:C190, $B$22:$B$546&amp;"") + IF($B$22:$B$546="",1,0), 0)), "")</f>
        <v>Pathfinder International</v>
      </c>
      <c r="D191" s="421" t="s">
        <v>3708</v>
      </c>
    </row>
    <row r="192" spans="1:4" s="11" customFormat="1" x14ac:dyDescent="0.2">
      <c r="A192" s="422" t="s">
        <v>3710</v>
      </c>
      <c r="B192" s="421" t="s">
        <v>3707</v>
      </c>
      <c r="C192" s="421" t="str">
        <f t="array" ref="C192">IFERROR(INDEX($B$22:$B$546, MATCH(0, COUNTIF($C$21:C191, $B$22:$B$546&amp;"") + IF($B$22:$B$546="",1,0), 0)), "")</f>
        <v>Ministry of Health (PARSALUD II ,Unidad Ejecutora 123) of the Government of the Republic of Peru</v>
      </c>
      <c r="D192" s="421" t="s">
        <v>3708</v>
      </c>
    </row>
    <row r="193" spans="1:4" s="11" customFormat="1" x14ac:dyDescent="0.2">
      <c r="A193" s="422" t="s">
        <v>3711</v>
      </c>
      <c r="B193" s="421" t="s">
        <v>3707</v>
      </c>
      <c r="C193" s="421" t="str">
        <f t="array" ref="C193">IFERROR(INDEX($B$22:$B$546, MATCH(0, COUNTIF($C$21:C192, $B$22:$B$546&amp;"") + IF($B$22:$B$546="",1,0), 0)), "")</f>
        <v>Socios en Salud sucursal Peru</v>
      </c>
      <c r="D193" s="421" t="s">
        <v>3708</v>
      </c>
    </row>
    <row r="194" spans="1:4" s="11" customFormat="1" x14ac:dyDescent="0.2">
      <c r="A194" s="422" t="s">
        <v>3712</v>
      </c>
      <c r="B194" s="421" t="s">
        <v>3713</v>
      </c>
      <c r="C194" s="421" t="str">
        <f t="array" ref="C194">IFERROR(INDEX($B$22:$B$546, MATCH(0, COUNTIF($C$21:C193, $B$22:$B$546&amp;"") + IF($B$22:$B$546="",1,0), 0)), "")</f>
        <v>Department of Health, Republic of the Philippines</v>
      </c>
      <c r="D194" s="421" t="s">
        <v>3714</v>
      </c>
    </row>
    <row r="195" spans="1:4" s="11" customFormat="1" x14ac:dyDescent="0.2">
      <c r="A195" s="422" t="s">
        <v>3715</v>
      </c>
      <c r="B195" s="421" t="s">
        <v>3716</v>
      </c>
      <c r="C195" s="421" t="str">
        <f t="array" ref="C195">IFERROR(INDEX($B$22:$B$546, MATCH(0, COUNTIF($C$21:C194, $B$22:$B$546&amp;"") + IF($B$22:$B$546="",1,0), 0)), "")</f>
        <v>Pilipinas Shell Foundation, Inc.</v>
      </c>
      <c r="D195" s="421" t="s">
        <v>3717</v>
      </c>
    </row>
    <row r="196" spans="1:4" s="11" customFormat="1" x14ac:dyDescent="0.2">
      <c r="A196" s="422" t="s">
        <v>3718</v>
      </c>
      <c r="B196" s="421" t="s">
        <v>3719</v>
      </c>
      <c r="C196" s="421" t="str">
        <f t="array" ref="C196">IFERROR(INDEX($B$22:$B$546, MATCH(0, COUNTIF($C$21:C195, $B$22:$B$546&amp;"") + IF($B$22:$B$546="",1,0), 0)), "")</f>
        <v>Philippine Business for Social Progress</v>
      </c>
      <c r="D196" s="421" t="s">
        <v>3720</v>
      </c>
    </row>
    <row r="197" spans="1:4" s="11" customFormat="1" x14ac:dyDescent="0.2">
      <c r="A197" s="422" t="s">
        <v>3721</v>
      </c>
      <c r="B197" s="421" t="s">
        <v>3594</v>
      </c>
      <c r="C197" s="421" t="str">
        <f t="array" ref="C197">IFERROR(INDEX($B$22:$B$546, MATCH(0, COUNTIF($C$21:C196, $B$22:$B$546&amp;"") + IF($B$22:$B$546="",1,0), 0)), "")</f>
        <v>Centro de Información y Recursos para el Desarrollo (CIRD)</v>
      </c>
      <c r="D197" s="421" t="s">
        <v>3595</v>
      </c>
    </row>
    <row r="198" spans="1:4" s="11" customFormat="1" x14ac:dyDescent="0.2">
      <c r="A198" s="422" t="s">
        <v>3722</v>
      </c>
      <c r="B198" s="421" t="s">
        <v>3723</v>
      </c>
      <c r="C198" s="421" t="str">
        <f t="array" ref="C198">IFERROR(INDEX($B$22:$B$546, MATCH(0, COUNTIF($C$21:C197, $B$22:$B$546&amp;"") + IF($B$22:$B$546="",1,0), 0)), "")</f>
        <v>Alter Vida - Centro de Estudios y Formación para el Ecodesarrollo</v>
      </c>
      <c r="D198" s="421" t="s">
        <v>3724</v>
      </c>
    </row>
    <row r="199" spans="1:4" s="11" customFormat="1" x14ac:dyDescent="0.2">
      <c r="A199" s="422" t="s">
        <v>3725</v>
      </c>
      <c r="B199" s="421" t="s">
        <v>3723</v>
      </c>
      <c r="C199" s="421" t="str">
        <f t="array" ref="C199">IFERROR(INDEX($B$22:$B$546, MATCH(0, COUNTIF($C$21:C198, $B$22:$B$546&amp;"") + IF($B$22:$B$546="",1,0), 0)), "")</f>
        <v>Ministry of Health of the Revolutionary Government of Zanzibar</v>
      </c>
      <c r="D199" s="421" t="s">
        <v>3724</v>
      </c>
    </row>
    <row r="200" spans="1:4" s="11" customFormat="1" x14ac:dyDescent="0.2">
      <c r="A200" s="422" t="s">
        <v>3726</v>
      </c>
      <c r="B200" s="421" t="s">
        <v>3719</v>
      </c>
      <c r="C200" s="421" t="str">
        <f t="array" ref="C200">IFERROR(INDEX($B$22:$B$546, MATCH(0, COUNTIF($C$21:C199, $B$22:$B$546&amp;"") + IF($B$22:$B$546="",1,0), 0)), "")</f>
        <v>Open Health Institute</v>
      </c>
      <c r="D200" s="421" t="s">
        <v>3727</v>
      </c>
    </row>
    <row r="201" spans="1:4" s="11" customFormat="1" x14ac:dyDescent="0.2">
      <c r="A201" s="422" t="s">
        <v>3728</v>
      </c>
      <c r="B201" s="421" t="s">
        <v>3719</v>
      </c>
      <c r="C201" s="421" t="str">
        <f t="array" ref="C201">IFERROR(INDEX($B$22:$B$546, MATCH(0, COUNTIF($C$21:C200, $B$22:$B$546&amp;"") + IF($B$22:$B$546="",1,0), 0)), "")</f>
        <v>Republican Center to Fight AIDS</v>
      </c>
      <c r="D201" s="421" t="s">
        <v>3727</v>
      </c>
    </row>
    <row r="202" spans="1:4" s="11" customFormat="1" x14ac:dyDescent="0.2">
      <c r="A202" s="422" t="s">
        <v>3049</v>
      </c>
      <c r="B202" s="421" t="s">
        <v>3043</v>
      </c>
      <c r="C202" s="421" t="str">
        <f t="array" ref="C202">IFERROR(INDEX($B$22:$B$546, MATCH(0, COUNTIF($C$21:C201, $B$22:$B$546&amp;"") + IF($B$22:$B$546="",1,0), 0)), "")</f>
        <v>Ministry of Health of the Republic of Rwanda</v>
      </c>
      <c r="D202" s="421" t="s">
        <v>3044</v>
      </c>
    </row>
    <row r="203" spans="1:4" s="11" customFormat="1" x14ac:dyDescent="0.2">
      <c r="A203" s="422" t="s">
        <v>3042</v>
      </c>
      <c r="B203" s="421" t="s">
        <v>3043</v>
      </c>
      <c r="C203" s="421" t="str">
        <f t="array" ref="C203">IFERROR(INDEX($B$22:$B$546, MATCH(0, COUNTIF($C$21:C202, $B$22:$B$546&amp;"") + IF($B$22:$B$546="",1,0), 0)), "")</f>
        <v>Federal Ministry of Health, Government of the Republic of Sudan</v>
      </c>
      <c r="D203" s="421" t="s">
        <v>3044</v>
      </c>
    </row>
    <row r="204" spans="1:4" s="11" customFormat="1" x14ac:dyDescent="0.2">
      <c r="A204" s="422" t="s">
        <v>3729</v>
      </c>
      <c r="B204" s="421" t="s">
        <v>3730</v>
      </c>
      <c r="C204" s="421" t="str">
        <f t="array" ref="C204">IFERROR(INDEX($B$22:$B$546, MATCH(0, COUNTIF($C$21:C203, $B$22:$B$546&amp;"") + IF($B$22:$B$546="",1,0), 0)), "")</f>
        <v>Conseil National de Lutte contre le SIDA du Gouvernement de la République du Sénégal</v>
      </c>
      <c r="D204" s="421" t="s">
        <v>3731</v>
      </c>
    </row>
    <row r="205" spans="1:4" s="11" customFormat="1" x14ac:dyDescent="0.2">
      <c r="A205" s="422" t="s">
        <v>3732</v>
      </c>
      <c r="B205" s="421" t="s">
        <v>3733</v>
      </c>
      <c r="C205" s="421" t="str">
        <f t="array" ref="C205">IFERROR(INDEX($B$22:$B$546, MATCH(0, COUNTIF($C$21:C204, $B$22:$B$546&amp;"") + IF($B$22:$B$546="",1,0), 0)), "")</f>
        <v>Ministry of Health and Social Action of the Government of the Republic of Senegal</v>
      </c>
      <c r="D205" s="421" t="s">
        <v>3734</v>
      </c>
    </row>
    <row r="206" spans="1:4" s="11" customFormat="1" x14ac:dyDescent="0.2">
      <c r="A206" s="422" t="s">
        <v>3735</v>
      </c>
      <c r="B206" s="421" t="s">
        <v>3733</v>
      </c>
      <c r="C206" s="421" t="str">
        <f t="array" ref="C206">IFERROR(INDEX($B$22:$B$546, MATCH(0, COUNTIF($C$21:C205, $B$22:$B$546&amp;"") + IF($B$22:$B$546="",1,0), 0)), "")</f>
        <v>National HIV/AIDS Secretariat</v>
      </c>
      <c r="D206" s="421" t="s">
        <v>3734</v>
      </c>
    </row>
    <row r="207" spans="1:4" s="11" customFormat="1" x14ac:dyDescent="0.2">
      <c r="A207" s="422" t="s">
        <v>3736</v>
      </c>
      <c r="B207" s="421" t="s">
        <v>3733</v>
      </c>
      <c r="C207" s="421" t="str">
        <f t="array" ref="C207">IFERROR(INDEX($B$22:$B$546, MATCH(0, COUNTIF($C$21:C206, $B$22:$B$546&amp;"") + IF($B$22:$B$546="",1,0), 0)), "")</f>
        <v>Ministry of Health and Sanitation of the Government of Sierra Leone</v>
      </c>
      <c r="D207" s="421" t="s">
        <v>3734</v>
      </c>
    </row>
    <row r="208" spans="1:4" s="11" customFormat="1" x14ac:dyDescent="0.2">
      <c r="A208" s="422" t="s">
        <v>3737</v>
      </c>
      <c r="B208" s="421" t="s">
        <v>3719</v>
      </c>
      <c r="C208" s="421" t="str">
        <f t="array" ref="C208">IFERROR(INDEX($B$22:$B$546, MATCH(0, COUNTIF($C$21:C207, $B$22:$B$546&amp;"") + IF($B$22:$B$546="",1,0), 0)), "")</f>
        <v>Ministry of Health, Prevention and Public Hygiene of the Government of the Republic of Senegal - AIDS Division</v>
      </c>
      <c r="D208" s="421" t="s">
        <v>3738</v>
      </c>
    </row>
    <row r="209" spans="1:4" s="11" customFormat="1" x14ac:dyDescent="0.2">
      <c r="A209" s="422" t="s">
        <v>3739</v>
      </c>
      <c r="B209" s="421" t="s">
        <v>3719</v>
      </c>
      <c r="C209" s="421" t="str">
        <f t="array" ref="C209">IFERROR(INDEX($B$22:$B$546, MATCH(0, COUNTIF($C$21:C208, $B$22:$B$546&amp;"") + IF($B$22:$B$546="",1,0), 0)), "")</f>
        <v>Ministry of Health of the Government of the Republic of Suriname</v>
      </c>
      <c r="D209" s="421" t="s">
        <v>3738</v>
      </c>
    </row>
    <row r="210" spans="1:4" s="11" customFormat="1" x14ac:dyDescent="0.2">
      <c r="A210" s="422" t="s">
        <v>3740</v>
      </c>
      <c r="B210" s="421" t="s">
        <v>3741</v>
      </c>
      <c r="C210" s="421" t="str">
        <f t="array" ref="C210">IFERROR(INDEX($B$22:$B$546, MATCH(0, COUNTIF($C$21:C209, $B$22:$B$546&amp;"") + IF($B$22:$B$546="",1,0), 0)), "")</f>
        <v>National Emergency Response Council on HIV and AIDS</v>
      </c>
      <c r="D210" s="421" t="s">
        <v>3742</v>
      </c>
    </row>
    <row r="211" spans="1:4" s="11" customFormat="1" x14ac:dyDescent="0.2">
      <c r="A211" s="422" t="s">
        <v>3743</v>
      </c>
      <c r="B211" s="421" t="s">
        <v>3723</v>
      </c>
      <c r="C211" s="421" t="str">
        <f t="array" ref="C211">IFERROR(INDEX($B$22:$B$546, MATCH(0, COUNTIF($C$21:C210, $B$22:$B$546&amp;"") + IF($B$22:$B$546="",1,0), 0)), "")</f>
        <v>Coordinating Assembly of Non Governmental Organisation</v>
      </c>
      <c r="D211" s="421" t="s">
        <v>3744</v>
      </c>
    </row>
    <row r="212" spans="1:4" s="11" customFormat="1" x14ac:dyDescent="0.2">
      <c r="A212" s="422" t="s">
        <v>3745</v>
      </c>
      <c r="B212" s="421" t="s">
        <v>3723</v>
      </c>
      <c r="C212" s="421" t="str">
        <f t="array" ref="C212">IFERROR(INDEX($B$22:$B$546, MATCH(0, COUNTIF($C$21:C211, $B$22:$B$546&amp;"") + IF($B$22:$B$546="",1,0), 0)), "")</f>
        <v>Department of Disease Control, Ministry of Public Health of the Royal Government of Thailand</v>
      </c>
      <c r="D212" s="421" t="s">
        <v>3744</v>
      </c>
    </row>
    <row r="213" spans="1:4" s="11" customFormat="1" x14ac:dyDescent="0.2">
      <c r="A213" s="422" t="s">
        <v>3746</v>
      </c>
      <c r="B213" s="421" t="s">
        <v>3733</v>
      </c>
      <c r="C213" s="421" t="str">
        <f t="array" ref="C213">IFERROR(INDEX($B$22:$B$546, MATCH(0, COUNTIF($C$21:C212, $B$22:$B$546&amp;"") + IF($B$22:$B$546="",1,0), 0)), "")</f>
        <v>Raks Thai Foundation</v>
      </c>
      <c r="D213" s="421" t="s">
        <v>3734</v>
      </c>
    </row>
    <row r="214" spans="1:4" s="11" customFormat="1" x14ac:dyDescent="0.2">
      <c r="A214" s="422" t="s">
        <v>3747</v>
      </c>
      <c r="B214" s="421" t="s">
        <v>3733</v>
      </c>
      <c r="C214" s="421" t="str">
        <f t="array" ref="C214">IFERROR(INDEX($B$22:$B$546, MATCH(0, COUNTIF($C$21:C213, $B$22:$B$546&amp;"") + IF($B$22:$B$546="",1,0), 0)), "")</f>
        <v>Republican Center of Tuberculosis Control - Tajikistan</v>
      </c>
      <c r="D214" s="421" t="s">
        <v>3734</v>
      </c>
    </row>
    <row r="215" spans="1:4" s="11" customFormat="1" x14ac:dyDescent="0.2">
      <c r="A215" s="422" t="s">
        <v>3748</v>
      </c>
      <c r="B215" s="421" t="s">
        <v>3733</v>
      </c>
      <c r="C215" s="421" t="str">
        <f t="array" ref="C215">IFERROR(INDEX($B$22:$B$546, MATCH(0, COUNTIF($C$21:C214, $B$22:$B$546&amp;"") + IF($B$22:$B$546="",1,0), 0)), "")</f>
        <v>Ministry of Health of the Government of the Democratic Republic of Timor-Leste</v>
      </c>
      <c r="D215" s="421" t="s">
        <v>3734</v>
      </c>
    </row>
    <row r="216" spans="1:4" s="11" customFormat="1" x14ac:dyDescent="0.2">
      <c r="A216" s="422" t="s">
        <v>3749</v>
      </c>
      <c r="B216" s="421" t="s">
        <v>3733</v>
      </c>
      <c r="C216" s="421" t="str">
        <f t="array" ref="C216">IFERROR(INDEX($B$22:$B$546, MATCH(0, COUNTIF($C$21:C215, $B$22:$B$546&amp;"") + IF($B$22:$B$546="",1,0), 0)), "")</f>
        <v>Basic Health Care Directorate (DSSB)</v>
      </c>
      <c r="D216" s="421" t="s">
        <v>3734</v>
      </c>
    </row>
    <row r="217" spans="1:4" s="11" customFormat="1" x14ac:dyDescent="0.2">
      <c r="A217" s="422" t="s">
        <v>3750</v>
      </c>
      <c r="B217" s="421" t="s">
        <v>3733</v>
      </c>
      <c r="C217" s="421" t="str">
        <f t="array" ref="C217">IFERROR(INDEX($B$22:$B$546, MATCH(0, COUNTIF($C$21:C216, $B$22:$B$546&amp;"") + IF($B$22:$B$546="",1,0), 0)), "")</f>
        <v>Société Tunisienne des Maladies Respiratoires et d’Allergologie (STMRA)</v>
      </c>
      <c r="D217" s="421" t="s">
        <v>3734</v>
      </c>
    </row>
    <row r="218" spans="1:4" s="11" customFormat="1" x14ac:dyDescent="0.2">
      <c r="A218" s="422" t="s">
        <v>3751</v>
      </c>
      <c r="B218" s="421" t="s">
        <v>3733</v>
      </c>
      <c r="C218" s="421" t="str">
        <f t="array" ref="C218">IFERROR(INDEX($B$22:$B$546, MATCH(0, COUNTIF($C$21:C217, $B$22:$B$546&amp;"") + IF($B$22:$B$546="",1,0), 0)), "")</f>
        <v>Office National de la Famille et de la Population de la République de Tunisie</v>
      </c>
      <c r="D218" s="421" t="s">
        <v>3734</v>
      </c>
    </row>
    <row r="219" spans="1:4" s="11" customFormat="1" x14ac:dyDescent="0.2">
      <c r="A219" s="422" t="s">
        <v>3752</v>
      </c>
      <c r="B219" s="421" t="s">
        <v>3733</v>
      </c>
      <c r="C219" s="421" t="str">
        <f t="array" ref="C219">IFERROR(INDEX($B$22:$B$546, MATCH(0, COUNTIF($C$21:C218, $B$22:$B$546&amp;"") + IF($B$22:$B$546="",1,0), 0)), "")</f>
        <v>The AIDS Support Organisation (Uganda) Limited</v>
      </c>
      <c r="D219" s="421" t="s">
        <v>3734</v>
      </c>
    </row>
    <row r="220" spans="1:4" s="11" customFormat="1" x14ac:dyDescent="0.2">
      <c r="A220" s="422" t="s">
        <v>3753</v>
      </c>
      <c r="B220" s="421" t="s">
        <v>3723</v>
      </c>
      <c r="C220" s="421" t="str">
        <f t="array" ref="C220">IFERROR(INDEX($B$22:$B$546, MATCH(0, COUNTIF($C$21:C219, $B$22:$B$546&amp;"") + IF($B$22:$B$546="",1,0), 0)), "")</f>
        <v>Charitable Organization "All-Ukrainian Network of People Living with HIV/AIDS"</v>
      </c>
      <c r="D220" s="421" t="s">
        <v>3754</v>
      </c>
    </row>
    <row r="221" spans="1:4" s="11" customFormat="1" x14ac:dyDescent="0.2">
      <c r="A221" s="422" t="s">
        <v>3755</v>
      </c>
      <c r="B221" s="421" t="s">
        <v>3733</v>
      </c>
      <c r="C221" s="421" t="str">
        <f t="array" ref="C221">IFERROR(INDEX($B$22:$B$546, MATCH(0, COUNTIF($C$21:C220, $B$22:$B$546&amp;"") + IF($B$22:$B$546="",1,0), 0)), "")</f>
        <v>State Institution "Ukrainian Center for Socially Dangerous Disease Control of the Ministry of Health of Ukraine"</v>
      </c>
      <c r="D221" s="421" t="s">
        <v>3734</v>
      </c>
    </row>
    <row r="222" spans="1:4" s="11" customFormat="1" x14ac:dyDescent="0.2">
      <c r="A222" s="422" t="s">
        <v>3756</v>
      </c>
      <c r="B222" s="421" t="s">
        <v>3757</v>
      </c>
      <c r="C222" s="421" t="str">
        <f t="array" ref="C222">IFERROR(INDEX($B$22:$B$546, MATCH(0, COUNTIF($C$21:C221, $B$22:$B$546&amp;"") + IF($B$22:$B$546="",1,0), 0)), "")</f>
        <v>International Charitable Foundation “Alliance for Public Health”</v>
      </c>
      <c r="D222" s="421" t="s">
        <v>3758</v>
      </c>
    </row>
    <row r="223" spans="1:4" s="11" customFormat="1" x14ac:dyDescent="0.2">
      <c r="A223" s="422" t="s">
        <v>3759</v>
      </c>
      <c r="B223" s="421" t="s">
        <v>3723</v>
      </c>
      <c r="C223" s="421" t="str">
        <f t="array" ref="C223">IFERROR(INDEX($B$22:$B$546, MATCH(0, COUNTIF($C$21:C222, $B$22:$B$546&amp;"") + IF($B$22:$B$546="",1,0), 0)), "")</f>
        <v>Republican DOTS Center of the Government of the Republic of Uzbekistan</v>
      </c>
      <c r="D223" s="421" t="s">
        <v>3760</v>
      </c>
    </row>
    <row r="224" spans="1:4" s="11" customFormat="1" x14ac:dyDescent="0.2">
      <c r="A224" s="422" t="s">
        <v>3761</v>
      </c>
      <c r="B224" s="421" t="s">
        <v>3723</v>
      </c>
      <c r="C224" s="421" t="str">
        <f t="array" ref="C224">IFERROR(INDEX($B$22:$B$546, MATCH(0, COUNTIF($C$21:C223, $B$22:$B$546&amp;"") + IF($B$22:$B$546="",1,0), 0)), "")</f>
        <v>Viet Nam Authority of HIV/AIDS Control</v>
      </c>
      <c r="D224" s="421" t="s">
        <v>3760</v>
      </c>
    </row>
    <row r="225" spans="1:4" s="11" customFormat="1" x14ac:dyDescent="0.2">
      <c r="A225" s="422" t="s">
        <v>3762</v>
      </c>
      <c r="B225" s="421" t="s">
        <v>3723</v>
      </c>
      <c r="C225" s="421" t="str">
        <f t="array" ref="C225">IFERROR(INDEX($B$22:$B$546, MATCH(0, COUNTIF($C$21:C224, $B$22:$B$546&amp;"") + IF($B$22:$B$546="",1,0), 0)), "")</f>
        <v>Department of Planning and Finance, Ministry of Health, Socialist Republic of Vietnam</v>
      </c>
      <c r="D225" s="421" t="s">
        <v>3763</v>
      </c>
    </row>
    <row r="226" spans="1:4" s="11" customFormat="1" x14ac:dyDescent="0.2">
      <c r="A226" s="422" t="s">
        <v>3764</v>
      </c>
      <c r="B226" s="421" t="s">
        <v>3723</v>
      </c>
      <c r="C226" s="421" t="str">
        <f t="array" ref="C226">IFERROR(INDEX($B$22:$B$546, MATCH(0, COUNTIF($C$21:C225, $B$22:$B$546&amp;"") + IF($B$22:$B$546="",1,0), 0)), "")</f>
        <v>Viet Nam Union of Science and Technology Associations</v>
      </c>
      <c r="D226" s="421" t="s">
        <v>3765</v>
      </c>
    </row>
    <row r="227" spans="1:4" s="11" customFormat="1" x14ac:dyDescent="0.2">
      <c r="A227" s="422" t="s">
        <v>3766</v>
      </c>
      <c r="B227" s="421" t="s">
        <v>3723</v>
      </c>
      <c r="C227" s="421" t="str">
        <f t="array" ref="C227">IFERROR(INDEX($B$22:$B$546, MATCH(0, COUNTIF($C$21:C226, $B$22:$B$546&amp;"") + IF($B$22:$B$546="",1,0), 0)), "")</f>
        <v>National Institute of Malariology, Parasitology and Entomology  of the Ministry of Health of the Government of the Socialist Republic of Viet Nam</v>
      </c>
      <c r="D227" s="421" t="s">
        <v>3765</v>
      </c>
    </row>
    <row r="228" spans="1:4" s="11" customFormat="1" x14ac:dyDescent="0.2">
      <c r="A228" s="422" t="s">
        <v>3767</v>
      </c>
      <c r="B228" s="421" t="s">
        <v>3723</v>
      </c>
      <c r="C228" s="421" t="str">
        <f t="array" ref="C228">IFERROR(INDEX($B$22:$B$546, MATCH(0, COUNTIF($C$21:C227, $B$22:$B$546&amp;"") + IF($B$22:$B$546="",1,0), 0)), "")</f>
        <v>Viet Nam National Lung Hospital</v>
      </c>
      <c r="D228" s="421" t="s">
        <v>3765</v>
      </c>
    </row>
    <row r="229" spans="1:4" s="11" customFormat="1" x14ac:dyDescent="0.2">
      <c r="A229" s="422" t="s">
        <v>3768</v>
      </c>
      <c r="B229" s="421" t="s">
        <v>3723</v>
      </c>
      <c r="C229" s="421" t="str">
        <f t="array" ref="C229">IFERROR(INDEX($B$22:$B$546, MATCH(0, COUNTIF($C$21:C228, $B$22:$B$546&amp;"") + IF($B$22:$B$546="",1,0), 0)), "")</f>
        <v>Ministry of Health/National Lung Hospital of the Governement of the Socialist Republic of Viet Nam</v>
      </c>
      <c r="D229" s="421" t="s">
        <v>3765</v>
      </c>
    </row>
    <row r="230" spans="1:4" s="11" customFormat="1" x14ac:dyDescent="0.2">
      <c r="A230" s="422" t="s">
        <v>3769</v>
      </c>
      <c r="B230" s="421" t="s">
        <v>3723</v>
      </c>
      <c r="C230" s="421" t="str">
        <f t="array" ref="C230">IFERROR(INDEX($B$22:$B$546, MATCH(0, COUNTIF($C$21:C229, $B$22:$B$546&amp;"") + IF($B$22:$B$546="",1,0), 0)), "")</f>
        <v>National Malaria Control Programme of the Ministry of Health and Population of the Republic of Yemen</v>
      </c>
      <c r="D230" s="421" t="s">
        <v>3765</v>
      </c>
    </row>
    <row r="231" spans="1:4" s="11" customFormat="1" x14ac:dyDescent="0.2">
      <c r="A231" s="422" t="s">
        <v>3770</v>
      </c>
      <c r="B231" s="421" t="s">
        <v>3723</v>
      </c>
      <c r="C231" s="421" t="str">
        <f t="array" ref="C231">IFERROR(INDEX($B$22:$B$546, MATCH(0, COUNTIF($C$21:C230, $B$22:$B$546&amp;"") + IF($B$22:$B$546="",1,0), 0)), "")</f>
        <v>The National Tuberculosis Control Program</v>
      </c>
      <c r="D231" s="421" t="s">
        <v>3765</v>
      </c>
    </row>
    <row r="232" spans="1:4" s="11" customFormat="1" x14ac:dyDescent="0.2">
      <c r="A232" s="422" t="s">
        <v>3771</v>
      </c>
      <c r="B232" s="421" t="s">
        <v>3772</v>
      </c>
      <c r="C232" s="421" t="str">
        <f t="array" ref="C232">IFERROR(INDEX($B$22:$B$546, MATCH(0, COUNTIF($C$21:C231, $B$22:$B$546&amp;"") + IF($B$22:$B$546="",1,0), 0)), "")</f>
        <v>National AIDS Program</v>
      </c>
      <c r="D232" s="421" t="s">
        <v>3773</v>
      </c>
    </row>
    <row r="233" spans="1:4" s="11" customFormat="1" x14ac:dyDescent="0.2">
      <c r="A233" s="422" t="s">
        <v>3774</v>
      </c>
      <c r="B233" s="421" t="s">
        <v>3775</v>
      </c>
      <c r="C233" s="421" t="str">
        <f t="array" ref="C233">IFERROR(INDEX($B$22:$B$546, MATCH(0, COUNTIF($C$21:C232, $B$22:$B$546&amp;"") + IF($B$22:$B$546="",1,0), 0)), "")</f>
        <v>AIDS Foundation South Africa</v>
      </c>
      <c r="D233" s="421" t="s">
        <v>3776</v>
      </c>
    </row>
    <row r="234" spans="1:4" s="11" customFormat="1" x14ac:dyDescent="0.2">
      <c r="A234" s="422" t="s">
        <v>3777</v>
      </c>
      <c r="B234" s="421" t="s">
        <v>3775</v>
      </c>
      <c r="C234" s="421" t="str">
        <f t="array" ref="C234">IFERROR(INDEX($B$22:$B$546, MATCH(0, COUNTIF($C$21:C233, $B$22:$B$546&amp;"") + IF($B$22:$B$546="",1,0), 0)), "")</f>
        <v>Kheth'Impilo AIDS Free Living</v>
      </c>
      <c r="D234" s="421" t="s">
        <v>3776</v>
      </c>
    </row>
    <row r="235" spans="1:4" s="11" customFormat="1" x14ac:dyDescent="0.2">
      <c r="A235" s="422" t="s">
        <v>3778</v>
      </c>
      <c r="B235" s="421" t="s">
        <v>3772</v>
      </c>
      <c r="C235" s="421" t="str">
        <f t="array" ref="C235">IFERROR(INDEX($B$22:$B$546, MATCH(0, COUNTIF($C$21:C234, $B$22:$B$546&amp;"") + IF($B$22:$B$546="",1,0), 0)), "")</f>
        <v>KwaZulu Natal Provincial Treasury</v>
      </c>
      <c r="D235" s="421" t="s">
        <v>3779</v>
      </c>
    </row>
    <row r="236" spans="1:4" s="11" customFormat="1" x14ac:dyDescent="0.2">
      <c r="A236" s="422" t="s">
        <v>3780</v>
      </c>
      <c r="B236" s="421" t="s">
        <v>3781</v>
      </c>
      <c r="C236" s="421" t="str">
        <f t="array" ref="C236">IFERROR(INDEX($B$22:$B$546, MATCH(0, COUNTIF($C$21:C235, $B$22:$B$546&amp;"") + IF($B$22:$B$546="",1,0), 0)), "")</f>
        <v/>
      </c>
      <c r="D236" s="421" t="s">
        <v>3782</v>
      </c>
    </row>
    <row r="237" spans="1:4" s="11" customFormat="1" x14ac:dyDescent="0.2">
      <c r="A237" s="422" t="s">
        <v>3783</v>
      </c>
      <c r="B237" s="421" t="s">
        <v>3781</v>
      </c>
      <c r="C237" s="421" t="str">
        <f t="array" ref="C237">IFERROR(INDEX($B$22:$B$546, MATCH(0, COUNTIF($C$21:C236, $B$22:$B$546&amp;"") + IF($B$22:$B$546="",1,0), 0)), "")</f>
        <v/>
      </c>
      <c r="D237" s="421" t="s">
        <v>3782</v>
      </c>
    </row>
    <row r="238" spans="1:4" s="11" customFormat="1" x14ac:dyDescent="0.2">
      <c r="A238" s="422" t="s">
        <v>3784</v>
      </c>
      <c r="B238" s="421" t="s">
        <v>3781</v>
      </c>
      <c r="C238" s="421" t="str">
        <f t="array" ref="C238">IFERROR(INDEX($B$22:$B$546, MATCH(0, COUNTIF($C$21:C237, $B$22:$B$546&amp;"") + IF($B$22:$B$546="",1,0), 0)), "")</f>
        <v/>
      </c>
      <c r="D238" s="421" t="s">
        <v>3782</v>
      </c>
    </row>
    <row r="239" spans="1:4" s="11" customFormat="1" x14ac:dyDescent="0.2">
      <c r="A239" s="422" t="s">
        <v>3785</v>
      </c>
      <c r="B239" s="421" t="s">
        <v>3781</v>
      </c>
      <c r="C239" s="421" t="str">
        <f t="array" ref="C239">IFERROR(INDEX($B$22:$B$546, MATCH(0, COUNTIF($C$21:C238, $B$22:$B$546&amp;"") + IF($B$22:$B$546="",1,0), 0)), "")</f>
        <v/>
      </c>
      <c r="D239" s="421" t="s">
        <v>3782</v>
      </c>
    </row>
    <row r="240" spans="1:4" s="11" customFormat="1" x14ac:dyDescent="0.2">
      <c r="A240" s="422" t="s">
        <v>3786</v>
      </c>
      <c r="B240" s="421" t="s">
        <v>3787</v>
      </c>
      <c r="C240" s="421" t="str">
        <f t="array" ref="C240">IFERROR(INDEX($B$22:$B$546, MATCH(0, COUNTIF($C$21:C239, $B$22:$B$546&amp;"") + IF($B$22:$B$546="",1,0), 0)), "")</f>
        <v/>
      </c>
      <c r="D240" s="421" t="s">
        <v>3788</v>
      </c>
    </row>
    <row r="241" spans="1:4" s="11" customFormat="1" x14ac:dyDescent="0.2">
      <c r="A241" s="422" t="s">
        <v>3789</v>
      </c>
      <c r="B241" s="421" t="s">
        <v>3723</v>
      </c>
      <c r="C241" s="421" t="str">
        <f t="array" ref="C241">IFERROR(INDEX($B$22:$B$546, MATCH(0, COUNTIF($C$21:C240, $B$22:$B$546&amp;"") + IF($B$22:$B$546="",1,0), 0)), "")</f>
        <v/>
      </c>
      <c r="D241" s="421" t="s">
        <v>3790</v>
      </c>
    </row>
    <row r="242" spans="1:4" s="11" customFormat="1" x14ac:dyDescent="0.2">
      <c r="A242" s="422" t="s">
        <v>3791</v>
      </c>
      <c r="B242" s="421" t="s">
        <v>3723</v>
      </c>
      <c r="C242" s="421" t="str">
        <f t="array" ref="C242">IFERROR(INDEX($B$22:$B$546, MATCH(0, COUNTIF($C$21:C241, $B$22:$B$546&amp;"") + IF($B$22:$B$546="",1,0), 0)), "")</f>
        <v/>
      </c>
      <c r="D242" s="421" t="s">
        <v>3790</v>
      </c>
    </row>
    <row r="243" spans="1:4" s="11" customFormat="1" x14ac:dyDescent="0.2">
      <c r="A243" s="422" t="s">
        <v>3792</v>
      </c>
      <c r="B243" s="421" t="s">
        <v>3723</v>
      </c>
      <c r="C243" s="421" t="str">
        <f t="array" ref="C243">IFERROR(INDEX($B$22:$B$546, MATCH(0, COUNTIF($C$21:C242, $B$22:$B$546&amp;"") + IF($B$22:$B$546="",1,0), 0)), "")</f>
        <v/>
      </c>
      <c r="D243" s="421" t="s">
        <v>3790</v>
      </c>
    </row>
    <row r="244" spans="1:4" s="11" customFormat="1" x14ac:dyDescent="0.2">
      <c r="A244" s="422" t="s">
        <v>3793</v>
      </c>
      <c r="B244" s="421" t="s">
        <v>3723</v>
      </c>
      <c r="C244" s="421" t="str">
        <f t="array" ref="C244">IFERROR(INDEX($B$22:$B$546, MATCH(0, COUNTIF($C$21:C243, $B$22:$B$546&amp;"") + IF($B$22:$B$546="",1,0), 0)), "")</f>
        <v/>
      </c>
      <c r="D244" s="421" t="s">
        <v>3790</v>
      </c>
    </row>
    <row r="245" spans="1:4" s="11" customFormat="1" x14ac:dyDescent="0.2">
      <c r="A245" s="422" t="s">
        <v>3794</v>
      </c>
      <c r="B245" s="421" t="s">
        <v>3723</v>
      </c>
      <c r="C245" s="421" t="str">
        <f t="array" ref="C245">IFERROR(INDEX($B$22:$B$546, MATCH(0, COUNTIF($C$21:C244, $B$22:$B$546&amp;"") + IF($B$22:$B$546="",1,0), 0)), "")</f>
        <v/>
      </c>
      <c r="D245" s="421" t="s">
        <v>3790</v>
      </c>
    </row>
    <row r="246" spans="1:4" s="11" customFormat="1" x14ac:dyDescent="0.2">
      <c r="A246" s="422" t="s">
        <v>3795</v>
      </c>
      <c r="B246" s="421" t="s">
        <v>3723</v>
      </c>
      <c r="C246" s="421" t="str">
        <f t="array" ref="C246">IFERROR(INDEX($B$22:$B$546, MATCH(0, COUNTIF($C$21:C245, $B$22:$B$546&amp;"") + IF($B$22:$B$546="",1,0), 0)), "")</f>
        <v/>
      </c>
      <c r="D246" s="421" t="s">
        <v>3790</v>
      </c>
    </row>
    <row r="247" spans="1:4" s="11" customFormat="1" x14ac:dyDescent="0.2">
      <c r="A247" s="422" t="s">
        <v>3796</v>
      </c>
      <c r="B247" s="421" t="s">
        <v>3723</v>
      </c>
      <c r="C247" s="421" t="str">
        <f t="array" ref="C247">IFERROR(INDEX($B$22:$B$546, MATCH(0, COUNTIF($C$21:C246, $B$22:$B$546&amp;"") + IF($B$22:$B$546="",1,0), 0)), "")</f>
        <v/>
      </c>
      <c r="D247" s="421" t="s">
        <v>3797</v>
      </c>
    </row>
    <row r="248" spans="1:4" s="11" customFormat="1" x14ac:dyDescent="0.2">
      <c r="A248" s="422" t="s">
        <v>3798</v>
      </c>
      <c r="B248" s="421" t="s">
        <v>3723</v>
      </c>
      <c r="C248" s="421" t="str">
        <f t="array" ref="C248">IFERROR(INDEX($B$22:$B$546, MATCH(0, COUNTIF($C$21:C247, $B$22:$B$546&amp;"") + IF($B$22:$B$546="",1,0), 0)), "")</f>
        <v/>
      </c>
      <c r="D248" s="421" t="s">
        <v>3797</v>
      </c>
    </row>
    <row r="249" spans="1:4" s="11" customFormat="1" x14ac:dyDescent="0.2">
      <c r="A249" s="422" t="s">
        <v>3799</v>
      </c>
      <c r="B249" s="421" t="s">
        <v>3723</v>
      </c>
      <c r="C249" s="421" t="str">
        <f t="array" ref="C249">IFERROR(INDEX($B$22:$B$546, MATCH(0, COUNTIF($C$21:C248, $B$22:$B$546&amp;"") + IF($B$22:$B$546="",1,0), 0)), "")</f>
        <v/>
      </c>
      <c r="D249" s="421" t="s">
        <v>3800</v>
      </c>
    </row>
    <row r="250" spans="1:4" s="11" customFormat="1" x14ac:dyDescent="0.2">
      <c r="A250" s="422" t="s">
        <v>3801</v>
      </c>
      <c r="B250" s="421" t="s">
        <v>3723</v>
      </c>
      <c r="C250" s="421" t="str">
        <f t="array" ref="C250">IFERROR(INDEX($B$22:$B$546, MATCH(0, COUNTIF($C$21:C249, $B$22:$B$546&amp;"") + IF($B$22:$B$546="",1,0), 0)), "")</f>
        <v/>
      </c>
      <c r="D250" s="421" t="s">
        <v>3802</v>
      </c>
    </row>
    <row r="251" spans="1:4" s="11" customFormat="1" x14ac:dyDescent="0.2">
      <c r="A251" s="422" t="s">
        <v>3803</v>
      </c>
      <c r="B251" s="421" t="s">
        <v>3723</v>
      </c>
      <c r="C251" s="421" t="str">
        <f t="array" ref="C251">IFERROR(INDEX($B$22:$B$546, MATCH(0, COUNTIF($C$21:C250, $B$22:$B$546&amp;"") + IF($B$22:$B$546="",1,0), 0)), "")</f>
        <v/>
      </c>
      <c r="D251" s="421" t="s">
        <v>3804</v>
      </c>
    </row>
    <row r="252" spans="1:4" s="11" customFormat="1" x14ac:dyDescent="0.2">
      <c r="A252" s="422" t="s">
        <v>3805</v>
      </c>
      <c r="B252" s="421" t="s">
        <v>3723</v>
      </c>
      <c r="C252" s="421" t="str">
        <f t="array" ref="C252">IFERROR(INDEX($B$22:$B$546, MATCH(0, COUNTIF($C$21:C251, $B$22:$B$546&amp;"") + IF($B$22:$B$546="",1,0), 0)), "")</f>
        <v/>
      </c>
      <c r="D252" s="421" t="s">
        <v>3806</v>
      </c>
    </row>
    <row r="253" spans="1:4" s="11" customFormat="1" x14ac:dyDescent="0.2">
      <c r="A253" s="422" t="s">
        <v>3807</v>
      </c>
      <c r="B253" s="421" t="s">
        <v>3723</v>
      </c>
      <c r="C253" s="421" t="str">
        <f t="array" ref="C253">IFERROR(INDEX($B$22:$B$546, MATCH(0, COUNTIF($C$21:C252, $B$22:$B$546&amp;"") + IF($B$22:$B$546="",1,0), 0)), "")</f>
        <v/>
      </c>
      <c r="D253" s="421" t="s">
        <v>3806</v>
      </c>
    </row>
    <row r="254" spans="1:4" s="11" customFormat="1" x14ac:dyDescent="0.2">
      <c r="A254" s="422" t="s">
        <v>3808</v>
      </c>
      <c r="B254" s="421" t="s">
        <v>3723</v>
      </c>
      <c r="C254" s="421" t="str">
        <f t="array" ref="C254">IFERROR(INDEX($B$22:$B$546, MATCH(0, COUNTIF($C$21:C253, $B$22:$B$546&amp;"") + IF($B$22:$B$546="",1,0), 0)), "")</f>
        <v/>
      </c>
      <c r="D254" s="421" t="s">
        <v>3806</v>
      </c>
    </row>
    <row r="255" spans="1:4" s="11" customFormat="1" x14ac:dyDescent="0.2">
      <c r="A255" s="422" t="s">
        <v>3809</v>
      </c>
      <c r="B255" s="421" t="s">
        <v>3723</v>
      </c>
      <c r="C255" s="421" t="str">
        <f t="array" ref="C255">IFERROR(INDEX($B$22:$B$546, MATCH(0, COUNTIF($C$21:C254, $B$22:$B$546&amp;"") + IF($B$22:$B$546="",1,0), 0)), "")</f>
        <v/>
      </c>
      <c r="D255" s="421" t="s">
        <v>3810</v>
      </c>
    </row>
    <row r="256" spans="1:4" s="11" customFormat="1" x14ac:dyDescent="0.2">
      <c r="A256" s="422" t="s">
        <v>3811</v>
      </c>
      <c r="B256" s="421" t="s">
        <v>3723</v>
      </c>
      <c r="C256" s="421" t="str">
        <f t="array" ref="C256">IFERROR(INDEX($B$22:$B$546, MATCH(0, COUNTIF($C$21:C255, $B$22:$B$546&amp;"") + IF($B$22:$B$546="",1,0), 0)), "")</f>
        <v/>
      </c>
      <c r="D256" s="421" t="s">
        <v>3810</v>
      </c>
    </row>
    <row r="257" spans="1:4" s="11" customFormat="1" x14ac:dyDescent="0.2">
      <c r="A257" s="422" t="s">
        <v>3812</v>
      </c>
      <c r="B257" s="421" t="s">
        <v>3723</v>
      </c>
      <c r="C257" s="421" t="str">
        <f t="array" ref="C257">IFERROR(INDEX($B$22:$B$546, MATCH(0, COUNTIF($C$21:C256, $B$22:$B$546&amp;"") + IF($B$22:$B$546="",1,0), 0)), "")</f>
        <v/>
      </c>
      <c r="D257" s="421" t="s">
        <v>3810</v>
      </c>
    </row>
    <row r="258" spans="1:4" s="11" customFormat="1" x14ac:dyDescent="0.2">
      <c r="A258" s="422" t="s">
        <v>3813</v>
      </c>
      <c r="B258" s="421" t="s">
        <v>3723</v>
      </c>
      <c r="C258" s="421" t="str">
        <f t="array" ref="C258">IFERROR(INDEX($B$22:$B$546, MATCH(0, COUNTIF($C$21:C257, $B$22:$B$546&amp;"") + IF($B$22:$B$546="",1,0), 0)), "")</f>
        <v/>
      </c>
      <c r="D258" s="421" t="s">
        <v>3810</v>
      </c>
    </row>
    <row r="259" spans="1:4" s="11" customFormat="1" x14ac:dyDescent="0.2">
      <c r="A259" s="422" t="s">
        <v>3814</v>
      </c>
      <c r="B259" s="421" t="s">
        <v>3723</v>
      </c>
      <c r="C259" s="421" t="str">
        <f t="array" ref="C259">IFERROR(INDEX($B$22:$B$546, MATCH(0, COUNTIF($C$21:C258, $B$22:$B$546&amp;"") + IF($B$22:$B$546="",1,0), 0)), "")</f>
        <v/>
      </c>
      <c r="D259" s="421" t="s">
        <v>3810</v>
      </c>
    </row>
    <row r="260" spans="1:4" s="11" customFormat="1" x14ac:dyDescent="0.2">
      <c r="A260" s="422" t="s">
        <v>3815</v>
      </c>
      <c r="B260" s="421" t="s">
        <v>3757</v>
      </c>
      <c r="C260" s="421" t="str">
        <f t="array" ref="C260">IFERROR(INDEX($B$22:$B$546, MATCH(0, COUNTIF($C$21:C259, $B$22:$B$546&amp;"") + IF($B$22:$B$546="",1,0), 0)), "")</f>
        <v/>
      </c>
      <c r="D260" s="421" t="s">
        <v>3816</v>
      </c>
    </row>
    <row r="261" spans="1:4" s="11" customFormat="1" x14ac:dyDescent="0.2">
      <c r="A261" s="422" t="s">
        <v>3817</v>
      </c>
      <c r="B261" s="421" t="s">
        <v>3723</v>
      </c>
      <c r="C261" s="421" t="str">
        <f t="array" ref="C261">IFERROR(INDEX($B$22:$B$546, MATCH(0, COUNTIF($C$21:C260, $B$22:$B$546&amp;"") + IF($B$22:$B$546="",1,0), 0)), "")</f>
        <v/>
      </c>
      <c r="D261" s="421" t="s">
        <v>3818</v>
      </c>
    </row>
    <row r="262" spans="1:4" s="11" customFormat="1" x14ac:dyDescent="0.2">
      <c r="A262" s="422" t="s">
        <v>3819</v>
      </c>
      <c r="B262" s="421" t="s">
        <v>3820</v>
      </c>
      <c r="C262" s="421" t="str">
        <f t="array" ref="C262">IFERROR(INDEX($B$22:$B$546, MATCH(0, COUNTIF($C$21:C261, $B$22:$B$546&amp;"") + IF($B$22:$B$546="",1,0), 0)), "")</f>
        <v/>
      </c>
      <c r="D262" s="421" t="s">
        <v>3821</v>
      </c>
    </row>
    <row r="263" spans="1:4" s="11" customFormat="1" x14ac:dyDescent="0.2">
      <c r="A263" s="422" t="s">
        <v>3822</v>
      </c>
      <c r="B263" s="421" t="s">
        <v>3723</v>
      </c>
      <c r="C263" s="421" t="str">
        <f t="array" ref="C263">IFERROR(INDEX($B$22:$B$546, MATCH(0, COUNTIF($C$21:C262, $B$22:$B$546&amp;"") + IF($B$22:$B$546="",1,0), 0)), "")</f>
        <v/>
      </c>
      <c r="D263" s="421" t="s">
        <v>3800</v>
      </c>
    </row>
    <row r="264" spans="1:4" s="11" customFormat="1" x14ac:dyDescent="0.2">
      <c r="A264" s="422" t="s">
        <v>3823</v>
      </c>
      <c r="B264" s="421" t="s">
        <v>3723</v>
      </c>
      <c r="C264" s="421" t="str">
        <f t="array" ref="C264">IFERROR(INDEX($B$22:$B$546, MATCH(0, COUNTIF($C$21:C263, $B$22:$B$546&amp;"") + IF($B$22:$B$546="",1,0), 0)), "")</f>
        <v/>
      </c>
      <c r="D264" s="421" t="s">
        <v>3802</v>
      </c>
    </row>
    <row r="265" spans="1:4" s="11" customFormat="1" x14ac:dyDescent="0.2">
      <c r="A265" s="422" t="s">
        <v>3824</v>
      </c>
      <c r="B265" s="421" t="s">
        <v>3781</v>
      </c>
      <c r="C265" s="421" t="str">
        <f t="array" ref="C265">IFERROR(INDEX($B$22:$B$546, MATCH(0, COUNTIF($C$21:C264, $B$22:$B$546&amp;"") + IF($B$22:$B$546="",1,0), 0)), "")</f>
        <v/>
      </c>
      <c r="D265" s="421" t="s">
        <v>3782</v>
      </c>
    </row>
    <row r="266" spans="1:4" s="11" customFormat="1" x14ac:dyDescent="0.2">
      <c r="A266" s="422" t="s">
        <v>3825</v>
      </c>
      <c r="B266" s="421" t="s">
        <v>3772</v>
      </c>
      <c r="C266" s="421" t="str">
        <f t="array" ref="C266">IFERROR(INDEX($B$22:$B$546, MATCH(0, COUNTIF($C$21:C265, $B$22:$B$546&amp;"") + IF($B$22:$B$546="",1,0), 0)), "")</f>
        <v/>
      </c>
      <c r="D266" s="421" t="s">
        <v>3826</v>
      </c>
    </row>
    <row r="267" spans="1:4" s="11" customFormat="1" x14ac:dyDescent="0.2">
      <c r="A267" s="422" t="s">
        <v>3827</v>
      </c>
      <c r="B267" s="421" t="s">
        <v>3719</v>
      </c>
      <c r="C267" s="421" t="str">
        <f t="array" ref="C267">IFERROR(INDEX($B$22:$B$546, MATCH(0, COUNTIF($C$21:C266, $B$22:$B$546&amp;"") + IF($B$22:$B$546="",1,0), 0)), "")</f>
        <v/>
      </c>
      <c r="D267" s="421" t="s">
        <v>3828</v>
      </c>
    </row>
    <row r="268" spans="1:4" s="11" customFormat="1" x14ac:dyDescent="0.2">
      <c r="A268" s="422" t="s">
        <v>3829</v>
      </c>
      <c r="B268" s="421" t="s">
        <v>3830</v>
      </c>
      <c r="C268" s="421" t="str">
        <f t="array" ref="C268">IFERROR(INDEX($B$22:$B$546, MATCH(0, COUNTIF($C$21:C267, $B$22:$B$546&amp;"") + IF($B$22:$B$546="",1,0), 0)), "")</f>
        <v/>
      </c>
      <c r="D268" s="421" t="s">
        <v>3831</v>
      </c>
    </row>
    <row r="269" spans="1:4" s="11" customFormat="1" x14ac:dyDescent="0.2">
      <c r="A269" s="422" t="s">
        <v>3832</v>
      </c>
      <c r="B269" s="421" t="s">
        <v>3830</v>
      </c>
      <c r="C269" s="421" t="str">
        <f t="array" ref="C269">IFERROR(INDEX($B$22:$B$546, MATCH(0, COUNTIF($C$21:C268, $B$22:$B$546&amp;"") + IF($B$22:$B$546="",1,0), 0)), "")</f>
        <v/>
      </c>
      <c r="D269" s="421" t="s">
        <v>3831</v>
      </c>
    </row>
    <row r="270" spans="1:4" s="11" customFormat="1" x14ac:dyDescent="0.2">
      <c r="A270" s="422" t="s">
        <v>3833</v>
      </c>
      <c r="B270" s="421" t="s">
        <v>3830</v>
      </c>
      <c r="C270" s="421" t="str">
        <f t="array" ref="C270">IFERROR(INDEX($B$22:$B$546, MATCH(0, COUNTIF($C$21:C269, $B$22:$B$546&amp;"") + IF($B$22:$B$546="",1,0), 0)), "")</f>
        <v/>
      </c>
      <c r="D270" s="421" t="s">
        <v>3831</v>
      </c>
    </row>
    <row r="271" spans="1:4" s="11" customFormat="1" x14ac:dyDescent="0.2">
      <c r="A271" s="422" t="s">
        <v>3834</v>
      </c>
      <c r="B271" s="421" t="s">
        <v>3835</v>
      </c>
      <c r="C271" s="421" t="str">
        <f t="array" ref="C271">IFERROR(INDEX($B$22:$B$546, MATCH(0, COUNTIF($C$21:C270, $B$22:$B$546&amp;"") + IF($B$22:$B$546="",1,0), 0)), "")</f>
        <v/>
      </c>
      <c r="D271" s="421" t="s">
        <v>3836</v>
      </c>
    </row>
    <row r="272" spans="1:4" s="11" customFormat="1" x14ac:dyDescent="0.2">
      <c r="A272" s="422" t="s">
        <v>3837</v>
      </c>
      <c r="B272" s="421" t="s">
        <v>3838</v>
      </c>
      <c r="C272" s="421" t="str">
        <f t="array" ref="C272">IFERROR(INDEX($B$22:$B$546, MATCH(0, COUNTIF($C$21:C271, $B$22:$B$546&amp;"") + IF($B$22:$B$546="",1,0), 0)), "")</f>
        <v/>
      </c>
      <c r="D272" s="421" t="s">
        <v>3839</v>
      </c>
    </row>
    <row r="273" spans="1:4" s="11" customFormat="1" x14ac:dyDescent="0.2">
      <c r="A273" s="422" t="s">
        <v>3840</v>
      </c>
      <c r="B273" s="421" t="s">
        <v>3838</v>
      </c>
      <c r="C273" s="421" t="str">
        <f t="array" ref="C273">IFERROR(INDEX($B$22:$B$546, MATCH(0, COUNTIF($C$21:C272, $B$22:$B$546&amp;"") + IF($B$22:$B$546="",1,0), 0)), "")</f>
        <v/>
      </c>
      <c r="D273" s="421" t="s">
        <v>3841</v>
      </c>
    </row>
    <row r="274" spans="1:4" s="11" customFormat="1" x14ac:dyDescent="0.2">
      <c r="A274" s="422" t="s">
        <v>3842</v>
      </c>
      <c r="B274" s="421" t="s">
        <v>3838</v>
      </c>
      <c r="C274" s="421" t="str">
        <f t="array" ref="C274">IFERROR(INDEX($B$22:$B$546, MATCH(0, COUNTIF($C$21:C273, $B$22:$B$546&amp;"") + IF($B$22:$B$546="",1,0), 0)), "")</f>
        <v/>
      </c>
      <c r="D274" s="421" t="s">
        <v>3843</v>
      </c>
    </row>
    <row r="275" spans="1:4" s="11" customFormat="1" x14ac:dyDescent="0.2">
      <c r="A275" s="422" t="s">
        <v>3844</v>
      </c>
      <c r="B275" s="421" t="s">
        <v>3838</v>
      </c>
      <c r="C275" s="421" t="str">
        <f t="array" ref="C275">IFERROR(INDEX($B$22:$B$546, MATCH(0, COUNTIF($C$21:C274, $B$22:$B$546&amp;"") + IF($B$22:$B$546="",1,0), 0)), "")</f>
        <v/>
      </c>
      <c r="D275" s="421" t="s">
        <v>3841</v>
      </c>
    </row>
    <row r="276" spans="1:4" s="11" customFormat="1" x14ac:dyDescent="0.2">
      <c r="A276" s="422" t="s">
        <v>3845</v>
      </c>
      <c r="B276" s="421" t="s">
        <v>3838</v>
      </c>
      <c r="C276" s="421" t="str">
        <f t="array" ref="C276">IFERROR(INDEX($B$22:$B$546, MATCH(0, COUNTIF($C$21:C275, $B$22:$B$546&amp;"") + IF($B$22:$B$546="",1,0), 0)), "")</f>
        <v/>
      </c>
      <c r="D276" s="421" t="s">
        <v>3843</v>
      </c>
    </row>
    <row r="277" spans="1:4" s="11" customFormat="1" x14ac:dyDescent="0.2">
      <c r="A277" s="422" t="s">
        <v>3846</v>
      </c>
      <c r="B277" s="421" t="s">
        <v>3838</v>
      </c>
      <c r="C277" s="421" t="str">
        <f t="array" ref="C277">IFERROR(INDEX($B$22:$B$546, MATCH(0, COUNTIF($C$21:C276, $B$22:$B$546&amp;"") + IF($B$22:$B$546="",1,0), 0)), "")</f>
        <v/>
      </c>
      <c r="D277" s="421" t="s">
        <v>3839</v>
      </c>
    </row>
    <row r="278" spans="1:4" s="11" customFormat="1" x14ac:dyDescent="0.2">
      <c r="A278" s="422" t="s">
        <v>3847</v>
      </c>
      <c r="B278" s="421" t="s">
        <v>3848</v>
      </c>
      <c r="C278" s="421" t="str">
        <f t="array" ref="C278">IFERROR(INDEX($B$22:$B$546, MATCH(0, COUNTIF($C$21:C277, $B$22:$B$546&amp;"") + IF($B$22:$B$546="",1,0), 0)), "")</f>
        <v/>
      </c>
      <c r="D278" s="421" t="s">
        <v>3849</v>
      </c>
    </row>
    <row r="279" spans="1:4" s="11" customFormat="1" x14ac:dyDescent="0.2">
      <c r="A279" s="422" t="s">
        <v>3850</v>
      </c>
      <c r="B279" s="421" t="s">
        <v>3848</v>
      </c>
      <c r="C279" s="421" t="str">
        <f t="array" ref="C279">IFERROR(INDEX($B$22:$B$546, MATCH(0, COUNTIF($C$21:C278, $B$22:$B$546&amp;"") + IF($B$22:$B$546="",1,0), 0)), "")</f>
        <v/>
      </c>
      <c r="D279" s="421" t="s">
        <v>3849</v>
      </c>
    </row>
    <row r="280" spans="1:4" s="11" customFormat="1" x14ac:dyDescent="0.2">
      <c r="A280" s="422" t="s">
        <v>3851</v>
      </c>
      <c r="B280" s="421" t="s">
        <v>3848</v>
      </c>
      <c r="C280" s="421" t="str">
        <f t="array" ref="C280">IFERROR(INDEX($B$22:$B$546, MATCH(0, COUNTIF($C$21:C279, $B$22:$B$546&amp;"") + IF($B$22:$B$546="",1,0), 0)), "")</f>
        <v/>
      </c>
      <c r="D280" s="421" t="s">
        <v>3849</v>
      </c>
    </row>
    <row r="281" spans="1:4" s="11" customFormat="1" x14ac:dyDescent="0.2">
      <c r="A281" s="422" t="s">
        <v>3852</v>
      </c>
      <c r="B281" s="421" t="s">
        <v>3853</v>
      </c>
      <c r="C281" s="421" t="str">
        <f t="array" ref="C281">IFERROR(INDEX($B$22:$B$546, MATCH(0, COUNTIF($C$21:C280, $B$22:$B$546&amp;"") + IF($B$22:$B$546="",1,0), 0)), "")</f>
        <v/>
      </c>
      <c r="D281" s="421" t="s">
        <v>3854</v>
      </c>
    </row>
    <row r="282" spans="1:4" s="11" customFormat="1" x14ac:dyDescent="0.2">
      <c r="A282" s="422" t="s">
        <v>3855</v>
      </c>
      <c r="B282" s="421" t="s">
        <v>3856</v>
      </c>
      <c r="C282" s="421" t="str">
        <f t="array" ref="C282">IFERROR(INDEX($B$22:$B$546, MATCH(0, COUNTIF($C$21:C281, $B$22:$B$546&amp;"") + IF($B$22:$B$546="",1,0), 0)), "")</f>
        <v/>
      </c>
      <c r="D282" s="421" t="s">
        <v>3857</v>
      </c>
    </row>
    <row r="283" spans="1:4" s="11" customFormat="1" x14ac:dyDescent="0.2">
      <c r="A283" s="422" t="s">
        <v>3858</v>
      </c>
      <c r="B283" s="421" t="s">
        <v>3856</v>
      </c>
      <c r="C283" s="421" t="str">
        <f t="array" ref="C283">IFERROR(INDEX($B$22:$B$546, MATCH(0, COUNTIF($C$21:C282, $B$22:$B$546&amp;"") + IF($B$22:$B$546="",1,0), 0)), "")</f>
        <v/>
      </c>
      <c r="D283" s="421" t="s">
        <v>3857</v>
      </c>
    </row>
    <row r="284" spans="1:4" s="11" customFormat="1" x14ac:dyDescent="0.2">
      <c r="A284" s="422" t="s">
        <v>3859</v>
      </c>
      <c r="B284" s="421" t="s">
        <v>3856</v>
      </c>
      <c r="C284" s="421" t="str">
        <f t="array" ref="C284">IFERROR(INDEX($B$22:$B$546, MATCH(0, COUNTIF($C$21:C283, $B$22:$B$546&amp;"") + IF($B$22:$B$546="",1,0), 0)), "")</f>
        <v/>
      </c>
      <c r="D284" s="421" t="s">
        <v>3857</v>
      </c>
    </row>
    <row r="285" spans="1:4" s="11" customFormat="1" x14ac:dyDescent="0.2">
      <c r="A285" s="422" t="s">
        <v>3860</v>
      </c>
      <c r="B285" s="421" t="s">
        <v>3853</v>
      </c>
      <c r="C285" s="421" t="str">
        <f t="array" ref="C285">IFERROR(INDEX($B$22:$B$546, MATCH(0, COUNTIF($C$21:C284, $B$22:$B$546&amp;"") + IF($B$22:$B$546="",1,0), 0)), "")</f>
        <v/>
      </c>
      <c r="D285" s="421" t="s">
        <v>3854</v>
      </c>
    </row>
    <row r="286" spans="1:4" s="11" customFormat="1" x14ac:dyDescent="0.2">
      <c r="A286" s="422" t="s">
        <v>3861</v>
      </c>
      <c r="B286" s="421" t="s">
        <v>3716</v>
      </c>
      <c r="C286" s="421" t="str">
        <f t="array" ref="C286">IFERROR(INDEX($B$22:$B$546, MATCH(0, COUNTIF($C$21:C285, $B$22:$B$546&amp;"") + IF($B$22:$B$546="",1,0), 0)), "")</f>
        <v/>
      </c>
      <c r="D286" s="421" t="s">
        <v>3717</v>
      </c>
    </row>
    <row r="287" spans="1:4" s="11" customFormat="1" x14ac:dyDescent="0.2">
      <c r="A287" s="422" t="s">
        <v>3862</v>
      </c>
      <c r="B287" s="421" t="s">
        <v>3716</v>
      </c>
      <c r="C287" s="421" t="str">
        <f t="array" ref="C287">IFERROR(INDEX($B$22:$B$546, MATCH(0, COUNTIF($C$21:C286, $B$22:$B$546&amp;"") + IF($B$22:$B$546="",1,0), 0)), "")</f>
        <v/>
      </c>
      <c r="D287" s="421" t="s">
        <v>3717</v>
      </c>
    </row>
    <row r="288" spans="1:4" s="11" customFormat="1" x14ac:dyDescent="0.2">
      <c r="A288" s="422" t="s">
        <v>3863</v>
      </c>
      <c r="B288" s="421" t="s">
        <v>3716</v>
      </c>
      <c r="C288" s="421" t="str">
        <f t="array" ref="C288">IFERROR(INDEX($B$22:$B$546, MATCH(0, COUNTIF($C$21:C287, $B$22:$B$546&amp;"") + IF($B$22:$B$546="",1,0), 0)), "")</f>
        <v/>
      </c>
      <c r="D288" s="421" t="s">
        <v>3717</v>
      </c>
    </row>
    <row r="289" spans="1:4" s="11" customFormat="1" x14ac:dyDescent="0.2">
      <c r="A289" s="422" t="s">
        <v>3864</v>
      </c>
      <c r="B289" s="421" t="s">
        <v>3359</v>
      </c>
      <c r="C289" s="421" t="str">
        <f t="array" ref="C289">IFERROR(INDEX($B$22:$B$546, MATCH(0, COUNTIF($C$21:C288, $B$22:$B$546&amp;"") + IF($B$22:$B$546="",1,0), 0)), "")</f>
        <v/>
      </c>
      <c r="D289" s="421" t="s">
        <v>3360</v>
      </c>
    </row>
    <row r="290" spans="1:4" s="11" customFormat="1" x14ac:dyDescent="0.2">
      <c r="A290" s="422" t="s">
        <v>3865</v>
      </c>
      <c r="B290" s="421" t="s">
        <v>3406</v>
      </c>
      <c r="C290" s="421" t="str">
        <f t="array" ref="C290">IFERROR(INDEX($B$22:$B$546, MATCH(0, COUNTIF($C$21:C289, $B$22:$B$546&amp;"") + IF($B$22:$B$546="",1,0), 0)), "")</f>
        <v/>
      </c>
      <c r="D290" s="421" t="s">
        <v>3407</v>
      </c>
    </row>
    <row r="291" spans="1:4" s="11" customFormat="1" x14ac:dyDescent="0.2">
      <c r="A291" s="422" t="s">
        <v>3866</v>
      </c>
      <c r="B291" s="421" t="s">
        <v>3723</v>
      </c>
      <c r="C291" s="421" t="str">
        <f t="array" ref="C291">IFERROR(INDEX($B$22:$B$546, MATCH(0, COUNTIF($C$21:C290, $B$22:$B$546&amp;"") + IF($B$22:$B$546="",1,0), 0)), "")</f>
        <v/>
      </c>
      <c r="D291" s="421" t="s">
        <v>3867</v>
      </c>
    </row>
    <row r="292" spans="1:4" s="11" customFormat="1" x14ac:dyDescent="0.2">
      <c r="A292" s="422" t="s">
        <v>3868</v>
      </c>
      <c r="B292" s="421" t="s">
        <v>3536</v>
      </c>
      <c r="C292" s="421" t="str">
        <f t="array" ref="C292">IFERROR(INDEX($B$22:$B$546, MATCH(0, COUNTIF($C$21:C291, $B$22:$B$546&amp;"") + IF($B$22:$B$546="",1,0), 0)), "")</f>
        <v/>
      </c>
      <c r="D292" s="421" t="s">
        <v>3537</v>
      </c>
    </row>
    <row r="293" spans="1:4" s="11" customFormat="1" x14ac:dyDescent="0.2">
      <c r="A293" s="422" t="s">
        <v>3869</v>
      </c>
      <c r="B293" s="421" t="s">
        <v>3870</v>
      </c>
      <c r="C293" s="421" t="str">
        <f t="array" ref="C293">IFERROR(INDEX($B$22:$B$546, MATCH(0, COUNTIF($C$21:C292, $B$22:$B$546&amp;"") + IF($B$22:$B$546="",1,0), 0)), "")</f>
        <v/>
      </c>
      <c r="D293" s="421" t="s">
        <v>3871</v>
      </c>
    </row>
    <row r="294" spans="1:4" s="11" customFormat="1" x14ac:dyDescent="0.2">
      <c r="A294" s="422" t="s">
        <v>3872</v>
      </c>
      <c r="B294" s="421" t="s">
        <v>3870</v>
      </c>
      <c r="C294" s="421" t="str">
        <f t="array" ref="C294">IFERROR(INDEX($B$22:$B$546, MATCH(0, COUNTIF($C$21:C293, $B$22:$B$546&amp;"") + IF($B$22:$B$546="",1,0), 0)), "")</f>
        <v/>
      </c>
      <c r="D294" s="421" t="s">
        <v>3871</v>
      </c>
    </row>
    <row r="295" spans="1:4" s="11" customFormat="1" x14ac:dyDescent="0.2">
      <c r="A295" s="422" t="s">
        <v>3873</v>
      </c>
      <c r="B295" s="421" t="s">
        <v>3870</v>
      </c>
      <c r="C295" s="421" t="str">
        <f t="array" ref="C295">IFERROR(INDEX($B$22:$B$546, MATCH(0, COUNTIF($C$21:C294, $B$22:$B$546&amp;"") + IF($B$22:$B$546="",1,0), 0)), "")</f>
        <v/>
      </c>
      <c r="D295" s="421" t="s">
        <v>3871</v>
      </c>
    </row>
    <row r="296" spans="1:4" s="11" customFormat="1" x14ac:dyDescent="0.2">
      <c r="A296" s="422" t="s">
        <v>3874</v>
      </c>
      <c r="B296" s="421" t="s">
        <v>3870</v>
      </c>
      <c r="C296" s="421" t="str">
        <f t="array" ref="C296">IFERROR(INDEX($B$22:$B$546, MATCH(0, COUNTIF($C$21:C295, $B$22:$B$546&amp;"") + IF($B$22:$B$546="",1,0), 0)), "")</f>
        <v/>
      </c>
      <c r="D296" s="421" t="s">
        <v>3871</v>
      </c>
    </row>
    <row r="297" spans="1:4" s="11" customFormat="1" x14ac:dyDescent="0.2">
      <c r="A297" s="422" t="s">
        <v>3875</v>
      </c>
      <c r="B297" s="421" t="s">
        <v>3820</v>
      </c>
      <c r="C297" s="421" t="str">
        <f t="array" ref="C297">IFERROR(INDEX($B$22:$B$546, MATCH(0, COUNTIF($C$21:C296, $B$22:$B$546&amp;"") + IF($B$22:$B$546="",1,0), 0)), "")</f>
        <v/>
      </c>
      <c r="D297" s="421" t="s">
        <v>3876</v>
      </c>
    </row>
    <row r="298" spans="1:4" s="11" customFormat="1" x14ac:dyDescent="0.2">
      <c r="A298" s="422" t="s">
        <v>3877</v>
      </c>
      <c r="B298" s="421" t="s">
        <v>3723</v>
      </c>
      <c r="C298" s="421" t="str">
        <f t="array" ref="C298">IFERROR(INDEX($B$22:$B$546, MATCH(0, COUNTIF($C$21:C297, $B$22:$B$546&amp;"") + IF($B$22:$B$546="",1,0), 0)), "")</f>
        <v/>
      </c>
      <c r="D298" s="421" t="s">
        <v>3878</v>
      </c>
    </row>
    <row r="299" spans="1:4" s="11" customFormat="1" x14ac:dyDescent="0.2">
      <c r="A299" s="422" t="s">
        <v>3879</v>
      </c>
      <c r="B299" s="421" t="s">
        <v>3723</v>
      </c>
      <c r="C299" s="421" t="str">
        <f t="array" ref="C299">IFERROR(INDEX($B$22:$B$546, MATCH(0, COUNTIF($C$21:C298, $B$22:$B$546&amp;"") + IF($B$22:$B$546="",1,0), 0)), "")</f>
        <v/>
      </c>
      <c r="D299" s="421" t="s">
        <v>3878</v>
      </c>
    </row>
    <row r="300" spans="1:4" s="11" customFormat="1" x14ac:dyDescent="0.2">
      <c r="A300" s="422" t="s">
        <v>3880</v>
      </c>
      <c r="B300" s="421" t="s">
        <v>3723</v>
      </c>
      <c r="C300" s="421" t="str">
        <f t="array" ref="C300">IFERROR(INDEX($B$22:$B$546, MATCH(0, COUNTIF($C$21:C299, $B$22:$B$546&amp;"") + IF($B$22:$B$546="",1,0), 0)), "")</f>
        <v/>
      </c>
      <c r="D300" s="421" t="s">
        <v>3881</v>
      </c>
    </row>
    <row r="301" spans="1:4" s="11" customFormat="1" x14ac:dyDescent="0.2">
      <c r="A301" s="422" t="s">
        <v>3882</v>
      </c>
      <c r="B301" s="421" t="s">
        <v>3723</v>
      </c>
      <c r="C301" s="421" t="str">
        <f t="array" ref="C301">IFERROR(INDEX($B$22:$B$546, MATCH(0, COUNTIF($C$21:C300, $B$22:$B$546&amp;"") + IF($B$22:$B$546="",1,0), 0)), "")</f>
        <v/>
      </c>
      <c r="D301" s="421" t="s">
        <v>3881</v>
      </c>
    </row>
    <row r="302" spans="1:4" s="11" customFormat="1" x14ac:dyDescent="0.2">
      <c r="A302" s="422" t="s">
        <v>3883</v>
      </c>
      <c r="B302" s="421" t="s">
        <v>3723</v>
      </c>
      <c r="C302" s="421" t="str">
        <f t="array" ref="C302">IFERROR(INDEX($B$22:$B$546, MATCH(0, COUNTIF($C$21:C301, $B$22:$B$546&amp;"") + IF($B$22:$B$546="",1,0), 0)), "")</f>
        <v/>
      </c>
      <c r="D302" s="421" t="s">
        <v>3881</v>
      </c>
    </row>
    <row r="303" spans="1:4" s="11" customFormat="1" x14ac:dyDescent="0.2">
      <c r="A303" s="422" t="s">
        <v>3884</v>
      </c>
      <c r="B303" s="421" t="s">
        <v>3723</v>
      </c>
      <c r="C303" s="421" t="str">
        <f t="array" ref="C303">IFERROR(INDEX($B$22:$B$546, MATCH(0, COUNTIF($C$21:C302, $B$22:$B$546&amp;"") + IF($B$22:$B$546="",1,0), 0)), "")</f>
        <v/>
      </c>
      <c r="D303" s="421" t="s">
        <v>3881</v>
      </c>
    </row>
    <row r="304" spans="1:4" s="11" customFormat="1" x14ac:dyDescent="0.2">
      <c r="A304" s="422" t="s">
        <v>3885</v>
      </c>
      <c r="B304" s="421" t="s">
        <v>3886</v>
      </c>
      <c r="C304" s="421" t="str">
        <f t="array" ref="C304">IFERROR(INDEX($B$22:$B$546, MATCH(0, COUNTIF($C$21:C303, $B$22:$B$546&amp;"") + IF($B$22:$B$546="",1,0), 0)), "")</f>
        <v/>
      </c>
      <c r="D304" s="421" t="s">
        <v>3887</v>
      </c>
    </row>
    <row r="305" spans="1:4" s="11" customFormat="1" x14ac:dyDescent="0.2">
      <c r="A305" s="422" t="s">
        <v>3888</v>
      </c>
      <c r="B305" s="421" t="s">
        <v>3889</v>
      </c>
      <c r="C305" s="421" t="str">
        <f t="array" ref="C305">IFERROR(INDEX($B$22:$B$546, MATCH(0, COUNTIF($C$21:C304, $B$22:$B$546&amp;"") + IF($B$22:$B$546="",1,0), 0)), "")</f>
        <v/>
      </c>
      <c r="D305" s="421" t="s">
        <v>3890</v>
      </c>
    </row>
    <row r="306" spans="1:4" s="11" customFormat="1" x14ac:dyDescent="0.2">
      <c r="A306" s="422" t="s">
        <v>3891</v>
      </c>
      <c r="B306" s="421" t="s">
        <v>3892</v>
      </c>
      <c r="C306" s="421" t="str">
        <f t="array" ref="C306">IFERROR(INDEX($B$22:$B$546, MATCH(0, COUNTIF($C$21:C305, $B$22:$B$546&amp;"") + IF($B$22:$B$546="",1,0), 0)), "")</f>
        <v/>
      </c>
      <c r="D306" s="421" t="s">
        <v>3893</v>
      </c>
    </row>
    <row r="307" spans="1:4" s="11" customFormat="1" x14ac:dyDescent="0.2">
      <c r="A307" s="422" t="s">
        <v>3894</v>
      </c>
      <c r="B307" s="421" t="s">
        <v>3895</v>
      </c>
      <c r="C307" s="421" t="str">
        <f t="array" ref="C307">IFERROR(INDEX($B$22:$B$546, MATCH(0, COUNTIF($C$21:C306, $B$22:$B$546&amp;"") + IF($B$22:$B$546="",1,0), 0)), "")</f>
        <v/>
      </c>
      <c r="D307" s="421" t="s">
        <v>3896</v>
      </c>
    </row>
    <row r="308" spans="1:4" s="11" customFormat="1" x14ac:dyDescent="0.2">
      <c r="A308" s="422" t="s">
        <v>3897</v>
      </c>
      <c r="B308" s="421" t="s">
        <v>3898</v>
      </c>
      <c r="C308" s="421" t="str">
        <f t="array" ref="C308">IFERROR(INDEX($B$22:$B$546, MATCH(0, COUNTIF($C$21:C307, $B$22:$B$546&amp;"") + IF($B$22:$B$546="",1,0), 0)), "")</f>
        <v/>
      </c>
      <c r="D308" s="421" t="s">
        <v>3899</v>
      </c>
    </row>
    <row r="309" spans="1:4" s="11" customFormat="1" x14ac:dyDescent="0.2">
      <c r="A309" s="422" t="s">
        <v>3900</v>
      </c>
      <c r="B309" s="421" t="s">
        <v>3901</v>
      </c>
      <c r="C309" s="421" t="str">
        <f t="array" ref="C309">IFERROR(INDEX($B$22:$B$546, MATCH(0, COUNTIF($C$21:C308, $B$22:$B$546&amp;"") + IF($B$22:$B$546="",1,0), 0)), "")</f>
        <v/>
      </c>
      <c r="D309" s="421" t="s">
        <v>3902</v>
      </c>
    </row>
    <row r="310" spans="1:4" s="11" customFormat="1" x14ac:dyDescent="0.2">
      <c r="A310" s="422" t="s">
        <v>3903</v>
      </c>
      <c r="B310" s="421" t="s">
        <v>3723</v>
      </c>
      <c r="C310" s="421" t="str">
        <f t="array" ref="C310">IFERROR(INDEX($B$22:$B$546, MATCH(0, COUNTIF($C$21:C309, $B$22:$B$546&amp;"") + IF($B$22:$B$546="",1,0), 0)), "")</f>
        <v/>
      </c>
      <c r="D310" s="421" t="s">
        <v>3765</v>
      </c>
    </row>
    <row r="311" spans="1:4" s="11" customFormat="1" x14ac:dyDescent="0.2">
      <c r="A311" s="422" t="s">
        <v>3904</v>
      </c>
      <c r="B311" s="421" t="s">
        <v>3723</v>
      </c>
      <c r="C311" s="421" t="str">
        <f t="array" ref="C311">IFERROR(INDEX($B$22:$B$546, MATCH(0, COUNTIF($C$21:C310, $B$22:$B$546&amp;"") + IF($B$22:$B$546="",1,0), 0)), "")</f>
        <v/>
      </c>
      <c r="D311" s="421" t="s">
        <v>3800</v>
      </c>
    </row>
    <row r="312" spans="1:4" s="11" customFormat="1" x14ac:dyDescent="0.2">
      <c r="A312" s="422" t="s">
        <v>3905</v>
      </c>
      <c r="B312" s="421" t="s">
        <v>3723</v>
      </c>
      <c r="C312" s="421" t="str">
        <f t="array" ref="C312">IFERROR(INDEX($B$22:$B$546, MATCH(0, COUNTIF($C$21:C311, $B$22:$B$546&amp;"") + IF($B$22:$B$546="",1,0), 0)), "")</f>
        <v/>
      </c>
      <c r="D312" s="421" t="s">
        <v>3800</v>
      </c>
    </row>
    <row r="313" spans="1:4" s="11" customFormat="1" x14ac:dyDescent="0.2">
      <c r="A313" s="422" t="s">
        <v>3906</v>
      </c>
      <c r="B313" s="421" t="s">
        <v>3716</v>
      </c>
      <c r="C313" s="421" t="str">
        <f t="array" ref="C313">IFERROR(INDEX($B$22:$B$546, MATCH(0, COUNTIF($C$21:C312, $B$22:$B$546&amp;"") + IF($B$22:$B$546="",1,0), 0)), "")</f>
        <v/>
      </c>
      <c r="D313" s="421" t="s">
        <v>3717</v>
      </c>
    </row>
    <row r="314" spans="1:4" s="11" customFormat="1" x14ac:dyDescent="0.2">
      <c r="A314" s="422" t="s">
        <v>3907</v>
      </c>
      <c r="B314" s="421" t="s">
        <v>3716</v>
      </c>
      <c r="C314" s="421" t="str">
        <f t="array" ref="C314">IFERROR(INDEX($B$22:$B$546, MATCH(0, COUNTIF($C$21:C313, $B$22:$B$546&amp;"") + IF($B$22:$B$546="",1,0), 0)), "")</f>
        <v/>
      </c>
      <c r="D314" s="421" t="s">
        <v>3717</v>
      </c>
    </row>
    <row r="315" spans="1:4" s="11" customFormat="1" x14ac:dyDescent="0.2">
      <c r="A315" s="422" t="s">
        <v>3908</v>
      </c>
      <c r="B315" s="421" t="s">
        <v>3772</v>
      </c>
      <c r="C315" s="421" t="str">
        <f t="array" ref="C315">IFERROR(INDEX($B$22:$B$546, MATCH(0, COUNTIF($C$21:C314, $B$22:$B$546&amp;"") + IF($B$22:$B$546="",1,0), 0)), "")</f>
        <v/>
      </c>
      <c r="D315" s="421" t="s">
        <v>3909</v>
      </c>
    </row>
    <row r="316" spans="1:4" s="11" customFormat="1" x14ac:dyDescent="0.2">
      <c r="A316" s="422" t="s">
        <v>3910</v>
      </c>
      <c r="B316" s="421" t="s">
        <v>3685</v>
      </c>
      <c r="C316" s="421" t="str">
        <f t="array" ref="C316">IFERROR(INDEX($B$22:$B$546, MATCH(0, COUNTIF($C$21:C315, $B$22:$B$546&amp;"") + IF($B$22:$B$546="",1,0), 0)), "")</f>
        <v/>
      </c>
      <c r="D316" s="421" t="s">
        <v>3686</v>
      </c>
    </row>
    <row r="317" spans="1:4" s="11" customFormat="1" x14ac:dyDescent="0.2">
      <c r="A317" s="422" t="s">
        <v>3911</v>
      </c>
      <c r="B317" s="421" t="s">
        <v>3707</v>
      </c>
      <c r="C317" s="421" t="str">
        <f t="array" ref="C317">IFERROR(INDEX($B$22:$B$546, MATCH(0, COUNTIF($C$21:C316, $B$22:$B$546&amp;"") + IF($B$22:$B$546="",1,0), 0)), "")</f>
        <v/>
      </c>
      <c r="D317" s="421" t="s">
        <v>3708</v>
      </c>
    </row>
    <row r="318" spans="1:4" s="11" customFormat="1" x14ac:dyDescent="0.2">
      <c r="A318" s="422" t="s">
        <v>3912</v>
      </c>
      <c r="B318" s="421" t="s">
        <v>3772</v>
      </c>
      <c r="C318" s="421" t="str">
        <f t="array" ref="C318">IFERROR(INDEX($B$22:$B$546, MATCH(0, COUNTIF($C$21:C317, $B$22:$B$546&amp;"") + IF($B$22:$B$546="",1,0), 0)), "")</f>
        <v/>
      </c>
      <c r="D318" s="421" t="s">
        <v>3913</v>
      </c>
    </row>
    <row r="319" spans="1:4" s="11" customFormat="1" x14ac:dyDescent="0.2">
      <c r="A319" s="422" t="s">
        <v>3914</v>
      </c>
      <c r="B319" s="421" t="s">
        <v>3719</v>
      </c>
      <c r="C319" s="421" t="str">
        <f t="array" ref="C319">IFERROR(INDEX($B$22:$B$546, MATCH(0, COUNTIF($C$21:C318, $B$22:$B$546&amp;"") + IF($B$22:$B$546="",1,0), 0)), "")</f>
        <v/>
      </c>
      <c r="D319" s="421" t="s">
        <v>3915</v>
      </c>
    </row>
    <row r="320" spans="1:4" s="11" customFormat="1" x14ac:dyDescent="0.2">
      <c r="A320" s="422" t="s">
        <v>3916</v>
      </c>
      <c r="B320" s="421" t="s">
        <v>3723</v>
      </c>
      <c r="C320" s="421" t="str">
        <f t="array" ref="C320">IFERROR(INDEX($B$22:$B$546, MATCH(0, COUNTIF($C$21:C319, $B$22:$B$546&amp;"") + IF($B$22:$B$546="",1,0), 0)), "")</f>
        <v/>
      </c>
      <c r="D320" s="421" t="s">
        <v>3917</v>
      </c>
    </row>
    <row r="321" spans="1:4" s="11" customFormat="1" x14ac:dyDescent="0.2">
      <c r="A321" s="422" t="s">
        <v>3918</v>
      </c>
      <c r="B321" s="421" t="s">
        <v>3723</v>
      </c>
      <c r="C321" s="421" t="str">
        <f t="array" ref="C321">IFERROR(INDEX($B$22:$B$546, MATCH(0, COUNTIF($C$21:C320, $B$22:$B$546&amp;"") + IF($B$22:$B$546="",1,0), 0)), "")</f>
        <v/>
      </c>
      <c r="D321" s="421" t="s">
        <v>3917</v>
      </c>
    </row>
    <row r="322" spans="1:4" s="11" customFormat="1" x14ac:dyDescent="0.2">
      <c r="A322" s="422" t="s">
        <v>3919</v>
      </c>
      <c r="B322" s="421" t="s">
        <v>3820</v>
      </c>
      <c r="C322" s="421" t="str">
        <f t="array" ref="C322">IFERROR(INDEX($B$22:$B$546, MATCH(0, COUNTIF($C$21:C321, $B$22:$B$546&amp;"") + IF($B$22:$B$546="",1,0), 0)), "")</f>
        <v/>
      </c>
      <c r="D322" s="421" t="s">
        <v>3920</v>
      </c>
    </row>
    <row r="323" spans="1:4" s="11" customFormat="1" x14ac:dyDescent="0.2">
      <c r="A323" s="422" t="s">
        <v>3921</v>
      </c>
      <c r="B323" s="421" t="s">
        <v>3723</v>
      </c>
      <c r="C323" s="421" t="str">
        <f t="array" ref="C323">IFERROR(INDEX($B$22:$B$546, MATCH(0, COUNTIF($C$21:C322, $B$22:$B$546&amp;"") + IF($B$22:$B$546="",1,0), 0)), "")</f>
        <v/>
      </c>
      <c r="D323" s="421" t="s">
        <v>3922</v>
      </c>
    </row>
    <row r="324" spans="1:4" s="11" customFormat="1" x14ac:dyDescent="0.2">
      <c r="A324" s="422" t="s">
        <v>3923</v>
      </c>
      <c r="B324" s="421" t="s">
        <v>3723</v>
      </c>
      <c r="C324" s="421" t="str">
        <f t="array" ref="C324">IFERROR(INDEX($B$22:$B$546, MATCH(0, COUNTIF($C$21:C323, $B$22:$B$546&amp;"") + IF($B$22:$B$546="",1,0), 0)), "")</f>
        <v/>
      </c>
      <c r="D324" s="421" t="s">
        <v>3922</v>
      </c>
    </row>
    <row r="325" spans="1:4" s="11" customFormat="1" x14ac:dyDescent="0.2">
      <c r="A325" s="422" t="s">
        <v>3924</v>
      </c>
      <c r="B325" s="421" t="s">
        <v>3925</v>
      </c>
      <c r="C325" s="421" t="str">
        <f t="array" ref="C325">IFERROR(INDEX($B$22:$B$546, MATCH(0, COUNTIF($C$21:C324, $B$22:$B$546&amp;"") + IF($B$22:$B$546="",1,0), 0)), "")</f>
        <v/>
      </c>
      <c r="D325" s="421" t="s">
        <v>3926</v>
      </c>
    </row>
    <row r="326" spans="1:4" s="11" customFormat="1" x14ac:dyDescent="0.2">
      <c r="A326" s="422" t="s">
        <v>3927</v>
      </c>
      <c r="B326" s="421" t="s">
        <v>3723</v>
      </c>
      <c r="C326" s="421" t="str">
        <f t="array" ref="C326">IFERROR(INDEX($B$22:$B$546, MATCH(0, COUNTIF($C$21:C325, $B$22:$B$546&amp;"") + IF($B$22:$B$546="",1,0), 0)), "")</f>
        <v/>
      </c>
      <c r="D326" s="421" t="s">
        <v>3928</v>
      </c>
    </row>
    <row r="327" spans="1:4" s="11" customFormat="1" x14ac:dyDescent="0.2">
      <c r="A327" s="422" t="s">
        <v>3929</v>
      </c>
      <c r="B327" s="421" t="s">
        <v>3723</v>
      </c>
      <c r="C327" s="421" t="str">
        <f t="array" ref="C327">IFERROR(INDEX($B$22:$B$546, MATCH(0, COUNTIF($C$21:C326, $B$22:$B$546&amp;"") + IF($B$22:$B$546="",1,0), 0)), "")</f>
        <v/>
      </c>
      <c r="D327" s="421" t="s">
        <v>3928</v>
      </c>
    </row>
    <row r="328" spans="1:4" s="11" customFormat="1" x14ac:dyDescent="0.2">
      <c r="A328" s="422" t="s">
        <v>3930</v>
      </c>
      <c r="B328" s="421" t="s">
        <v>3723</v>
      </c>
      <c r="C328" s="421" t="str">
        <f t="array" ref="C328">IFERROR(INDEX($B$22:$B$546, MATCH(0, COUNTIF($C$21:C327, $B$22:$B$546&amp;"") + IF($B$22:$B$546="",1,0), 0)), "")</f>
        <v/>
      </c>
      <c r="D328" s="421" t="s">
        <v>3928</v>
      </c>
    </row>
    <row r="329" spans="1:4" s="11" customFormat="1" x14ac:dyDescent="0.2">
      <c r="A329" s="422" t="s">
        <v>3931</v>
      </c>
      <c r="B329" s="421" t="s">
        <v>3723</v>
      </c>
      <c r="C329" s="421" t="str">
        <f t="array" ref="C329">IFERROR(INDEX($B$22:$B$546, MATCH(0, COUNTIF($C$21:C328, $B$22:$B$546&amp;"") + IF($B$22:$B$546="",1,0), 0)), "")</f>
        <v/>
      </c>
      <c r="D329" s="421" t="s">
        <v>3928</v>
      </c>
    </row>
    <row r="330" spans="1:4" s="11" customFormat="1" x14ac:dyDescent="0.2">
      <c r="A330" s="422" t="s">
        <v>3932</v>
      </c>
      <c r="B330" s="421" t="s">
        <v>3723</v>
      </c>
      <c r="C330" s="421" t="str">
        <f t="array" ref="C330">IFERROR(INDEX($B$22:$B$546, MATCH(0, COUNTIF($C$21:C329, $B$22:$B$546&amp;"") + IF($B$22:$B$546="",1,0), 0)), "")</f>
        <v/>
      </c>
      <c r="D330" s="421" t="s">
        <v>3933</v>
      </c>
    </row>
    <row r="331" spans="1:4" s="11" customFormat="1" x14ac:dyDescent="0.2">
      <c r="A331" s="422" t="s">
        <v>3934</v>
      </c>
      <c r="B331" s="421" t="s">
        <v>3723</v>
      </c>
      <c r="C331" s="421" t="str">
        <f t="array" ref="C331">IFERROR(INDEX($B$22:$B$546, MATCH(0, COUNTIF($C$21:C330, $B$22:$B$546&amp;"") + IF($B$22:$B$546="",1,0), 0)), "")</f>
        <v/>
      </c>
      <c r="D331" s="421" t="s">
        <v>3933</v>
      </c>
    </row>
    <row r="332" spans="1:4" s="11" customFormat="1" x14ac:dyDescent="0.2">
      <c r="A332" s="422" t="s">
        <v>3935</v>
      </c>
      <c r="B332" s="421" t="s">
        <v>3787</v>
      </c>
      <c r="C332" s="421" t="str">
        <f t="array" ref="C332">IFERROR(INDEX($B$22:$B$546, MATCH(0, COUNTIF($C$21:C331, $B$22:$B$546&amp;"") + IF($B$22:$B$546="",1,0), 0)), "")</f>
        <v/>
      </c>
      <c r="D332" s="421" t="s">
        <v>3936</v>
      </c>
    </row>
    <row r="333" spans="1:4" s="11" customFormat="1" x14ac:dyDescent="0.2">
      <c r="A333" s="422" t="s">
        <v>3937</v>
      </c>
      <c r="B333" s="421" t="s">
        <v>3723</v>
      </c>
      <c r="C333" s="421" t="str">
        <f t="array" ref="C333">IFERROR(INDEX($B$22:$B$546, MATCH(0, COUNTIF($C$21:C332, $B$22:$B$546&amp;"") + IF($B$22:$B$546="",1,0), 0)), "")</f>
        <v/>
      </c>
      <c r="D333" s="421" t="s">
        <v>3938</v>
      </c>
    </row>
    <row r="334" spans="1:4" s="11" customFormat="1" x14ac:dyDescent="0.2">
      <c r="A334" s="422" t="s">
        <v>3939</v>
      </c>
      <c r="B334" s="421" t="s">
        <v>3723</v>
      </c>
      <c r="C334" s="421" t="str">
        <f t="array" ref="C334">IFERROR(INDEX($B$22:$B$546, MATCH(0, COUNTIF($C$21:C333, $B$22:$B$546&amp;"") + IF($B$22:$B$546="",1,0), 0)), "")</f>
        <v/>
      </c>
      <c r="D334" s="421" t="s">
        <v>3938</v>
      </c>
    </row>
    <row r="335" spans="1:4" s="11" customFormat="1" x14ac:dyDescent="0.2">
      <c r="A335" s="422" t="s">
        <v>3940</v>
      </c>
      <c r="B335" s="421" t="s">
        <v>3719</v>
      </c>
      <c r="C335" s="421" t="str">
        <f t="array" ref="C335">IFERROR(INDEX($B$22:$B$546, MATCH(0, COUNTIF($C$21:C334, $B$22:$B$546&amp;"") + IF($B$22:$B$546="",1,0), 0)), "")</f>
        <v/>
      </c>
      <c r="D335" s="421" t="s">
        <v>3941</v>
      </c>
    </row>
    <row r="336" spans="1:4" s="11" customFormat="1" x14ac:dyDescent="0.2">
      <c r="A336" s="422" t="s">
        <v>3942</v>
      </c>
      <c r="B336" s="421" t="s">
        <v>3772</v>
      </c>
      <c r="C336" s="421" t="str">
        <f t="array" ref="C336">IFERROR(INDEX($B$22:$B$546, MATCH(0, COUNTIF($C$21:C335, $B$22:$B$546&amp;"") + IF($B$22:$B$546="",1,0), 0)), "")</f>
        <v/>
      </c>
      <c r="D336" s="421" t="s">
        <v>3773</v>
      </c>
    </row>
    <row r="337" spans="1:4" s="11" customFormat="1" x14ac:dyDescent="0.2">
      <c r="A337" s="422" t="s">
        <v>3943</v>
      </c>
      <c r="B337" s="421" t="s">
        <v>3733</v>
      </c>
      <c r="C337" s="421" t="str">
        <f t="array" ref="C337">IFERROR(INDEX($B$22:$B$546, MATCH(0, COUNTIF($C$21:C336, $B$22:$B$546&amp;"") + IF($B$22:$B$546="",1,0), 0)), "")</f>
        <v/>
      </c>
      <c r="D337" s="421" t="s">
        <v>3734</v>
      </c>
    </row>
    <row r="338" spans="1:4" s="11" customFormat="1" x14ac:dyDescent="0.2">
      <c r="A338" s="422" t="s">
        <v>3944</v>
      </c>
      <c r="B338" s="421" t="s">
        <v>3723</v>
      </c>
      <c r="C338" s="421" t="str">
        <f t="array" ref="C338">IFERROR(INDEX($B$22:$B$546, MATCH(0, COUNTIF($C$21:C337, $B$22:$B$546&amp;"") + IF($B$22:$B$546="",1,0), 0)), "")</f>
        <v/>
      </c>
      <c r="D338" s="421" t="s">
        <v>3945</v>
      </c>
    </row>
    <row r="339" spans="1:4" s="11" customFormat="1" x14ac:dyDescent="0.2">
      <c r="A339" s="422" t="s">
        <v>3946</v>
      </c>
      <c r="B339" s="421" t="s">
        <v>3723</v>
      </c>
      <c r="C339" s="421" t="str">
        <f t="array" ref="C339">IFERROR(INDEX($B$22:$B$546, MATCH(0, COUNTIF($C$21:C338, $B$22:$B$546&amp;"") + IF($B$22:$B$546="",1,0), 0)), "")</f>
        <v/>
      </c>
      <c r="D339" s="421" t="s">
        <v>3945</v>
      </c>
    </row>
    <row r="340" spans="1:4" s="11" customFormat="1" x14ac:dyDescent="0.2">
      <c r="A340" s="422" t="s">
        <v>3947</v>
      </c>
      <c r="B340" s="421" t="s">
        <v>3723</v>
      </c>
      <c r="C340" s="421" t="str">
        <f t="array" ref="C340">IFERROR(INDEX($B$22:$B$546, MATCH(0, COUNTIF($C$21:C339, $B$22:$B$546&amp;"") + IF($B$22:$B$546="",1,0), 0)), "")</f>
        <v/>
      </c>
      <c r="D340" s="421" t="s">
        <v>3867</v>
      </c>
    </row>
    <row r="341" spans="1:4" s="11" customFormat="1" x14ac:dyDescent="0.2">
      <c r="A341" s="422" t="s">
        <v>3948</v>
      </c>
      <c r="B341" s="421" t="s">
        <v>3723</v>
      </c>
      <c r="C341" s="421" t="str">
        <f t="array" ref="C341">IFERROR(INDEX($B$22:$B$546, MATCH(0, COUNTIF($C$21:C340, $B$22:$B$546&amp;"") + IF($B$22:$B$546="",1,0), 0)), "")</f>
        <v/>
      </c>
      <c r="D341" s="421" t="s">
        <v>3867</v>
      </c>
    </row>
    <row r="342" spans="1:4" s="11" customFormat="1" x14ac:dyDescent="0.2">
      <c r="A342" s="422" t="s">
        <v>3949</v>
      </c>
      <c r="B342" s="421" t="s">
        <v>3820</v>
      </c>
      <c r="C342" s="421" t="str">
        <f t="array" ref="C342">IFERROR(INDEX($B$22:$B$546, MATCH(0, COUNTIF($C$21:C341, $B$22:$B$546&amp;"") + IF($B$22:$B$546="",1,0), 0)), "")</f>
        <v/>
      </c>
      <c r="D342" s="421" t="s">
        <v>3821</v>
      </c>
    </row>
    <row r="343" spans="1:4" s="11" customFormat="1" x14ac:dyDescent="0.2">
      <c r="A343" s="422" t="s">
        <v>3950</v>
      </c>
      <c r="B343" s="421" t="s">
        <v>3772</v>
      </c>
      <c r="C343" s="421" t="str">
        <f t="array" ref="C343">IFERROR(INDEX($B$22:$B$546, MATCH(0, COUNTIF($C$21:C342, $B$22:$B$546&amp;"") + IF($B$22:$B$546="",1,0), 0)), "")</f>
        <v/>
      </c>
      <c r="D343" s="421" t="s">
        <v>3951</v>
      </c>
    </row>
    <row r="344" spans="1:4" s="11" customFormat="1" x14ac:dyDescent="0.2">
      <c r="A344" s="422" t="s">
        <v>3952</v>
      </c>
      <c r="B344" s="421" t="s">
        <v>3870</v>
      </c>
      <c r="C344" s="421" t="str">
        <f t="array" ref="C344">IFERROR(INDEX($B$22:$B$546, MATCH(0, COUNTIF($C$21:C343, $B$22:$B$546&amp;"") + IF($B$22:$B$546="",1,0), 0)), "")</f>
        <v/>
      </c>
      <c r="D344" s="421" t="s">
        <v>3871</v>
      </c>
    </row>
    <row r="345" spans="1:4" s="11" customFormat="1" x14ac:dyDescent="0.2">
      <c r="A345" s="422" t="s">
        <v>3953</v>
      </c>
      <c r="B345" s="421" t="s">
        <v>3870</v>
      </c>
      <c r="C345" s="421" t="str">
        <f t="array" ref="C345">IFERROR(INDEX($B$22:$B$546, MATCH(0, COUNTIF($C$21:C344, $B$22:$B$546&amp;"") + IF($B$22:$B$546="",1,0), 0)), "")</f>
        <v/>
      </c>
      <c r="D345" s="421" t="s">
        <v>3871</v>
      </c>
    </row>
    <row r="346" spans="1:4" s="11" customFormat="1" x14ac:dyDescent="0.2">
      <c r="A346" s="422" t="s">
        <v>3954</v>
      </c>
      <c r="B346" s="421" t="s">
        <v>3870</v>
      </c>
      <c r="C346" s="421" t="str">
        <f t="array" ref="C346">IFERROR(INDEX($B$22:$B$546, MATCH(0, COUNTIF($C$21:C345, $B$22:$B$546&amp;"") + IF($B$22:$B$546="",1,0), 0)), "")</f>
        <v/>
      </c>
      <c r="D346" s="421" t="s">
        <v>3871</v>
      </c>
    </row>
    <row r="347" spans="1:4" s="11" customFormat="1" x14ac:dyDescent="0.2">
      <c r="A347" s="422" t="s">
        <v>3955</v>
      </c>
      <c r="B347" s="421" t="s">
        <v>3870</v>
      </c>
      <c r="C347" s="421" t="str">
        <f t="array" ref="C347">IFERROR(INDEX($B$22:$B$546, MATCH(0, COUNTIF($C$21:C346, $B$22:$B$546&amp;"") + IF($B$22:$B$546="",1,0), 0)), "")</f>
        <v/>
      </c>
      <c r="D347" s="421" t="s">
        <v>3871</v>
      </c>
    </row>
    <row r="348" spans="1:4" s="11" customFormat="1" x14ac:dyDescent="0.2">
      <c r="A348" s="422" t="s">
        <v>3956</v>
      </c>
      <c r="B348" s="421" t="s">
        <v>3870</v>
      </c>
      <c r="C348" s="421" t="str">
        <f t="array" ref="C348">IFERROR(INDEX($B$22:$B$546, MATCH(0, COUNTIF($C$21:C347, $B$22:$B$546&amp;"") + IF($B$22:$B$546="",1,0), 0)), "")</f>
        <v/>
      </c>
      <c r="D348" s="421" t="s">
        <v>3871</v>
      </c>
    </row>
    <row r="349" spans="1:4" s="11" customFormat="1" x14ac:dyDescent="0.2">
      <c r="A349" s="422" t="s">
        <v>3957</v>
      </c>
      <c r="B349" s="421" t="s">
        <v>3870</v>
      </c>
      <c r="C349" s="421" t="str">
        <f t="array" ref="C349">IFERROR(INDEX($B$22:$B$546, MATCH(0, COUNTIF($C$21:C348, $B$22:$B$546&amp;"") + IF($B$22:$B$546="",1,0), 0)), "")</f>
        <v/>
      </c>
      <c r="D349" s="421" t="s">
        <v>3871</v>
      </c>
    </row>
    <row r="350" spans="1:4" s="11" customFormat="1" x14ac:dyDescent="0.2">
      <c r="A350" s="422" t="s">
        <v>3958</v>
      </c>
      <c r="B350" s="421" t="s">
        <v>3870</v>
      </c>
      <c r="C350" s="421" t="str">
        <f t="array" ref="C350">IFERROR(INDEX($B$22:$B$546, MATCH(0, COUNTIF($C$21:C349, $B$22:$B$546&amp;"") + IF($B$22:$B$546="",1,0), 0)), "")</f>
        <v/>
      </c>
      <c r="D350" s="421" t="s">
        <v>3871</v>
      </c>
    </row>
    <row r="351" spans="1:4" s="11" customFormat="1" x14ac:dyDescent="0.2">
      <c r="A351" s="422" t="s">
        <v>3959</v>
      </c>
      <c r="B351" s="421" t="s">
        <v>3960</v>
      </c>
      <c r="C351" s="421" t="str">
        <f t="array" ref="C351">IFERROR(INDEX($B$22:$B$546, MATCH(0, COUNTIF($C$21:C350, $B$22:$B$546&amp;"") + IF($B$22:$B$546="",1,0), 0)), "")</f>
        <v/>
      </c>
      <c r="D351" s="421" t="s">
        <v>3961</v>
      </c>
    </row>
    <row r="352" spans="1:4" s="11" customFormat="1" x14ac:dyDescent="0.2">
      <c r="A352" s="422" t="s">
        <v>3962</v>
      </c>
      <c r="B352" s="421" t="s">
        <v>3723</v>
      </c>
      <c r="C352" s="421" t="str">
        <f t="array" ref="C352">IFERROR(INDEX($B$22:$B$546, MATCH(0, COUNTIF($C$21:C351, $B$22:$B$546&amp;"") + IF($B$22:$B$546="",1,0), 0)), "")</f>
        <v/>
      </c>
      <c r="D352" s="421" t="s">
        <v>3963</v>
      </c>
    </row>
    <row r="353" spans="1:4" s="11" customFormat="1" x14ac:dyDescent="0.2">
      <c r="A353" s="422" t="s">
        <v>3964</v>
      </c>
      <c r="B353" s="421" t="s">
        <v>3723</v>
      </c>
      <c r="C353" s="421" t="str">
        <f t="array" ref="C353">IFERROR(INDEX($B$22:$B$546, MATCH(0, COUNTIF($C$21:C352, $B$22:$B$546&amp;"") + IF($B$22:$B$546="",1,0), 0)), "")</f>
        <v/>
      </c>
      <c r="D353" s="421" t="s">
        <v>3963</v>
      </c>
    </row>
    <row r="354" spans="1:4" s="11" customFormat="1" x14ac:dyDescent="0.2">
      <c r="A354" s="422" t="s">
        <v>3965</v>
      </c>
      <c r="B354" s="421" t="s">
        <v>3723</v>
      </c>
      <c r="C354" s="421" t="str">
        <f t="array" ref="C354">IFERROR(INDEX($B$22:$B$546, MATCH(0, COUNTIF($C$21:C353, $B$22:$B$546&amp;"") + IF($B$22:$B$546="",1,0), 0)), "")</f>
        <v/>
      </c>
      <c r="D354" s="421" t="s">
        <v>3966</v>
      </c>
    </row>
    <row r="355" spans="1:4" s="11" customFormat="1" x14ac:dyDescent="0.2">
      <c r="A355" s="422" t="s">
        <v>3967</v>
      </c>
      <c r="B355" s="421" t="s">
        <v>3723</v>
      </c>
      <c r="C355" s="421" t="str">
        <f t="array" ref="C355">IFERROR(INDEX($B$22:$B$546, MATCH(0, COUNTIF($C$21:C354, $B$22:$B$546&amp;"") + IF($B$22:$B$546="",1,0), 0)), "")</f>
        <v/>
      </c>
      <c r="D355" s="421" t="s">
        <v>3966</v>
      </c>
    </row>
    <row r="356" spans="1:4" s="11" customFormat="1" x14ac:dyDescent="0.2">
      <c r="A356" s="422" t="s">
        <v>3968</v>
      </c>
      <c r="B356" s="421" t="s">
        <v>3723</v>
      </c>
      <c r="C356" s="421" t="str">
        <f t="array" ref="C356">IFERROR(INDEX($B$22:$B$546, MATCH(0, COUNTIF($C$21:C355, $B$22:$B$546&amp;"") + IF($B$22:$B$546="",1,0), 0)), "")</f>
        <v/>
      </c>
      <c r="D356" s="421" t="s">
        <v>3966</v>
      </c>
    </row>
    <row r="357" spans="1:4" s="11" customFormat="1" x14ac:dyDescent="0.2">
      <c r="A357" s="422" t="s">
        <v>3969</v>
      </c>
      <c r="B357" s="421" t="s">
        <v>3723</v>
      </c>
      <c r="C357" s="421" t="str">
        <f t="array" ref="C357">IFERROR(INDEX($B$22:$B$546, MATCH(0, COUNTIF($C$21:C356, $B$22:$B$546&amp;"") + IF($B$22:$B$546="",1,0), 0)), "")</f>
        <v/>
      </c>
      <c r="D357" s="421" t="s">
        <v>3966</v>
      </c>
    </row>
    <row r="358" spans="1:4" s="11" customFormat="1" x14ac:dyDescent="0.2">
      <c r="A358" s="422" t="s">
        <v>3970</v>
      </c>
      <c r="B358" s="421" t="s">
        <v>3971</v>
      </c>
      <c r="C358" s="421" t="str">
        <f t="array" ref="C358">IFERROR(INDEX($B$22:$B$546, MATCH(0, COUNTIF($C$21:C357, $B$22:$B$546&amp;"") + IF($B$22:$B$546="",1,0), 0)), "")</f>
        <v/>
      </c>
      <c r="D358" s="421" t="s">
        <v>3972</v>
      </c>
    </row>
    <row r="359" spans="1:4" s="11" customFormat="1" x14ac:dyDescent="0.2">
      <c r="A359" s="422" t="s">
        <v>3973</v>
      </c>
      <c r="B359" s="421" t="s">
        <v>3971</v>
      </c>
      <c r="C359" s="421" t="str">
        <f t="array" ref="C359">IFERROR(INDEX($B$22:$B$546, MATCH(0, COUNTIF($C$21:C358, $B$22:$B$546&amp;"") + IF($B$22:$B$546="",1,0), 0)), "")</f>
        <v/>
      </c>
      <c r="D359" s="421" t="s">
        <v>3974</v>
      </c>
    </row>
    <row r="360" spans="1:4" s="11" customFormat="1" x14ac:dyDescent="0.2">
      <c r="A360" s="422" t="s">
        <v>3975</v>
      </c>
      <c r="B360" s="421" t="s">
        <v>3971</v>
      </c>
      <c r="C360" s="421" t="str">
        <f t="array" ref="C360">IFERROR(INDEX($B$22:$B$546, MATCH(0, COUNTIF($C$21:C359, $B$22:$B$546&amp;"") + IF($B$22:$B$546="",1,0), 0)), "")</f>
        <v/>
      </c>
      <c r="D360" s="421" t="s">
        <v>3974</v>
      </c>
    </row>
    <row r="361" spans="1:4" s="11" customFormat="1" x14ac:dyDescent="0.2">
      <c r="A361" s="422" t="s">
        <v>3976</v>
      </c>
      <c r="B361" s="421" t="s">
        <v>3971</v>
      </c>
      <c r="C361" s="421" t="str">
        <f t="array" ref="C361">IFERROR(INDEX($B$22:$B$546, MATCH(0, COUNTIF($C$21:C360, $B$22:$B$546&amp;"") + IF($B$22:$B$546="",1,0), 0)), "")</f>
        <v/>
      </c>
      <c r="D361" s="421" t="s">
        <v>3974</v>
      </c>
    </row>
    <row r="362" spans="1:4" s="11" customFormat="1" x14ac:dyDescent="0.2">
      <c r="A362" s="422" t="s">
        <v>3977</v>
      </c>
      <c r="B362" s="421" t="s">
        <v>3870</v>
      </c>
      <c r="C362" s="421" t="str">
        <f t="array" ref="C362">IFERROR(INDEX($B$22:$B$546, MATCH(0, COUNTIF($C$21:C361, $B$22:$B$546&amp;"") + IF($B$22:$B$546="",1,0), 0)), "")</f>
        <v/>
      </c>
      <c r="D362" s="421" t="s">
        <v>3871</v>
      </c>
    </row>
    <row r="363" spans="1:4" s="11" customFormat="1" x14ac:dyDescent="0.2">
      <c r="A363" s="422" t="s">
        <v>3978</v>
      </c>
      <c r="B363" s="421" t="s">
        <v>3772</v>
      </c>
      <c r="C363" s="421" t="str">
        <f t="array" ref="C363">IFERROR(INDEX($B$22:$B$546, MATCH(0, COUNTIF($C$21:C362, $B$22:$B$546&amp;"") + IF($B$22:$B$546="",1,0), 0)), "")</f>
        <v/>
      </c>
      <c r="D363" s="421" t="s">
        <v>3979</v>
      </c>
    </row>
    <row r="364" spans="1:4" s="11" customFormat="1" x14ac:dyDescent="0.2">
      <c r="A364" s="422" t="s">
        <v>3980</v>
      </c>
      <c r="B364" s="421" t="s">
        <v>3772</v>
      </c>
      <c r="C364" s="421" t="str">
        <f t="array" ref="C364">IFERROR(INDEX($B$22:$B$546, MATCH(0, COUNTIF($C$21:C363, $B$22:$B$546&amp;"") + IF($B$22:$B$546="",1,0), 0)), "")</f>
        <v/>
      </c>
      <c r="D364" s="421" t="s">
        <v>3913</v>
      </c>
    </row>
    <row r="365" spans="1:4" s="11" customFormat="1" x14ac:dyDescent="0.2">
      <c r="A365" s="422" t="s">
        <v>3981</v>
      </c>
      <c r="B365" s="421" t="s">
        <v>3895</v>
      </c>
      <c r="C365" s="421" t="str">
        <f t="array" ref="C365">IFERROR(INDEX($B$22:$B$546, MATCH(0, COUNTIF($C$21:C364, $B$22:$B$546&amp;"") + IF($B$22:$B$546="",1,0), 0)), "")</f>
        <v/>
      </c>
      <c r="D365" s="421" t="s">
        <v>3982</v>
      </c>
    </row>
    <row r="366" spans="1:4" s="11" customFormat="1" x14ac:dyDescent="0.2">
      <c r="A366" s="422" t="s">
        <v>3983</v>
      </c>
      <c r="B366" s="421" t="s">
        <v>3898</v>
      </c>
      <c r="C366" s="421" t="str">
        <f t="array" ref="C366">IFERROR(INDEX($B$22:$B$546, MATCH(0, COUNTIF($C$21:C365, $B$22:$B$546&amp;"") + IF($B$22:$B$546="",1,0), 0)), "")</f>
        <v/>
      </c>
      <c r="D366" s="421" t="s">
        <v>3899</v>
      </c>
    </row>
    <row r="367" spans="1:4" s="11" customFormat="1" x14ac:dyDescent="0.2">
      <c r="A367" s="422" t="s">
        <v>3984</v>
      </c>
      <c r="B367" s="421" t="s">
        <v>3886</v>
      </c>
      <c r="C367" s="421" t="str">
        <f t="array" ref="C367">IFERROR(INDEX($B$22:$B$546, MATCH(0, COUNTIF($C$21:C366, $B$22:$B$546&amp;"") + IF($B$22:$B$546="",1,0), 0)), "")</f>
        <v/>
      </c>
      <c r="D367" s="421" t="s">
        <v>3887</v>
      </c>
    </row>
    <row r="368" spans="1:4" s="11" customFormat="1" x14ac:dyDescent="0.2">
      <c r="A368" s="422" t="s">
        <v>3985</v>
      </c>
      <c r="B368" s="421" t="s">
        <v>3493</v>
      </c>
      <c r="C368" s="421" t="str">
        <f t="array" ref="C368">IFERROR(INDEX($B$22:$B$546, MATCH(0, COUNTIF($C$21:C367, $B$22:$B$546&amp;"") + IF($B$22:$B$546="",1,0), 0)), "")</f>
        <v/>
      </c>
      <c r="D368" s="421" t="s">
        <v>3494</v>
      </c>
    </row>
    <row r="369" spans="1:4" s="11" customFormat="1" x14ac:dyDescent="0.2">
      <c r="A369" s="422" t="s">
        <v>3986</v>
      </c>
      <c r="B369" s="421" t="s">
        <v>3987</v>
      </c>
      <c r="C369" s="421" t="str">
        <f t="array" ref="C369">IFERROR(INDEX($B$22:$B$546, MATCH(0, COUNTIF($C$21:C368, $B$22:$B$546&amp;"") + IF($B$22:$B$546="",1,0), 0)), "")</f>
        <v/>
      </c>
      <c r="D369" s="421" t="s">
        <v>3988</v>
      </c>
    </row>
    <row r="370" spans="1:4" s="11" customFormat="1" x14ac:dyDescent="0.2">
      <c r="A370" s="422" t="s">
        <v>3989</v>
      </c>
      <c r="B370" s="421" t="s">
        <v>3987</v>
      </c>
      <c r="C370" s="421" t="str">
        <f t="array" ref="C370">IFERROR(INDEX($B$22:$B$546, MATCH(0, COUNTIF($C$21:C369, $B$22:$B$546&amp;"") + IF($B$22:$B$546="",1,0), 0)), "")</f>
        <v/>
      </c>
      <c r="D370" s="421" t="s">
        <v>3988</v>
      </c>
    </row>
    <row r="371" spans="1:4" s="11" customFormat="1" x14ac:dyDescent="0.2">
      <c r="A371" s="422" t="s">
        <v>3990</v>
      </c>
      <c r="B371" s="421" t="s">
        <v>3991</v>
      </c>
      <c r="C371" s="421" t="str">
        <f t="array" ref="C371">IFERROR(INDEX($B$22:$B$546, MATCH(0, COUNTIF($C$21:C370, $B$22:$B$546&amp;"") + IF($B$22:$B$546="",1,0), 0)), "")</f>
        <v/>
      </c>
      <c r="D371" s="421" t="s">
        <v>3992</v>
      </c>
    </row>
    <row r="372" spans="1:4" s="11" customFormat="1" x14ac:dyDescent="0.2">
      <c r="A372" s="422" t="s">
        <v>3993</v>
      </c>
      <c r="B372" s="421" t="s">
        <v>3991</v>
      </c>
      <c r="C372" s="421" t="str">
        <f t="array" ref="C372">IFERROR(INDEX($B$22:$B$546, MATCH(0, COUNTIF($C$21:C371, $B$22:$B$546&amp;"") + IF($B$22:$B$546="",1,0), 0)), "")</f>
        <v/>
      </c>
      <c r="D372" s="421" t="s">
        <v>3992</v>
      </c>
    </row>
    <row r="373" spans="1:4" s="11" customFormat="1" x14ac:dyDescent="0.2">
      <c r="A373" s="422" t="s">
        <v>3994</v>
      </c>
      <c r="B373" s="421" t="s">
        <v>3995</v>
      </c>
      <c r="C373" s="421" t="str">
        <f t="array" ref="C373">IFERROR(INDEX($B$22:$B$546, MATCH(0, COUNTIF($C$21:C372, $B$22:$B$546&amp;"") + IF($B$22:$B$546="",1,0), 0)), "")</f>
        <v/>
      </c>
      <c r="D373" s="421" t="s">
        <v>3996</v>
      </c>
    </row>
    <row r="374" spans="1:4" s="11" customFormat="1" x14ac:dyDescent="0.2">
      <c r="A374" s="422" t="s">
        <v>3997</v>
      </c>
      <c r="B374" s="421" t="s">
        <v>3995</v>
      </c>
      <c r="C374" s="421" t="str">
        <f t="array" ref="C374">IFERROR(INDEX($B$22:$B$546, MATCH(0, COUNTIF($C$21:C373, $B$22:$B$546&amp;"") + IF($B$22:$B$546="",1,0), 0)), "")</f>
        <v/>
      </c>
      <c r="D374" s="421" t="s">
        <v>3996</v>
      </c>
    </row>
    <row r="375" spans="1:4" s="11" customFormat="1" x14ac:dyDescent="0.2">
      <c r="A375" s="422" t="s">
        <v>3998</v>
      </c>
      <c r="B375" s="421" t="s">
        <v>3999</v>
      </c>
      <c r="C375" s="421" t="str">
        <f t="array" ref="C375">IFERROR(INDEX($B$22:$B$546, MATCH(0, COUNTIF($C$21:C374, $B$22:$B$546&amp;"") + IF($B$22:$B$546="",1,0), 0)), "")</f>
        <v/>
      </c>
      <c r="D375" s="421" t="s">
        <v>4000</v>
      </c>
    </row>
    <row r="376" spans="1:4" s="11" customFormat="1" x14ac:dyDescent="0.2">
      <c r="A376" s="422" t="s">
        <v>4001</v>
      </c>
      <c r="B376" s="421" t="s">
        <v>3999</v>
      </c>
      <c r="C376" s="421" t="str">
        <f t="array" ref="C376">IFERROR(INDEX($B$22:$B$546, MATCH(0, COUNTIF($C$21:C375, $B$22:$B$546&amp;"") + IF($B$22:$B$546="",1,0), 0)), "")</f>
        <v/>
      </c>
      <c r="D376" s="421" t="s">
        <v>4000</v>
      </c>
    </row>
    <row r="377" spans="1:4" s="11" customFormat="1" x14ac:dyDescent="0.2">
      <c r="A377" s="422" t="s">
        <v>4002</v>
      </c>
      <c r="B377" s="421" t="s">
        <v>4003</v>
      </c>
      <c r="C377" s="421" t="str">
        <f t="array" ref="C377">IFERROR(INDEX($B$22:$B$546, MATCH(0, COUNTIF($C$21:C376, $B$22:$B$546&amp;"") + IF($B$22:$B$546="",1,0), 0)), "")</f>
        <v/>
      </c>
      <c r="D377" s="421" t="s">
        <v>4004</v>
      </c>
    </row>
    <row r="378" spans="1:4" s="11" customFormat="1" x14ac:dyDescent="0.2">
      <c r="A378" s="422" t="s">
        <v>4005</v>
      </c>
      <c r="B378" s="421" t="s">
        <v>4006</v>
      </c>
      <c r="C378" s="421" t="str">
        <f t="array" ref="C378">IFERROR(INDEX($B$22:$B$546, MATCH(0, COUNTIF($C$21:C377, $B$22:$B$546&amp;"") + IF($B$22:$B$546="",1,0), 0)), "")</f>
        <v/>
      </c>
      <c r="D378" s="421" t="s">
        <v>4007</v>
      </c>
    </row>
    <row r="379" spans="1:4" s="11" customFormat="1" x14ac:dyDescent="0.2">
      <c r="A379" s="422" t="s">
        <v>4008</v>
      </c>
      <c r="B379" s="421" t="s">
        <v>3605</v>
      </c>
      <c r="C379" s="421" t="str">
        <f t="array" ref="C379">IFERROR(INDEX($B$22:$B$546, MATCH(0, COUNTIF($C$21:C378, $B$22:$B$546&amp;"") + IF($B$22:$B$546="",1,0), 0)), "")</f>
        <v/>
      </c>
      <c r="D379" s="421" t="s">
        <v>3606</v>
      </c>
    </row>
    <row r="380" spans="1:4" s="11" customFormat="1" x14ac:dyDescent="0.2">
      <c r="A380" s="422" t="s">
        <v>4009</v>
      </c>
      <c r="B380" s="421" t="s">
        <v>3457</v>
      </c>
      <c r="C380" s="421" t="str">
        <f t="array" ref="C380">IFERROR(INDEX($B$22:$B$546, MATCH(0, COUNTIF($C$21:C379, $B$22:$B$546&amp;"") + IF($B$22:$B$546="",1,0), 0)), "")</f>
        <v/>
      </c>
      <c r="D380" s="421" t="s">
        <v>4010</v>
      </c>
    </row>
    <row r="381" spans="1:4" s="11" customFormat="1" x14ac:dyDescent="0.2">
      <c r="A381" s="422" t="s">
        <v>4011</v>
      </c>
      <c r="B381" s="421" t="s">
        <v>4012</v>
      </c>
      <c r="C381" s="421" t="str">
        <f t="array" ref="C381">IFERROR(INDEX($B$22:$B$546, MATCH(0, COUNTIF($C$21:C380, $B$22:$B$546&amp;"") + IF($B$22:$B$546="",1,0), 0)), "")</f>
        <v/>
      </c>
      <c r="D381" s="421" t="s">
        <v>4013</v>
      </c>
    </row>
    <row r="382" spans="1:4" s="11" customFormat="1" x14ac:dyDescent="0.2">
      <c r="A382" s="422" t="s">
        <v>4014</v>
      </c>
      <c r="B382" s="421" t="s">
        <v>4015</v>
      </c>
      <c r="C382" s="421" t="str">
        <f t="array" ref="C382">IFERROR(INDEX($B$22:$B$546, MATCH(0, COUNTIF($C$21:C381, $B$22:$B$546&amp;"") + IF($B$22:$B$546="",1,0), 0)), "")</f>
        <v/>
      </c>
      <c r="D382" s="421" t="s">
        <v>4016</v>
      </c>
    </row>
    <row r="383" spans="1:4" s="11" customFormat="1" x14ac:dyDescent="0.2">
      <c r="A383" s="422" t="s">
        <v>4017</v>
      </c>
      <c r="B383" s="421" t="s">
        <v>3713</v>
      </c>
      <c r="C383" s="421" t="str">
        <f t="array" ref="C383">IFERROR(INDEX($B$22:$B$546, MATCH(0, COUNTIF($C$21:C382, $B$22:$B$546&amp;"") + IF($B$22:$B$546="",1,0), 0)), "")</f>
        <v/>
      </c>
      <c r="D383" s="421" t="s">
        <v>3714</v>
      </c>
    </row>
    <row r="384" spans="1:4" s="11" customFormat="1" x14ac:dyDescent="0.2">
      <c r="A384" s="422" t="s">
        <v>4018</v>
      </c>
      <c r="B384" s="421" t="s">
        <v>3713</v>
      </c>
      <c r="C384" s="421" t="str">
        <f t="array" ref="C384">IFERROR(INDEX($B$22:$B$546, MATCH(0, COUNTIF($C$21:C383, $B$22:$B$546&amp;"") + IF($B$22:$B$546="",1,0), 0)), "")</f>
        <v/>
      </c>
      <c r="D384" s="421" t="s">
        <v>3714</v>
      </c>
    </row>
    <row r="385" spans="1:4" s="11" customFormat="1" x14ac:dyDescent="0.2">
      <c r="A385" s="422" t="s">
        <v>4019</v>
      </c>
      <c r="B385" s="421" t="s">
        <v>3713</v>
      </c>
      <c r="C385" s="421" t="str">
        <f t="array" ref="C385">IFERROR(INDEX($B$22:$B$546, MATCH(0, COUNTIF($C$21:C384, $B$22:$B$546&amp;"") + IF($B$22:$B$546="",1,0), 0)), "")</f>
        <v/>
      </c>
      <c r="D385" s="421" t="s">
        <v>3714</v>
      </c>
    </row>
    <row r="386" spans="1:4" s="11" customFormat="1" x14ac:dyDescent="0.2">
      <c r="A386" s="422" t="s">
        <v>4020</v>
      </c>
      <c r="B386" s="421" t="s">
        <v>4021</v>
      </c>
      <c r="C386" s="421" t="str">
        <f t="array" ref="C386">IFERROR(INDEX($B$22:$B$546, MATCH(0, COUNTIF($C$21:C385, $B$22:$B$546&amp;"") + IF($B$22:$B$546="",1,0), 0)), "")</f>
        <v/>
      </c>
      <c r="D386" s="421" t="s">
        <v>4022</v>
      </c>
    </row>
    <row r="387" spans="1:4" s="11" customFormat="1" x14ac:dyDescent="0.2">
      <c r="A387" s="422" t="s">
        <v>4023</v>
      </c>
      <c r="B387" s="421" t="s">
        <v>4024</v>
      </c>
      <c r="C387" s="421" t="str">
        <f t="array" ref="C387">IFERROR(INDEX($B$22:$B$546, MATCH(0, COUNTIF($C$21:C386, $B$22:$B$546&amp;"") + IF($B$22:$B$546="",1,0), 0)), "")</f>
        <v/>
      </c>
      <c r="D387" s="421" t="s">
        <v>4025</v>
      </c>
    </row>
    <row r="388" spans="1:4" s="11" customFormat="1" x14ac:dyDescent="0.2">
      <c r="A388" s="422" t="s">
        <v>4026</v>
      </c>
      <c r="B388" s="421" t="s">
        <v>4024</v>
      </c>
      <c r="C388" s="421" t="str">
        <f t="array" ref="C388">IFERROR(INDEX($B$22:$B$546, MATCH(0, COUNTIF($C$21:C387, $B$22:$B$546&amp;"") + IF($B$22:$B$546="",1,0), 0)), "")</f>
        <v/>
      </c>
      <c r="D388" s="421" t="s">
        <v>4025</v>
      </c>
    </row>
    <row r="389" spans="1:4" s="11" customFormat="1" x14ac:dyDescent="0.2">
      <c r="A389" s="422" t="s">
        <v>4027</v>
      </c>
      <c r="B389" s="421" t="s">
        <v>4024</v>
      </c>
      <c r="C389" s="421" t="str">
        <f t="array" ref="C389">IFERROR(INDEX($B$22:$B$546, MATCH(0, COUNTIF($C$21:C388, $B$22:$B$546&amp;"") + IF($B$22:$B$546="",1,0), 0)), "")</f>
        <v/>
      </c>
      <c r="D389" s="421" t="s">
        <v>4025</v>
      </c>
    </row>
    <row r="390" spans="1:4" s="11" customFormat="1" x14ac:dyDescent="0.2">
      <c r="A390" s="422" t="s">
        <v>4028</v>
      </c>
      <c r="B390" s="421" t="s">
        <v>4029</v>
      </c>
      <c r="C390" s="421" t="str">
        <f t="array" ref="C390">IFERROR(INDEX($B$22:$B$546, MATCH(0, COUNTIF($C$21:C389, $B$22:$B$546&amp;"") + IF($B$22:$B$546="",1,0), 0)), "")</f>
        <v/>
      </c>
      <c r="D390" s="421" t="s">
        <v>4030</v>
      </c>
    </row>
    <row r="391" spans="1:4" s="11" customFormat="1" x14ac:dyDescent="0.2">
      <c r="A391" s="422" t="s">
        <v>4031</v>
      </c>
      <c r="B391" s="421" t="s">
        <v>4029</v>
      </c>
      <c r="C391" s="421" t="str">
        <f t="array" ref="C391">IFERROR(INDEX($B$22:$B$546, MATCH(0, COUNTIF($C$21:C390, $B$22:$B$546&amp;"") + IF($B$22:$B$546="",1,0), 0)), "")</f>
        <v/>
      </c>
      <c r="D391" s="421" t="s">
        <v>4030</v>
      </c>
    </row>
    <row r="392" spans="1:4" s="11" customFormat="1" x14ac:dyDescent="0.2">
      <c r="A392" s="422" t="s">
        <v>4032</v>
      </c>
      <c r="B392" s="421" t="s">
        <v>4029</v>
      </c>
      <c r="C392" s="421" t="str">
        <f t="array" ref="C392">IFERROR(INDEX($B$22:$B$546, MATCH(0, COUNTIF($C$21:C391, $B$22:$B$546&amp;"") + IF($B$22:$B$546="",1,0), 0)), "")</f>
        <v/>
      </c>
      <c r="D392" s="421" t="s">
        <v>4030</v>
      </c>
    </row>
    <row r="393" spans="1:4" s="11" customFormat="1" x14ac:dyDescent="0.2">
      <c r="A393" s="422" t="s">
        <v>4033</v>
      </c>
      <c r="B393" s="421" t="s">
        <v>4029</v>
      </c>
      <c r="C393" s="421" t="str">
        <f t="array" ref="C393">IFERROR(INDEX($B$22:$B$546, MATCH(0, COUNTIF($C$21:C392, $B$22:$B$546&amp;"") + IF($B$22:$B$546="",1,0), 0)), "")</f>
        <v/>
      </c>
      <c r="D393" s="421" t="s">
        <v>4030</v>
      </c>
    </row>
    <row r="394" spans="1:4" s="11" customFormat="1" x14ac:dyDescent="0.2">
      <c r="A394" s="422" t="s">
        <v>4034</v>
      </c>
      <c r="B394" s="421" t="s">
        <v>4029</v>
      </c>
      <c r="C394" s="421" t="str">
        <f t="array" ref="C394">IFERROR(INDEX($B$22:$B$546, MATCH(0, COUNTIF($C$21:C393, $B$22:$B$546&amp;"") + IF($B$22:$B$546="",1,0), 0)), "")</f>
        <v/>
      </c>
      <c r="D394" s="421" t="s">
        <v>4030</v>
      </c>
    </row>
    <row r="395" spans="1:4" s="11" customFormat="1" x14ac:dyDescent="0.2">
      <c r="A395" s="422" t="s">
        <v>4035</v>
      </c>
      <c r="B395" s="421" t="s">
        <v>4036</v>
      </c>
      <c r="C395" s="421" t="str">
        <f t="array" ref="C395">IFERROR(INDEX($B$22:$B$546, MATCH(0, COUNTIF($C$21:C394, $B$22:$B$546&amp;"") + IF($B$22:$B$546="",1,0), 0)), "")</f>
        <v/>
      </c>
      <c r="D395" s="421" t="s">
        <v>4037</v>
      </c>
    </row>
    <row r="396" spans="1:4" s="11" customFormat="1" x14ac:dyDescent="0.2">
      <c r="A396" s="422" t="s">
        <v>4038</v>
      </c>
      <c r="B396" s="421" t="s">
        <v>4036</v>
      </c>
      <c r="C396" s="421" t="str">
        <f t="array" ref="C396">IFERROR(INDEX($B$22:$B$546, MATCH(0, COUNTIF($C$21:C395, $B$22:$B$546&amp;"") + IF($B$22:$B$546="",1,0), 0)), "")</f>
        <v/>
      </c>
      <c r="D396" s="421" t="s">
        <v>4037</v>
      </c>
    </row>
    <row r="397" spans="1:4" s="11" customFormat="1" x14ac:dyDescent="0.2">
      <c r="A397" s="422" t="s">
        <v>4039</v>
      </c>
      <c r="B397" s="421" t="s">
        <v>4040</v>
      </c>
      <c r="C397" s="421" t="str">
        <f t="array" ref="C397">IFERROR(INDEX($B$22:$B$546, MATCH(0, COUNTIF($C$21:C396, $B$22:$B$546&amp;"") + IF($B$22:$B$546="",1,0), 0)), "")</f>
        <v/>
      </c>
      <c r="D397" s="421" t="s">
        <v>4041</v>
      </c>
    </row>
    <row r="398" spans="1:4" s="11" customFormat="1" x14ac:dyDescent="0.2">
      <c r="A398" s="422" t="s">
        <v>4042</v>
      </c>
      <c r="B398" s="421" t="s">
        <v>4043</v>
      </c>
      <c r="C398" s="421" t="str">
        <f t="array" ref="C398">IFERROR(INDEX($B$22:$B$546, MATCH(0, COUNTIF($C$21:C397, $B$22:$B$546&amp;"") + IF($B$22:$B$546="",1,0), 0)), "")</f>
        <v/>
      </c>
      <c r="D398" s="421" t="s">
        <v>4044</v>
      </c>
    </row>
    <row r="399" spans="1:4" s="11" customFormat="1" x14ac:dyDescent="0.2">
      <c r="A399" s="422" t="s">
        <v>4045</v>
      </c>
      <c r="B399" s="421" t="s">
        <v>4046</v>
      </c>
      <c r="C399" s="421" t="str">
        <f t="array" ref="C399">IFERROR(INDEX($B$22:$B$546, MATCH(0, COUNTIF($C$21:C398, $B$22:$B$546&amp;"") + IF($B$22:$B$546="",1,0), 0)), "")</f>
        <v/>
      </c>
      <c r="D399" s="421" t="s">
        <v>4047</v>
      </c>
    </row>
    <row r="400" spans="1:4" s="11" customFormat="1" x14ac:dyDescent="0.2">
      <c r="A400" s="422" t="s">
        <v>4048</v>
      </c>
      <c r="B400" s="421" t="s">
        <v>4049</v>
      </c>
      <c r="C400" s="421" t="str">
        <f t="array" ref="C400">IFERROR(INDEX($B$22:$B$546, MATCH(0, COUNTIF($C$21:C399, $B$22:$B$546&amp;"") + IF($B$22:$B$546="",1,0), 0)), "")</f>
        <v/>
      </c>
      <c r="D400" s="421" t="s">
        <v>4050</v>
      </c>
    </row>
    <row r="401" spans="1:4" s="11" customFormat="1" x14ac:dyDescent="0.2">
      <c r="A401" s="422" t="s">
        <v>4051</v>
      </c>
      <c r="B401" s="421" t="s">
        <v>4049</v>
      </c>
      <c r="C401" s="421" t="str">
        <f t="array" ref="C401">IFERROR(INDEX($B$22:$B$546, MATCH(0, COUNTIF($C$21:C400, $B$22:$B$546&amp;"") + IF($B$22:$B$546="",1,0), 0)), "")</f>
        <v/>
      </c>
      <c r="D401" s="421" t="s">
        <v>4050</v>
      </c>
    </row>
    <row r="402" spans="1:4" s="11" customFormat="1" x14ac:dyDescent="0.2">
      <c r="A402" s="422" t="s">
        <v>4052</v>
      </c>
      <c r="B402" s="421" t="s">
        <v>4053</v>
      </c>
      <c r="C402" s="421" t="str">
        <f t="array" ref="C402">IFERROR(INDEX($B$22:$B$546, MATCH(0, COUNTIF($C$21:C401, $B$22:$B$546&amp;"") + IF($B$22:$B$546="",1,0), 0)), "")</f>
        <v/>
      </c>
      <c r="D402" s="421" t="s">
        <v>4054</v>
      </c>
    </row>
    <row r="403" spans="1:4" s="11" customFormat="1" x14ac:dyDescent="0.2">
      <c r="A403" s="422" t="s">
        <v>4055</v>
      </c>
      <c r="B403" s="421" t="s">
        <v>4053</v>
      </c>
      <c r="C403" s="421" t="str">
        <f t="array" ref="C403">IFERROR(INDEX($B$22:$B$546, MATCH(0, COUNTIF($C$21:C402, $B$22:$B$546&amp;"") + IF($B$22:$B$546="",1,0), 0)), "")</f>
        <v/>
      </c>
      <c r="D403" s="421" t="s">
        <v>4054</v>
      </c>
    </row>
    <row r="404" spans="1:4" s="11" customFormat="1" x14ac:dyDescent="0.2">
      <c r="A404" s="422" t="s">
        <v>4056</v>
      </c>
      <c r="B404" s="421" t="s">
        <v>4057</v>
      </c>
      <c r="C404" s="421" t="str">
        <f t="array" ref="C404">IFERROR(INDEX($B$22:$B$546, MATCH(0, COUNTIF($C$21:C403, $B$22:$B$546&amp;"") + IF($B$22:$B$546="",1,0), 0)), "")</f>
        <v/>
      </c>
      <c r="D404" s="421" t="s">
        <v>4058</v>
      </c>
    </row>
    <row r="405" spans="1:4" s="11" customFormat="1" x14ac:dyDescent="0.2">
      <c r="A405" s="422" t="s">
        <v>4059</v>
      </c>
      <c r="B405" s="421" t="s">
        <v>4057</v>
      </c>
      <c r="C405" s="421" t="str">
        <f t="array" ref="C405">IFERROR(INDEX($B$22:$B$546, MATCH(0, COUNTIF($C$21:C404, $B$22:$B$546&amp;"") + IF($B$22:$B$546="",1,0), 0)), "")</f>
        <v/>
      </c>
      <c r="D405" s="421" t="s">
        <v>4058</v>
      </c>
    </row>
    <row r="406" spans="1:4" s="11" customFormat="1" x14ac:dyDescent="0.2">
      <c r="A406" s="422" t="s">
        <v>4060</v>
      </c>
      <c r="B406" s="421" t="s">
        <v>4057</v>
      </c>
      <c r="C406" s="421" t="str">
        <f t="array" ref="C406">IFERROR(INDEX($B$22:$B$546, MATCH(0, COUNTIF($C$21:C405, $B$22:$B$546&amp;"") + IF($B$22:$B$546="",1,0), 0)), "")</f>
        <v/>
      </c>
      <c r="D406" s="421" t="s">
        <v>4058</v>
      </c>
    </row>
    <row r="407" spans="1:4" s="11" customFormat="1" x14ac:dyDescent="0.2">
      <c r="A407" s="422" t="s">
        <v>4061</v>
      </c>
      <c r="B407" s="421" t="s">
        <v>4062</v>
      </c>
      <c r="C407" s="421" t="str">
        <f t="array" ref="C407">IFERROR(INDEX($B$22:$B$546, MATCH(0, COUNTIF($C$21:C406, $B$22:$B$546&amp;"") + IF($B$22:$B$546="",1,0), 0)), "")</f>
        <v/>
      </c>
      <c r="D407" s="421" t="s">
        <v>4063</v>
      </c>
    </row>
    <row r="408" spans="1:4" s="11" customFormat="1" x14ac:dyDescent="0.2">
      <c r="A408" s="422" t="s">
        <v>4064</v>
      </c>
      <c r="B408" s="421" t="s">
        <v>4065</v>
      </c>
      <c r="C408" s="421" t="str">
        <f t="array" ref="C408">IFERROR(INDEX($B$22:$B$546, MATCH(0, COUNTIF($C$21:C407, $B$22:$B$546&amp;"") + IF($B$22:$B$546="",1,0), 0)), "")</f>
        <v/>
      </c>
      <c r="D408" s="421" t="s">
        <v>4066</v>
      </c>
    </row>
    <row r="409" spans="1:4" s="11" customFormat="1" x14ac:dyDescent="0.2">
      <c r="A409" s="422" t="s">
        <v>4067</v>
      </c>
      <c r="B409" s="421" t="s">
        <v>4065</v>
      </c>
      <c r="C409" s="421" t="str">
        <f t="array" ref="C409">IFERROR(INDEX($B$22:$B$546, MATCH(0, COUNTIF($C$21:C408, $B$22:$B$546&amp;"") + IF($B$22:$B$546="",1,0), 0)), "")</f>
        <v/>
      </c>
      <c r="D409" s="421" t="s">
        <v>4066</v>
      </c>
    </row>
    <row r="410" spans="1:4" s="11" customFormat="1" x14ac:dyDescent="0.2">
      <c r="A410" s="422" t="s">
        <v>4068</v>
      </c>
      <c r="B410" s="421" t="s">
        <v>4065</v>
      </c>
      <c r="C410" s="421" t="str">
        <f t="array" ref="C410">IFERROR(INDEX($B$22:$B$546, MATCH(0, COUNTIF($C$21:C409, $B$22:$B$546&amp;"") + IF($B$22:$B$546="",1,0), 0)), "")</f>
        <v/>
      </c>
      <c r="D410" s="421" t="s">
        <v>4066</v>
      </c>
    </row>
    <row r="411" spans="1:4" s="11" customFormat="1" x14ac:dyDescent="0.2">
      <c r="A411" s="422" t="s">
        <v>4069</v>
      </c>
      <c r="B411" s="421" t="s">
        <v>4003</v>
      </c>
      <c r="C411" s="421" t="str">
        <f t="array" ref="C411">IFERROR(INDEX($B$22:$B$546, MATCH(0, COUNTIF($C$21:C410, $B$22:$B$546&amp;"") + IF($B$22:$B$546="",1,0), 0)), "")</f>
        <v/>
      </c>
      <c r="D411" s="421" t="s">
        <v>4004</v>
      </c>
    </row>
    <row r="412" spans="1:4" s="11" customFormat="1" x14ac:dyDescent="0.2">
      <c r="A412" s="422" t="s">
        <v>4070</v>
      </c>
      <c r="B412" s="421" t="s">
        <v>4003</v>
      </c>
      <c r="C412" s="421" t="str">
        <f t="array" ref="C412">IFERROR(INDEX($B$22:$B$546, MATCH(0, COUNTIF($C$21:C411, $B$22:$B$546&amp;"") + IF($B$22:$B$546="",1,0), 0)), "")</f>
        <v/>
      </c>
      <c r="D412" s="421" t="s">
        <v>4004</v>
      </c>
    </row>
    <row r="413" spans="1:4" s="11" customFormat="1" x14ac:dyDescent="0.2">
      <c r="A413" s="422" t="s">
        <v>3045</v>
      </c>
      <c r="B413" s="421" t="s">
        <v>3038</v>
      </c>
      <c r="C413" s="421" t="str">
        <f t="array" ref="C413">IFERROR(INDEX($B$22:$B$546, MATCH(0, COUNTIF($C$21:C412, $B$22:$B$546&amp;"") + IF($B$22:$B$546="",1,0), 0)), "")</f>
        <v/>
      </c>
      <c r="D413" s="421" t="s">
        <v>3039</v>
      </c>
    </row>
    <row r="414" spans="1:4" s="11" customFormat="1" x14ac:dyDescent="0.2">
      <c r="A414" s="422" t="s">
        <v>3047</v>
      </c>
      <c r="B414" s="421" t="s">
        <v>3038</v>
      </c>
      <c r="C414" s="421" t="str">
        <f t="array" ref="C414">IFERROR(INDEX($B$22:$B$546, MATCH(0, COUNTIF($C$21:C413, $B$22:$B$546&amp;"") + IF($B$22:$B$546="",1,0), 0)), "")</f>
        <v/>
      </c>
      <c r="D414" s="421" t="s">
        <v>3039</v>
      </c>
    </row>
    <row r="415" spans="1:4" s="11" customFormat="1" x14ac:dyDescent="0.2">
      <c r="A415" s="422" t="s">
        <v>3048</v>
      </c>
      <c r="B415" s="421" t="s">
        <v>3038</v>
      </c>
      <c r="C415" s="421" t="str">
        <f t="array" ref="C415">IFERROR(INDEX($B$22:$B$546, MATCH(0, COUNTIF($C$21:C414, $B$22:$B$546&amp;"") + IF($B$22:$B$546="",1,0), 0)), "")</f>
        <v/>
      </c>
      <c r="D415" s="421" t="s">
        <v>3039</v>
      </c>
    </row>
    <row r="416" spans="1:4" s="11" customFormat="1" x14ac:dyDescent="0.2">
      <c r="A416" s="422" t="s">
        <v>3037</v>
      </c>
      <c r="B416" s="421" t="s">
        <v>3038</v>
      </c>
      <c r="C416" s="421" t="str">
        <f t="array" ref="C416">IFERROR(INDEX($B$22:$B$546, MATCH(0, COUNTIF($C$21:C415, $B$22:$B$546&amp;"") + IF($B$22:$B$546="",1,0), 0)), "")</f>
        <v/>
      </c>
      <c r="D416" s="421" t="s">
        <v>3039</v>
      </c>
    </row>
    <row r="417" spans="1:4" s="11" customFormat="1" x14ac:dyDescent="0.2">
      <c r="A417" s="422" t="s">
        <v>3041</v>
      </c>
      <c r="B417" s="421" t="s">
        <v>3038</v>
      </c>
      <c r="C417" s="421" t="str">
        <f t="array" ref="C417">IFERROR(INDEX($B$22:$B$546, MATCH(0, COUNTIF($C$21:C416, $B$22:$B$546&amp;"") + IF($B$22:$B$546="",1,0), 0)), "")</f>
        <v/>
      </c>
      <c r="D417" s="421" t="s">
        <v>3039</v>
      </c>
    </row>
    <row r="418" spans="1:4" s="11" customFormat="1" x14ac:dyDescent="0.2">
      <c r="A418" s="422" t="s">
        <v>3040</v>
      </c>
      <c r="B418" s="421" t="s">
        <v>3038</v>
      </c>
      <c r="C418" s="421" t="str">
        <f t="array" ref="C418">IFERROR(INDEX($B$22:$B$546, MATCH(0, COUNTIF($C$21:C417, $B$22:$B$546&amp;"") + IF($B$22:$B$546="",1,0), 0)), "")</f>
        <v/>
      </c>
      <c r="D418" s="421" t="s">
        <v>3039</v>
      </c>
    </row>
    <row r="419" spans="1:4" s="11" customFormat="1" x14ac:dyDescent="0.2">
      <c r="A419" s="422" t="s">
        <v>3034</v>
      </c>
      <c r="B419" s="421" t="s">
        <v>3035</v>
      </c>
      <c r="C419" s="421" t="str">
        <f t="array" ref="C419">IFERROR(INDEX($B$22:$B$546, MATCH(0, COUNTIF($C$21:C418, $B$22:$B$546&amp;"") + IF($B$22:$B$546="",1,0), 0)), "")</f>
        <v/>
      </c>
      <c r="D419" s="421" t="s">
        <v>3036</v>
      </c>
    </row>
    <row r="420" spans="1:4" s="11" customFormat="1" x14ac:dyDescent="0.2">
      <c r="A420" s="422" t="s">
        <v>3046</v>
      </c>
      <c r="B420" s="421" t="s">
        <v>3035</v>
      </c>
      <c r="C420" s="421" t="str">
        <f t="array" ref="C420">IFERROR(INDEX($B$22:$B$546, MATCH(0, COUNTIF($C$21:C419, $B$22:$B$546&amp;"") + IF($B$22:$B$546="",1,0), 0)), "")</f>
        <v/>
      </c>
      <c r="D420" s="421" t="s">
        <v>3036</v>
      </c>
    </row>
    <row r="421" spans="1:4" s="11" customFormat="1" x14ac:dyDescent="0.2">
      <c r="A421" s="422" t="s">
        <v>4071</v>
      </c>
      <c r="B421" s="421" t="s">
        <v>4072</v>
      </c>
      <c r="C421" s="421" t="str">
        <f t="array" ref="C421">IFERROR(INDEX($B$22:$B$546, MATCH(0, COUNTIF($C$21:C420, $B$22:$B$546&amp;"") + IF($B$22:$B$546="",1,0), 0)), "")</f>
        <v/>
      </c>
      <c r="D421" s="421" t="s">
        <v>4073</v>
      </c>
    </row>
    <row r="422" spans="1:4" s="11" customFormat="1" x14ac:dyDescent="0.2">
      <c r="A422" s="422" t="s">
        <v>4074</v>
      </c>
      <c r="B422" s="421" t="s">
        <v>4072</v>
      </c>
      <c r="C422" s="421" t="str">
        <f t="array" ref="C422">IFERROR(INDEX($B$22:$B$546, MATCH(0, COUNTIF($C$21:C421, $B$22:$B$546&amp;"") + IF($B$22:$B$546="",1,0), 0)), "")</f>
        <v/>
      </c>
      <c r="D422" s="421" t="s">
        <v>4073</v>
      </c>
    </row>
    <row r="423" spans="1:4" s="11" customFormat="1" x14ac:dyDescent="0.2">
      <c r="A423" s="422" t="s">
        <v>4075</v>
      </c>
      <c r="B423" s="421" t="s">
        <v>4076</v>
      </c>
      <c r="C423" s="421" t="str">
        <f t="array" ref="C423">IFERROR(INDEX($B$22:$B$546, MATCH(0, COUNTIF($C$21:C422, $B$22:$B$546&amp;"") + IF($B$22:$B$546="",1,0), 0)), "")</f>
        <v/>
      </c>
      <c r="D423" s="421" t="s">
        <v>4077</v>
      </c>
    </row>
    <row r="424" spans="1:4" s="11" customFormat="1" x14ac:dyDescent="0.2">
      <c r="A424" s="422" t="s">
        <v>4078</v>
      </c>
      <c r="B424" s="421" t="s">
        <v>4076</v>
      </c>
      <c r="C424" s="421" t="str">
        <f t="array" ref="C424">IFERROR(INDEX($B$22:$B$546, MATCH(0, COUNTIF($C$21:C423, $B$22:$B$546&amp;"") + IF($B$22:$B$546="",1,0), 0)), "")</f>
        <v/>
      </c>
      <c r="D424" s="421" t="s">
        <v>4077</v>
      </c>
    </row>
    <row r="425" spans="1:4" s="11" customFormat="1" x14ac:dyDescent="0.2">
      <c r="A425" s="422" t="s">
        <v>4079</v>
      </c>
      <c r="B425" s="421" t="s">
        <v>4080</v>
      </c>
      <c r="C425" s="421" t="str">
        <f t="array" ref="C425">IFERROR(INDEX($B$22:$B$546, MATCH(0, COUNTIF($C$21:C424, $B$22:$B$546&amp;"") + IF($B$22:$B$546="",1,0), 0)), "")</f>
        <v/>
      </c>
      <c r="D425" s="421" t="s">
        <v>4081</v>
      </c>
    </row>
    <row r="426" spans="1:4" s="11" customFormat="1" x14ac:dyDescent="0.2">
      <c r="A426" s="422" t="s">
        <v>4082</v>
      </c>
      <c r="B426" s="421" t="s">
        <v>4057</v>
      </c>
      <c r="C426" s="421" t="str">
        <f t="array" ref="C426">IFERROR(INDEX($B$22:$B$546, MATCH(0, COUNTIF($C$21:C425, $B$22:$B$546&amp;"") + IF($B$22:$B$546="",1,0), 0)), "")</f>
        <v/>
      </c>
      <c r="D426" s="421" t="s">
        <v>4058</v>
      </c>
    </row>
    <row r="427" spans="1:4" s="11" customFormat="1" x14ac:dyDescent="0.2">
      <c r="A427" s="422" t="s">
        <v>4083</v>
      </c>
      <c r="B427" s="421" t="s">
        <v>4057</v>
      </c>
      <c r="C427" s="421" t="str">
        <f t="array" ref="C427">IFERROR(INDEX($B$22:$B$546, MATCH(0, COUNTIF($C$21:C426, $B$22:$B$546&amp;"") + IF($B$22:$B$546="",1,0), 0)), "")</f>
        <v/>
      </c>
      <c r="D427" s="421" t="s">
        <v>4058</v>
      </c>
    </row>
    <row r="428" spans="1:4" s="11" customFormat="1" x14ac:dyDescent="0.2">
      <c r="A428" s="422" t="s">
        <v>4084</v>
      </c>
      <c r="B428" s="421" t="s">
        <v>4085</v>
      </c>
      <c r="C428" s="421" t="str">
        <f t="array" ref="C428">IFERROR(INDEX($B$22:$B$546, MATCH(0, COUNTIF($C$21:C427, $B$22:$B$546&amp;"") + IF($B$22:$B$546="",1,0), 0)), "")</f>
        <v/>
      </c>
      <c r="D428" s="421" t="s">
        <v>4086</v>
      </c>
    </row>
    <row r="429" spans="1:4" s="11" customFormat="1" x14ac:dyDescent="0.2">
      <c r="A429" s="422" t="s">
        <v>4087</v>
      </c>
      <c r="B429" s="421" t="s">
        <v>4088</v>
      </c>
      <c r="C429" s="421" t="str">
        <f t="array" ref="C429">IFERROR(INDEX($B$22:$B$546, MATCH(0, COUNTIF($C$21:C428, $B$22:$B$546&amp;"") + IF($B$22:$B$546="",1,0), 0)), "")</f>
        <v/>
      </c>
      <c r="D429" s="421" t="s">
        <v>4089</v>
      </c>
    </row>
    <row r="430" spans="1:4" s="11" customFormat="1" x14ac:dyDescent="0.2">
      <c r="A430" s="422" t="s">
        <v>4090</v>
      </c>
      <c r="B430" s="421" t="s">
        <v>4088</v>
      </c>
      <c r="C430" s="421" t="str">
        <f t="array" ref="C430">IFERROR(INDEX($B$22:$B$546, MATCH(0, COUNTIF($C$21:C429, $B$22:$B$546&amp;"") + IF($B$22:$B$546="",1,0), 0)), "")</f>
        <v/>
      </c>
      <c r="D430" s="421" t="s">
        <v>4089</v>
      </c>
    </row>
    <row r="431" spans="1:4" s="11" customFormat="1" x14ac:dyDescent="0.2">
      <c r="A431" s="422" t="s">
        <v>4091</v>
      </c>
      <c r="B431" s="421" t="s">
        <v>4088</v>
      </c>
      <c r="C431" s="421" t="str">
        <f t="array" ref="C431">IFERROR(INDEX($B$22:$B$546, MATCH(0, COUNTIF($C$21:C430, $B$22:$B$546&amp;"") + IF($B$22:$B$546="",1,0), 0)), "")</f>
        <v/>
      </c>
      <c r="D431" s="421" t="s">
        <v>4089</v>
      </c>
    </row>
    <row r="432" spans="1:4" s="11" customFormat="1" x14ac:dyDescent="0.2">
      <c r="A432" s="422" t="s">
        <v>4092</v>
      </c>
      <c r="B432" s="421" t="s">
        <v>4093</v>
      </c>
      <c r="C432" s="421" t="str">
        <f t="array" ref="C432">IFERROR(INDEX($B$22:$B$546, MATCH(0, COUNTIF($C$21:C431, $B$22:$B$546&amp;"") + IF($B$22:$B$546="",1,0), 0)), "")</f>
        <v/>
      </c>
      <c r="D432" s="421" t="s">
        <v>4094</v>
      </c>
    </row>
    <row r="433" spans="1:4" s="11" customFormat="1" x14ac:dyDescent="0.2">
      <c r="A433" s="422" t="s">
        <v>4095</v>
      </c>
      <c r="B433" s="421" t="s">
        <v>4093</v>
      </c>
      <c r="C433" s="421" t="str">
        <f t="array" ref="C433">IFERROR(INDEX($B$22:$B$546, MATCH(0, COUNTIF($C$21:C432, $B$22:$B$546&amp;"") + IF($B$22:$B$546="",1,0), 0)), "")</f>
        <v/>
      </c>
      <c r="D433" s="421" t="s">
        <v>4094</v>
      </c>
    </row>
    <row r="434" spans="1:4" s="11" customFormat="1" x14ac:dyDescent="0.2">
      <c r="A434" s="422" t="s">
        <v>4096</v>
      </c>
      <c r="B434" s="421" t="s">
        <v>4097</v>
      </c>
      <c r="C434" s="421" t="str">
        <f t="array" ref="C434">IFERROR(INDEX($B$22:$B$546, MATCH(0, COUNTIF($C$21:C433, $B$22:$B$546&amp;"") + IF($B$22:$B$546="",1,0), 0)), "")</f>
        <v/>
      </c>
      <c r="D434" s="421" t="s">
        <v>4098</v>
      </c>
    </row>
    <row r="435" spans="1:4" s="11" customFormat="1" x14ac:dyDescent="0.2">
      <c r="A435" s="422" t="s">
        <v>4099</v>
      </c>
      <c r="B435" s="421" t="s">
        <v>4097</v>
      </c>
      <c r="C435" s="421" t="str">
        <f t="array" ref="C435">IFERROR(INDEX($B$22:$B$546, MATCH(0, COUNTIF($C$21:C434, $B$22:$B$546&amp;"") + IF($B$22:$B$546="",1,0), 0)), "")</f>
        <v/>
      </c>
      <c r="D435" s="421" t="s">
        <v>4098</v>
      </c>
    </row>
    <row r="436" spans="1:4" s="11" customFormat="1" x14ac:dyDescent="0.2">
      <c r="A436" s="422" t="s">
        <v>4100</v>
      </c>
      <c r="B436" s="421" t="s">
        <v>4101</v>
      </c>
      <c r="C436" s="421" t="str">
        <f t="array" ref="C436">IFERROR(INDEX($B$22:$B$546, MATCH(0, COUNTIF($C$21:C435, $B$22:$B$546&amp;"") + IF($B$22:$B$546="",1,0), 0)), "")</f>
        <v/>
      </c>
      <c r="D436" s="421" t="s">
        <v>4102</v>
      </c>
    </row>
    <row r="437" spans="1:4" s="11" customFormat="1" x14ac:dyDescent="0.2">
      <c r="A437" s="422" t="s">
        <v>4103</v>
      </c>
      <c r="B437" s="421" t="s">
        <v>4104</v>
      </c>
      <c r="C437" s="421" t="str">
        <f t="array" ref="C437">IFERROR(INDEX($B$22:$B$546, MATCH(0, COUNTIF($C$21:C436, $B$22:$B$546&amp;"") + IF($B$22:$B$546="",1,0), 0)), "")</f>
        <v/>
      </c>
      <c r="D437" s="421" t="s">
        <v>4105</v>
      </c>
    </row>
    <row r="438" spans="1:4" s="11" customFormat="1" x14ac:dyDescent="0.2">
      <c r="A438" s="422" t="s">
        <v>4106</v>
      </c>
      <c r="B438" s="421" t="s">
        <v>4104</v>
      </c>
      <c r="C438" s="421" t="str">
        <f t="array" ref="C438">IFERROR(INDEX($B$22:$B$546, MATCH(0, COUNTIF($C$21:C437, $B$22:$B$546&amp;"") + IF($B$22:$B$546="",1,0), 0)), "")</f>
        <v/>
      </c>
      <c r="D438" s="421" t="s">
        <v>4105</v>
      </c>
    </row>
    <row r="439" spans="1:4" s="11" customFormat="1" x14ac:dyDescent="0.2">
      <c r="A439" s="422" t="s">
        <v>4107</v>
      </c>
      <c r="B439" s="421" t="s">
        <v>4108</v>
      </c>
      <c r="C439" s="421" t="str">
        <f t="array" ref="C439">IFERROR(INDEX($B$22:$B$546, MATCH(0, COUNTIF($C$21:C438, $B$22:$B$546&amp;"") + IF($B$22:$B$546="",1,0), 0)), "")</f>
        <v/>
      </c>
      <c r="D439" s="421" t="s">
        <v>4109</v>
      </c>
    </row>
    <row r="440" spans="1:4" s="11" customFormat="1" x14ac:dyDescent="0.2">
      <c r="A440" s="422" t="s">
        <v>4110</v>
      </c>
      <c r="B440" s="421" t="s">
        <v>4101</v>
      </c>
      <c r="C440" s="421" t="str">
        <f t="array" ref="C440">IFERROR(INDEX($B$22:$B$546, MATCH(0, COUNTIF($C$21:C439, $B$22:$B$546&amp;"") + IF($B$22:$B$546="",1,0), 0)), "")</f>
        <v/>
      </c>
      <c r="D440" s="421" t="s">
        <v>4102</v>
      </c>
    </row>
    <row r="441" spans="1:4" s="11" customFormat="1" x14ac:dyDescent="0.2">
      <c r="A441" s="422" t="s">
        <v>4111</v>
      </c>
      <c r="B441" s="421" t="s">
        <v>4112</v>
      </c>
      <c r="C441" s="421" t="str">
        <f t="array" ref="C441">IFERROR(INDEX($B$22:$B$546, MATCH(0, COUNTIF($C$21:C440, $B$22:$B$546&amp;"") + IF($B$22:$B$546="",1,0), 0)), "")</f>
        <v/>
      </c>
      <c r="D441" s="421" t="s">
        <v>4113</v>
      </c>
    </row>
    <row r="442" spans="1:4" s="11" customFormat="1" x14ac:dyDescent="0.2">
      <c r="A442" s="422" t="s">
        <v>4114</v>
      </c>
      <c r="B442" s="421" t="s">
        <v>4115</v>
      </c>
      <c r="C442" s="421" t="str">
        <f t="array" ref="C442">IFERROR(INDEX($B$22:$B$546, MATCH(0, COUNTIF($C$21:C441, $B$22:$B$546&amp;"") + IF($B$22:$B$546="",1,0), 0)), "")</f>
        <v/>
      </c>
      <c r="D442" s="421" t="s">
        <v>4116</v>
      </c>
    </row>
    <row r="443" spans="1:4" s="11" customFormat="1" x14ac:dyDescent="0.2">
      <c r="A443" s="422" t="s">
        <v>4117</v>
      </c>
      <c r="B443" s="421" t="s">
        <v>4115</v>
      </c>
      <c r="C443" s="421" t="str">
        <f t="array" ref="C443">IFERROR(INDEX($B$22:$B$546, MATCH(0, COUNTIF($C$21:C442, $B$22:$B$546&amp;"") + IF($B$22:$B$546="",1,0), 0)), "")</f>
        <v/>
      </c>
      <c r="D443" s="421" t="s">
        <v>4116</v>
      </c>
    </row>
    <row r="444" spans="1:4" s="11" customFormat="1" x14ac:dyDescent="0.2">
      <c r="A444" s="422" t="s">
        <v>4118</v>
      </c>
      <c r="B444" s="421" t="s">
        <v>4115</v>
      </c>
      <c r="C444" s="421" t="str">
        <f t="array" ref="C444">IFERROR(INDEX($B$22:$B$546, MATCH(0, COUNTIF($C$21:C443, $B$22:$B$546&amp;"") + IF($B$22:$B$546="",1,0), 0)), "")</f>
        <v/>
      </c>
      <c r="D444" s="421" t="s">
        <v>4116</v>
      </c>
    </row>
    <row r="445" spans="1:4" s="11" customFormat="1" x14ac:dyDescent="0.2">
      <c r="A445" s="422" t="s">
        <v>4119</v>
      </c>
      <c r="B445" s="421" t="s">
        <v>4115</v>
      </c>
      <c r="C445" s="421" t="str">
        <f t="array" ref="C445">IFERROR(INDEX($B$22:$B$546, MATCH(0, COUNTIF($C$21:C444, $B$22:$B$546&amp;"") + IF($B$22:$B$546="",1,0), 0)), "")</f>
        <v/>
      </c>
      <c r="D445" s="421" t="s">
        <v>4116</v>
      </c>
    </row>
    <row r="446" spans="1:4" s="11" customFormat="1" x14ac:dyDescent="0.2">
      <c r="A446" s="422" t="s">
        <v>4120</v>
      </c>
      <c r="B446" s="421" t="s">
        <v>4121</v>
      </c>
      <c r="C446" s="421" t="str">
        <f t="array" ref="C446">IFERROR(INDEX($B$22:$B$546, MATCH(0, COUNTIF($C$21:C445, $B$22:$B$546&amp;"") + IF($B$22:$B$546="",1,0), 0)), "")</f>
        <v/>
      </c>
      <c r="D446" s="421" t="s">
        <v>4122</v>
      </c>
    </row>
    <row r="447" spans="1:4" s="11" customFormat="1" x14ac:dyDescent="0.2">
      <c r="A447" s="422" t="s">
        <v>4123</v>
      </c>
      <c r="B447" s="421" t="s">
        <v>4124</v>
      </c>
      <c r="C447" s="421" t="str">
        <f t="array" ref="C447">IFERROR(INDEX($B$22:$B$546, MATCH(0, COUNTIF($C$21:C446, $B$22:$B$546&amp;"") + IF($B$22:$B$546="",1,0), 0)), "")</f>
        <v/>
      </c>
      <c r="D447" s="421" t="s">
        <v>4125</v>
      </c>
    </row>
    <row r="448" spans="1:4" s="11" customFormat="1" x14ac:dyDescent="0.2">
      <c r="A448" s="422" t="s">
        <v>4126</v>
      </c>
      <c r="B448" s="421" t="s">
        <v>4124</v>
      </c>
      <c r="C448" s="421" t="str">
        <f t="array" ref="C448">IFERROR(INDEX($B$22:$B$546, MATCH(0, COUNTIF($C$21:C447, $B$22:$B$546&amp;"") + IF($B$22:$B$546="",1,0), 0)), "")</f>
        <v/>
      </c>
      <c r="D448" s="421" t="s">
        <v>4125</v>
      </c>
    </row>
    <row r="449" spans="1:4" s="11" customFormat="1" x14ac:dyDescent="0.2">
      <c r="A449" s="422" t="s">
        <v>4127</v>
      </c>
      <c r="B449" s="421" t="s">
        <v>4124</v>
      </c>
      <c r="C449" s="421" t="str">
        <f t="array" ref="C449">IFERROR(INDEX($B$22:$B$546, MATCH(0, COUNTIF($C$21:C448, $B$22:$B$546&amp;"") + IF($B$22:$B$546="",1,0), 0)), "")</f>
        <v/>
      </c>
      <c r="D449" s="421" t="s">
        <v>4125</v>
      </c>
    </row>
    <row r="450" spans="1:4" s="11" customFormat="1" x14ac:dyDescent="0.2">
      <c r="A450" s="422" t="s">
        <v>4128</v>
      </c>
      <c r="B450" s="421" t="s">
        <v>4129</v>
      </c>
      <c r="C450" s="421" t="str">
        <f t="array" ref="C450">IFERROR(INDEX($B$22:$B$546, MATCH(0, COUNTIF($C$21:C449, $B$22:$B$546&amp;"") + IF($B$22:$B$546="",1,0), 0)), "")</f>
        <v/>
      </c>
      <c r="D450" s="421" t="s">
        <v>4130</v>
      </c>
    </row>
    <row r="451" spans="1:4" s="11" customFormat="1" x14ac:dyDescent="0.2">
      <c r="A451" s="422" t="s">
        <v>4131</v>
      </c>
      <c r="B451" s="421" t="s">
        <v>4006</v>
      </c>
      <c r="C451" s="421" t="str">
        <f t="array" ref="C451">IFERROR(INDEX($B$22:$B$546, MATCH(0, COUNTIF($C$21:C450, $B$22:$B$546&amp;"") + IF($B$22:$B$546="",1,0), 0)), "")</f>
        <v/>
      </c>
      <c r="D451" s="421" t="s">
        <v>4132</v>
      </c>
    </row>
    <row r="452" spans="1:4" s="11" customFormat="1" x14ac:dyDescent="0.2">
      <c r="A452" s="422" t="s">
        <v>4133</v>
      </c>
      <c r="B452" s="421" t="s">
        <v>4134</v>
      </c>
      <c r="C452" s="421" t="str">
        <f t="array" ref="C452">IFERROR(INDEX($B$22:$B$546, MATCH(0, COUNTIF($C$21:C451, $B$22:$B$546&amp;"") + IF($B$22:$B$546="",1,0), 0)), "")</f>
        <v/>
      </c>
      <c r="D452" s="421" t="s">
        <v>4135</v>
      </c>
    </row>
    <row r="453" spans="1:4" s="11" customFormat="1" x14ac:dyDescent="0.2">
      <c r="A453" s="422" t="s">
        <v>4136</v>
      </c>
      <c r="B453" s="421" t="s">
        <v>4137</v>
      </c>
      <c r="C453" s="421" t="str">
        <f t="array" ref="C453">IFERROR(INDEX($B$22:$B$546, MATCH(0, COUNTIF($C$21:C452, $B$22:$B$546&amp;"") + IF($B$22:$B$546="",1,0), 0)), "")</f>
        <v/>
      </c>
      <c r="D453" s="421" t="s">
        <v>4138</v>
      </c>
    </row>
    <row r="454" spans="1:4" s="11" customFormat="1" x14ac:dyDescent="0.2">
      <c r="A454" s="422" t="s">
        <v>4139</v>
      </c>
      <c r="B454" s="421" t="s">
        <v>4006</v>
      </c>
      <c r="C454" s="421" t="str">
        <f t="array" ref="C454">IFERROR(INDEX($B$22:$B$546, MATCH(0, COUNTIF($C$21:C453, $B$22:$B$546&amp;"") + IF($B$22:$B$546="",1,0), 0)), "")</f>
        <v/>
      </c>
      <c r="D454" s="421" t="s">
        <v>4140</v>
      </c>
    </row>
    <row r="455" spans="1:4" s="11" customFormat="1" x14ac:dyDescent="0.2">
      <c r="A455" s="422" t="s">
        <v>4141</v>
      </c>
      <c r="B455" s="421" t="s">
        <v>4142</v>
      </c>
      <c r="C455" s="421" t="str">
        <f t="array" ref="C455">IFERROR(INDEX($B$22:$B$546, MATCH(0, COUNTIF($C$21:C454, $B$22:$B$546&amp;"") + IF($B$22:$B$546="",1,0), 0)), "")</f>
        <v/>
      </c>
      <c r="D455" s="421" t="s">
        <v>4143</v>
      </c>
    </row>
    <row r="456" spans="1:4" s="11" customFormat="1" x14ac:dyDescent="0.2">
      <c r="A456" s="422" t="s">
        <v>4144</v>
      </c>
      <c r="B456" s="421" t="s">
        <v>4145</v>
      </c>
      <c r="C456" s="421" t="str">
        <f t="array" ref="C456">IFERROR(INDEX($B$22:$B$546, MATCH(0, COUNTIF($C$21:C455, $B$22:$B$546&amp;"") + IF($B$22:$B$546="",1,0), 0)), "")</f>
        <v/>
      </c>
      <c r="D456" s="421" t="s">
        <v>4146</v>
      </c>
    </row>
    <row r="457" spans="1:4" s="11" customFormat="1" x14ac:dyDescent="0.2">
      <c r="A457" s="422" t="s">
        <v>4147</v>
      </c>
      <c r="B457" s="421" t="s">
        <v>4137</v>
      </c>
      <c r="C457" s="421" t="str">
        <f t="array" ref="C457">IFERROR(INDEX($B$22:$B$546, MATCH(0, COUNTIF($C$21:C456, $B$22:$B$546&amp;"") + IF($B$22:$B$546="",1,0), 0)), "")</f>
        <v/>
      </c>
      <c r="D457" s="421" t="s">
        <v>4138</v>
      </c>
    </row>
    <row r="458" spans="1:4" s="11" customFormat="1" x14ac:dyDescent="0.2">
      <c r="A458" s="422" t="s">
        <v>4148</v>
      </c>
      <c r="B458" s="421" t="s">
        <v>4149</v>
      </c>
      <c r="C458" s="421" t="str">
        <f t="array" ref="C458">IFERROR(INDEX($B$22:$B$546, MATCH(0, COUNTIF($C$21:C457, $B$22:$B$546&amp;"") + IF($B$22:$B$546="",1,0), 0)), "")</f>
        <v/>
      </c>
      <c r="D458" s="421" t="s">
        <v>4150</v>
      </c>
    </row>
    <row r="459" spans="1:4" s="11" customFormat="1" x14ac:dyDescent="0.2">
      <c r="A459" s="422" t="s">
        <v>4151</v>
      </c>
      <c r="B459" s="421" t="s">
        <v>4152</v>
      </c>
      <c r="C459" s="421" t="str">
        <f t="array" ref="C459">IFERROR(INDEX($B$22:$B$546, MATCH(0, COUNTIF($C$21:C458, $B$22:$B$546&amp;"") + IF($B$22:$B$546="",1,0), 0)), "")</f>
        <v/>
      </c>
      <c r="D459" s="421" t="s">
        <v>4153</v>
      </c>
    </row>
    <row r="460" spans="1:4" s="11" customFormat="1" x14ac:dyDescent="0.2">
      <c r="A460" s="422" t="s">
        <v>4154</v>
      </c>
      <c r="B460" s="421" t="s">
        <v>4155</v>
      </c>
      <c r="C460" s="421" t="str">
        <f t="array" ref="C460">IFERROR(INDEX($B$22:$B$546, MATCH(0, COUNTIF($C$21:C459, $B$22:$B$546&amp;"") + IF($B$22:$B$546="",1,0), 0)), "")</f>
        <v/>
      </c>
      <c r="D460" s="421" t="s">
        <v>4156</v>
      </c>
    </row>
    <row r="461" spans="1:4" s="11" customFormat="1" x14ac:dyDescent="0.2">
      <c r="A461" s="422" t="s">
        <v>4157</v>
      </c>
      <c r="B461" s="421" t="s">
        <v>4155</v>
      </c>
      <c r="C461" s="421" t="str">
        <f t="array" ref="C461">IFERROR(INDEX($B$22:$B$546, MATCH(0, COUNTIF($C$21:C460, $B$22:$B$546&amp;"") + IF($B$22:$B$546="",1,0), 0)), "")</f>
        <v/>
      </c>
      <c r="D461" s="421" t="s">
        <v>4156</v>
      </c>
    </row>
    <row r="462" spans="1:4" s="11" customFormat="1" x14ac:dyDescent="0.2">
      <c r="A462" s="422" t="s">
        <v>4158</v>
      </c>
      <c r="B462" s="421" t="s">
        <v>4159</v>
      </c>
      <c r="C462" s="421" t="str">
        <f t="array" ref="C462">IFERROR(INDEX($B$22:$B$546, MATCH(0, COUNTIF($C$21:C461, $B$22:$B$546&amp;"") + IF($B$22:$B$546="",1,0), 0)), "")</f>
        <v/>
      </c>
      <c r="D462" s="421" t="s">
        <v>4160</v>
      </c>
    </row>
    <row r="463" spans="1:4" s="11" customFormat="1" x14ac:dyDescent="0.2">
      <c r="A463" s="422" t="s">
        <v>4161</v>
      </c>
      <c r="B463" s="421" t="s">
        <v>4162</v>
      </c>
      <c r="C463" s="421" t="str">
        <f t="array" ref="C463">IFERROR(INDEX($B$22:$B$546, MATCH(0, COUNTIF($C$21:C462, $B$22:$B$546&amp;"") + IF($B$22:$B$546="",1,0), 0)), "")</f>
        <v/>
      </c>
      <c r="D463" s="421" t="s">
        <v>4163</v>
      </c>
    </row>
    <row r="464" spans="1:4" s="11" customFormat="1" x14ac:dyDescent="0.2">
      <c r="A464" s="422" t="s">
        <v>4164</v>
      </c>
      <c r="B464" s="421" t="s">
        <v>4165</v>
      </c>
      <c r="C464" s="421" t="str">
        <f t="array" ref="C464">IFERROR(INDEX($B$22:$B$546, MATCH(0, COUNTIF($C$21:C463, $B$22:$B$546&amp;"") + IF($B$22:$B$546="",1,0), 0)), "")</f>
        <v/>
      </c>
      <c r="D464" s="421" t="s">
        <v>4166</v>
      </c>
    </row>
    <row r="465" spans="1:4" s="11" customFormat="1" x14ac:dyDescent="0.2">
      <c r="A465" s="422" t="s">
        <v>4167</v>
      </c>
      <c r="B465" s="421" t="s">
        <v>4168</v>
      </c>
      <c r="C465" s="421" t="str">
        <f t="array" ref="C465">IFERROR(INDEX($B$22:$B$546, MATCH(0, COUNTIF($C$21:C464, $B$22:$B$546&amp;"") + IF($B$22:$B$546="",1,0), 0)), "")</f>
        <v/>
      </c>
      <c r="D465" s="421" t="s">
        <v>4169</v>
      </c>
    </row>
    <row r="466" spans="1:4" s="11" customFormat="1" x14ac:dyDescent="0.2">
      <c r="A466" s="422" t="s">
        <v>4170</v>
      </c>
      <c r="B466" s="421" t="s">
        <v>4171</v>
      </c>
      <c r="C466" s="421" t="str">
        <f t="array" ref="C466">IFERROR(INDEX($B$22:$B$546, MATCH(0, COUNTIF($C$21:C465, $B$22:$B$546&amp;"") + IF($B$22:$B$546="",1,0), 0)), "")</f>
        <v/>
      </c>
      <c r="D466" s="421" t="s">
        <v>4172</v>
      </c>
    </row>
    <row r="467" spans="1:4" s="11" customFormat="1" x14ac:dyDescent="0.2">
      <c r="A467" s="422" t="s">
        <v>4173</v>
      </c>
      <c r="B467" s="421" t="s">
        <v>4171</v>
      </c>
      <c r="C467" s="421" t="str">
        <f t="array" ref="C467">IFERROR(INDEX($B$22:$B$546, MATCH(0, COUNTIF($C$21:C466, $B$22:$B$546&amp;"") + IF($B$22:$B$546="",1,0), 0)), "")</f>
        <v/>
      </c>
      <c r="D467" s="421" t="s">
        <v>4172</v>
      </c>
    </row>
    <row r="468" spans="1:4" s="11" customFormat="1" x14ac:dyDescent="0.2">
      <c r="A468" s="422" t="s">
        <v>4174</v>
      </c>
      <c r="B468" s="421" t="s">
        <v>4171</v>
      </c>
      <c r="C468" s="421" t="str">
        <f t="array" ref="C468">IFERROR(INDEX($B$22:$B$546, MATCH(0, COUNTIF($C$21:C467, $B$22:$B$546&amp;"") + IF($B$22:$B$546="",1,0), 0)), "")</f>
        <v/>
      </c>
      <c r="D468" s="421" t="s">
        <v>4172</v>
      </c>
    </row>
    <row r="469" spans="1:4" s="11" customFormat="1" x14ac:dyDescent="0.2">
      <c r="A469" s="422" t="s">
        <v>4175</v>
      </c>
      <c r="B469" s="421" t="s">
        <v>4176</v>
      </c>
      <c r="C469" s="421" t="str">
        <f t="array" ref="C469">IFERROR(INDEX($B$22:$B$546, MATCH(0, COUNTIF($C$21:C468, $B$22:$B$546&amp;"") + IF($B$22:$B$546="",1,0), 0)), "")</f>
        <v/>
      </c>
      <c r="D469" s="421" t="s">
        <v>4177</v>
      </c>
    </row>
    <row r="470" spans="1:4" s="11" customFormat="1" x14ac:dyDescent="0.2">
      <c r="A470" s="422" t="s">
        <v>4178</v>
      </c>
      <c r="B470" s="421" t="s">
        <v>4179</v>
      </c>
      <c r="C470" s="421" t="str">
        <f t="array" ref="C470">IFERROR(INDEX($B$22:$B$546, MATCH(0, COUNTIF($C$21:C469, $B$22:$B$546&amp;"") + IF($B$22:$B$546="",1,0), 0)), "")</f>
        <v/>
      </c>
      <c r="D470" s="421" t="s">
        <v>4180</v>
      </c>
    </row>
    <row r="471" spans="1:4" s="11" customFormat="1" x14ac:dyDescent="0.2">
      <c r="A471" s="422" t="s">
        <v>4181</v>
      </c>
      <c r="B471" s="421" t="s">
        <v>4179</v>
      </c>
      <c r="C471" s="421" t="str">
        <f t="array" ref="C471">IFERROR(INDEX($B$22:$B$546, MATCH(0, COUNTIF($C$21:C470, $B$22:$B$546&amp;"") + IF($B$22:$B$546="",1,0), 0)), "")</f>
        <v/>
      </c>
      <c r="D471" s="421" t="s">
        <v>4180</v>
      </c>
    </row>
    <row r="472" spans="1:4" s="11" customFormat="1" x14ac:dyDescent="0.2">
      <c r="A472" s="422" t="s">
        <v>4182</v>
      </c>
      <c r="B472" s="421" t="s">
        <v>4183</v>
      </c>
      <c r="C472" s="421" t="str">
        <f t="array" ref="C472">IFERROR(INDEX($B$22:$B$546, MATCH(0, COUNTIF($C$21:C471, $B$22:$B$546&amp;"") + IF($B$22:$B$546="",1,0), 0)), "")</f>
        <v/>
      </c>
      <c r="D472" s="421" t="s">
        <v>4184</v>
      </c>
    </row>
    <row r="473" spans="1:4" s="11" customFormat="1" x14ac:dyDescent="0.2">
      <c r="A473" s="422" t="s">
        <v>4185</v>
      </c>
      <c r="B473" s="421" t="s">
        <v>4183</v>
      </c>
      <c r="C473" s="421" t="str">
        <f t="array" ref="C473">IFERROR(INDEX($B$22:$B$546, MATCH(0, COUNTIF($C$21:C472, $B$22:$B$546&amp;"") + IF($B$22:$B$546="",1,0), 0)), "")</f>
        <v/>
      </c>
      <c r="D473" s="421" t="s">
        <v>4184</v>
      </c>
    </row>
    <row r="474" spans="1:4" s="11" customFormat="1" x14ac:dyDescent="0.2">
      <c r="A474" s="422" t="s">
        <v>4186</v>
      </c>
      <c r="B474" s="421" t="s">
        <v>4187</v>
      </c>
      <c r="C474" s="421" t="str">
        <f t="array" ref="C474">IFERROR(INDEX($B$22:$B$546, MATCH(0, COUNTIF($C$21:C473, $B$22:$B$546&amp;"") + IF($B$22:$B$546="",1,0), 0)), "")</f>
        <v/>
      </c>
      <c r="D474" s="421" t="s">
        <v>4188</v>
      </c>
    </row>
    <row r="475" spans="1:4" s="11" customFormat="1" x14ac:dyDescent="0.2">
      <c r="A475" s="422" t="s">
        <v>4189</v>
      </c>
      <c r="B475" s="421" t="s">
        <v>4190</v>
      </c>
      <c r="C475" s="421" t="str">
        <f t="array" ref="C475">IFERROR(INDEX($B$22:$B$546, MATCH(0, COUNTIF($C$21:C474, $B$22:$B$546&amp;"") + IF($B$22:$B$546="",1,0), 0)), "")</f>
        <v/>
      </c>
      <c r="D475" s="421" t="s">
        <v>4191</v>
      </c>
    </row>
    <row r="476" spans="1:4" s="11" customFormat="1" x14ac:dyDescent="0.2">
      <c r="A476" s="422" t="s">
        <v>4192</v>
      </c>
      <c r="B476" s="421" t="s">
        <v>4190</v>
      </c>
      <c r="C476" s="421" t="str">
        <f t="array" ref="C476">IFERROR(INDEX($B$22:$B$546, MATCH(0, COUNTIF($C$21:C475, $B$22:$B$546&amp;"") + IF($B$22:$B$546="",1,0), 0)), "")</f>
        <v/>
      </c>
      <c r="D476" s="421" t="s">
        <v>4191</v>
      </c>
    </row>
    <row r="477" spans="1:4" s="11" customFormat="1" x14ac:dyDescent="0.2">
      <c r="A477" s="422" t="s">
        <v>4193</v>
      </c>
      <c r="B477" s="421" t="s">
        <v>4190</v>
      </c>
      <c r="C477" s="421" t="str">
        <f t="array" ref="C477">IFERROR(INDEX($B$22:$B$546, MATCH(0, COUNTIF($C$21:C476, $B$22:$B$546&amp;"") + IF($B$22:$B$546="",1,0), 0)), "")</f>
        <v/>
      </c>
      <c r="D477" s="421" t="s">
        <v>4191</v>
      </c>
    </row>
    <row r="478" spans="1:4" s="11" customFormat="1" x14ac:dyDescent="0.2">
      <c r="A478" s="422" t="s">
        <v>4194</v>
      </c>
      <c r="B478" s="421" t="s">
        <v>4190</v>
      </c>
      <c r="C478" s="421" t="str">
        <f t="array" ref="C478">IFERROR(INDEX($B$22:$B$546, MATCH(0, COUNTIF($C$21:C477, $B$22:$B$546&amp;"") + IF($B$22:$B$546="",1,0), 0)), "")</f>
        <v/>
      </c>
      <c r="D478" s="421" t="s">
        <v>4191</v>
      </c>
    </row>
    <row r="479" spans="1:4" s="11" customFormat="1" x14ac:dyDescent="0.2">
      <c r="A479" s="422" t="s">
        <v>4195</v>
      </c>
      <c r="B479" s="421" t="s">
        <v>4196</v>
      </c>
      <c r="C479" s="421" t="str">
        <f t="array" ref="C479">IFERROR(INDEX($B$22:$B$546, MATCH(0, COUNTIF($C$21:C478, $B$22:$B$546&amp;"") + IF($B$22:$B$546="",1,0), 0)), "")</f>
        <v/>
      </c>
      <c r="D479" s="421" t="s">
        <v>4197</v>
      </c>
    </row>
    <row r="480" spans="1:4" s="11" customFormat="1" x14ac:dyDescent="0.2">
      <c r="A480" s="422" t="s">
        <v>4198</v>
      </c>
      <c r="B480" s="421" t="s">
        <v>4199</v>
      </c>
      <c r="C480" s="421" t="str">
        <f t="array" ref="C480">IFERROR(INDEX($B$22:$B$546, MATCH(0, COUNTIF($C$21:C479, $B$22:$B$546&amp;"") + IF($B$22:$B$546="",1,0), 0)), "")</f>
        <v/>
      </c>
      <c r="D480" s="421" t="s">
        <v>4200</v>
      </c>
    </row>
    <row r="481" spans="1:4" s="11" customFormat="1" x14ac:dyDescent="0.2">
      <c r="A481" s="422" t="s">
        <v>4201</v>
      </c>
      <c r="B481" s="421" t="s">
        <v>4202</v>
      </c>
      <c r="C481" s="421" t="str">
        <f t="array" ref="C481">IFERROR(INDEX($B$22:$B$546, MATCH(0, COUNTIF($C$21:C480, $B$22:$B$546&amp;"") + IF($B$22:$B$546="",1,0), 0)), "")</f>
        <v/>
      </c>
      <c r="D481" s="421" t="s">
        <v>4203</v>
      </c>
    </row>
    <row r="482" spans="1:4" s="11" customFormat="1" x14ac:dyDescent="0.2">
      <c r="A482" s="422" t="s">
        <v>4204</v>
      </c>
      <c r="B482" s="421" t="s">
        <v>4205</v>
      </c>
      <c r="C482" s="421" t="str">
        <f t="array" ref="C482">IFERROR(INDEX($B$22:$B$546, MATCH(0, COUNTIF($C$21:C481, $B$22:$B$546&amp;"") + IF($B$22:$B$546="",1,0), 0)), "")</f>
        <v/>
      </c>
      <c r="D482" s="421" t="s">
        <v>4206</v>
      </c>
    </row>
    <row r="483" spans="1:4" s="11" customFormat="1" x14ac:dyDescent="0.2">
      <c r="A483" s="422" t="s">
        <v>4207</v>
      </c>
      <c r="B483" s="421" t="s">
        <v>4208</v>
      </c>
      <c r="C483" s="421" t="str">
        <f t="array" ref="C483">IFERROR(INDEX($B$22:$B$546, MATCH(0, COUNTIF($C$21:C482, $B$22:$B$546&amp;"") + IF($B$22:$B$546="",1,0), 0)), "")</f>
        <v/>
      </c>
      <c r="D483" s="421" t="s">
        <v>4209</v>
      </c>
    </row>
    <row r="484" spans="1:4" s="11" customFormat="1" x14ac:dyDescent="0.2">
      <c r="A484" s="422" t="s">
        <v>4210</v>
      </c>
      <c r="B484" s="421" t="s">
        <v>4208</v>
      </c>
      <c r="C484" s="421" t="str">
        <f t="array" ref="C484">IFERROR(INDEX($B$22:$B$546, MATCH(0, COUNTIF($C$21:C483, $B$22:$B$546&amp;"") + IF($B$22:$B$546="",1,0), 0)), "")</f>
        <v/>
      </c>
      <c r="D484" s="421" t="s">
        <v>4209</v>
      </c>
    </row>
    <row r="485" spans="1:4" s="11" customFormat="1" x14ac:dyDescent="0.2">
      <c r="A485" s="422" t="s">
        <v>4211</v>
      </c>
      <c r="B485" s="421" t="s">
        <v>4208</v>
      </c>
      <c r="C485" s="421" t="str">
        <f t="array" ref="C485">IFERROR(INDEX($B$22:$B$546, MATCH(0, COUNTIF($C$21:C484, $B$22:$B$546&amp;"") + IF($B$22:$B$546="",1,0), 0)), "")</f>
        <v/>
      </c>
      <c r="D485" s="421" t="s">
        <v>4209</v>
      </c>
    </row>
    <row r="486" spans="1:4" s="11" customFormat="1" x14ac:dyDescent="0.2">
      <c r="A486" s="422" t="s">
        <v>4212</v>
      </c>
      <c r="B486" s="421" t="s">
        <v>3901</v>
      </c>
      <c r="C486" s="421" t="str">
        <f t="array" ref="C486">IFERROR(INDEX($B$22:$B$546, MATCH(0, COUNTIF($C$21:C485, $B$22:$B$546&amp;"") + IF($B$22:$B$546="",1,0), 0)), "")</f>
        <v/>
      </c>
      <c r="D486" s="421" t="s">
        <v>3902</v>
      </c>
    </row>
    <row r="487" spans="1:4" s="11" customFormat="1" x14ac:dyDescent="0.2">
      <c r="A487" s="422" t="s">
        <v>4213</v>
      </c>
      <c r="B487" s="421" t="s">
        <v>3901</v>
      </c>
      <c r="C487" s="421" t="str">
        <f t="array" ref="C487">IFERROR(INDEX($B$22:$B$546, MATCH(0, COUNTIF($C$21:C486, $B$22:$B$546&amp;"") + IF($B$22:$B$546="",1,0), 0)), "")</f>
        <v/>
      </c>
      <c r="D487" s="421" t="s">
        <v>3902</v>
      </c>
    </row>
    <row r="488" spans="1:4" s="11" customFormat="1" x14ac:dyDescent="0.2">
      <c r="A488" s="422" t="s">
        <v>4214</v>
      </c>
      <c r="B488" s="421" t="s">
        <v>3901</v>
      </c>
      <c r="C488" s="421" t="str">
        <f t="array" ref="C488">IFERROR(INDEX($B$22:$B$546, MATCH(0, COUNTIF($C$21:C487, $B$22:$B$546&amp;"") + IF($B$22:$B$546="",1,0), 0)), "")</f>
        <v/>
      </c>
      <c r="D488" s="421" t="s">
        <v>3902</v>
      </c>
    </row>
    <row r="489" spans="1:4" s="11" customFormat="1" x14ac:dyDescent="0.2">
      <c r="A489" s="422" t="s">
        <v>4215</v>
      </c>
      <c r="B489" s="421" t="s">
        <v>4216</v>
      </c>
      <c r="C489" s="421" t="str">
        <f t="array" ref="C489">IFERROR(INDEX($B$22:$B$546, MATCH(0, COUNTIF($C$21:C488, $B$22:$B$546&amp;"") + IF($B$22:$B$546="",1,0), 0)), "")</f>
        <v/>
      </c>
      <c r="D489" s="421" t="s">
        <v>4217</v>
      </c>
    </row>
    <row r="490" spans="1:4" s="11" customFormat="1" x14ac:dyDescent="0.2">
      <c r="A490" s="422" t="s">
        <v>4218</v>
      </c>
      <c r="B490" s="421" t="s">
        <v>4202</v>
      </c>
      <c r="C490" s="421" t="str">
        <f t="array" ref="C490">IFERROR(INDEX($B$22:$B$546, MATCH(0, COUNTIF($C$21:C489, $B$22:$B$546&amp;"") + IF($B$22:$B$546="",1,0), 0)), "")</f>
        <v/>
      </c>
      <c r="D490" s="421" t="s">
        <v>4203</v>
      </c>
    </row>
    <row r="491" spans="1:4" s="11" customFormat="1" x14ac:dyDescent="0.2">
      <c r="A491" s="422" t="s">
        <v>4219</v>
      </c>
      <c r="B491" s="421" t="s">
        <v>4202</v>
      </c>
      <c r="C491" s="421" t="str">
        <f t="array" ref="C491">IFERROR(INDEX($B$22:$B$546, MATCH(0, COUNTIF($C$21:C490, $B$22:$B$546&amp;"") + IF($B$22:$B$546="",1,0), 0)), "")</f>
        <v/>
      </c>
      <c r="D491" s="421" t="s">
        <v>4203</v>
      </c>
    </row>
    <row r="492" spans="1:4" s="11" customFormat="1" x14ac:dyDescent="0.2">
      <c r="A492" s="422" t="s">
        <v>4220</v>
      </c>
      <c r="B492" s="421" t="s">
        <v>4202</v>
      </c>
      <c r="C492" s="421" t="str">
        <f t="array" ref="C492">IFERROR(INDEX($B$22:$B$546, MATCH(0, COUNTIF($C$21:C491, $B$22:$B$546&amp;"") + IF($B$22:$B$546="",1,0), 0)), "")</f>
        <v/>
      </c>
      <c r="D492" s="421" t="s">
        <v>4203</v>
      </c>
    </row>
    <row r="493" spans="1:4" s="11" customFormat="1" x14ac:dyDescent="0.2">
      <c r="A493" s="422" t="s">
        <v>4221</v>
      </c>
      <c r="B493" s="421" t="s">
        <v>4024</v>
      </c>
      <c r="C493" s="421" t="str">
        <f t="array" ref="C493">IFERROR(INDEX($B$22:$B$546, MATCH(0, COUNTIF($C$21:C492, $B$22:$B$546&amp;"") + IF($B$22:$B$546="",1,0), 0)), "")</f>
        <v/>
      </c>
      <c r="D493" s="421" t="s">
        <v>4025</v>
      </c>
    </row>
    <row r="494" spans="1:4" s="11" customFormat="1" x14ac:dyDescent="0.2">
      <c r="A494" s="422" t="s">
        <v>4222</v>
      </c>
      <c r="B494" s="421" t="s">
        <v>4223</v>
      </c>
      <c r="C494" s="421" t="str">
        <f t="array" ref="C494">IFERROR(INDEX($B$22:$B$546, MATCH(0, COUNTIF($C$21:C493, $B$22:$B$546&amp;"") + IF($B$22:$B$546="",1,0), 0)), "")</f>
        <v/>
      </c>
      <c r="D494" s="421" t="s">
        <v>4224</v>
      </c>
    </row>
    <row r="495" spans="1:4" s="11" customFormat="1" x14ac:dyDescent="0.2">
      <c r="A495" s="422" t="s">
        <v>4225</v>
      </c>
      <c r="B495" s="421" t="s">
        <v>4223</v>
      </c>
      <c r="C495" s="421" t="str">
        <f t="array" ref="C495">IFERROR(INDEX($B$22:$B$546, MATCH(0, COUNTIF($C$21:C494, $B$22:$B$546&amp;"") + IF($B$22:$B$546="",1,0), 0)), "")</f>
        <v/>
      </c>
      <c r="D495" s="421" t="s">
        <v>4224</v>
      </c>
    </row>
    <row r="496" spans="1:4" s="11" customFormat="1" x14ac:dyDescent="0.2">
      <c r="A496" s="422" t="s">
        <v>4226</v>
      </c>
      <c r="B496" s="421" t="s">
        <v>4227</v>
      </c>
      <c r="C496" s="421" t="str">
        <f t="array" ref="C496">IFERROR(INDEX($B$22:$B$546, MATCH(0, COUNTIF($C$21:C495, $B$22:$B$546&amp;"") + IF($B$22:$B$546="",1,0), 0)), "")</f>
        <v/>
      </c>
      <c r="D496" s="421" t="s">
        <v>4228</v>
      </c>
    </row>
    <row r="497" spans="1:4" s="11" customFormat="1" x14ac:dyDescent="0.2">
      <c r="A497" s="422" t="s">
        <v>4229</v>
      </c>
      <c r="B497" s="421" t="s">
        <v>4227</v>
      </c>
      <c r="C497" s="421" t="str">
        <f t="array" ref="C497">IFERROR(INDEX($B$22:$B$546, MATCH(0, COUNTIF($C$21:C496, $B$22:$B$546&amp;"") + IF($B$22:$B$546="",1,0), 0)), "")</f>
        <v/>
      </c>
      <c r="D497" s="421" t="s">
        <v>4228</v>
      </c>
    </row>
    <row r="498" spans="1:4" s="11" customFormat="1" x14ac:dyDescent="0.2">
      <c r="A498" s="422" t="s">
        <v>4230</v>
      </c>
      <c r="B498" s="421" t="s">
        <v>4227</v>
      </c>
      <c r="C498" s="421" t="str">
        <f t="array" ref="C498">IFERROR(INDEX($B$22:$B$546, MATCH(0, COUNTIF($C$21:C497, $B$22:$B$546&amp;"") + IF($B$22:$B$546="",1,0), 0)), "")</f>
        <v/>
      </c>
      <c r="D498" s="421" t="s">
        <v>4228</v>
      </c>
    </row>
    <row r="499" spans="1:4" s="11" customFormat="1" x14ac:dyDescent="0.2">
      <c r="A499" s="422" t="s">
        <v>4231</v>
      </c>
      <c r="B499" s="421" t="s">
        <v>4227</v>
      </c>
      <c r="C499" s="421" t="str">
        <f t="array" ref="C499">IFERROR(INDEX($B$22:$B$546, MATCH(0, COUNTIF($C$21:C498, $B$22:$B$546&amp;"") + IF($B$22:$B$546="",1,0), 0)), "")</f>
        <v/>
      </c>
      <c r="D499" s="421" t="s">
        <v>4228</v>
      </c>
    </row>
    <row r="500" spans="1:4" s="11" customFormat="1" x14ac:dyDescent="0.2">
      <c r="A500" s="422" t="s">
        <v>4232</v>
      </c>
      <c r="B500" s="421" t="s">
        <v>4227</v>
      </c>
      <c r="C500" s="421" t="str">
        <f t="array" ref="C500">IFERROR(INDEX($B$22:$B$546, MATCH(0, COUNTIF($C$21:C499, $B$22:$B$546&amp;"") + IF($B$22:$B$546="",1,0), 0)), "")</f>
        <v/>
      </c>
      <c r="D500" s="421" t="s">
        <v>4228</v>
      </c>
    </row>
    <row r="501" spans="1:4" s="11" customFormat="1" x14ac:dyDescent="0.2">
      <c r="A501" s="422" t="s">
        <v>4233</v>
      </c>
      <c r="B501" s="421" t="s">
        <v>4234</v>
      </c>
      <c r="C501" s="421" t="str">
        <f t="array" ref="C501">IFERROR(INDEX($B$22:$B$546, MATCH(0, COUNTIF($C$21:C500, $B$22:$B$546&amp;"") + IF($B$22:$B$546="",1,0), 0)), "")</f>
        <v/>
      </c>
      <c r="D501" s="421" t="s">
        <v>4235</v>
      </c>
    </row>
    <row r="502" spans="1:4" s="11" customFormat="1" x14ac:dyDescent="0.2">
      <c r="A502" s="422" t="s">
        <v>4236</v>
      </c>
      <c r="B502" s="421" t="s">
        <v>4237</v>
      </c>
      <c r="C502" s="421" t="str">
        <f t="array" ref="C502">IFERROR(INDEX($B$22:$B$546, MATCH(0, COUNTIF($C$21:C501, $B$22:$B$546&amp;"") + IF($B$22:$B$546="",1,0), 0)), "")</f>
        <v/>
      </c>
      <c r="D502" s="421" t="s">
        <v>4238</v>
      </c>
    </row>
    <row r="503" spans="1:4" s="11" customFormat="1" x14ac:dyDescent="0.2">
      <c r="A503" s="422" t="s">
        <v>4239</v>
      </c>
      <c r="B503" s="421" t="s">
        <v>4237</v>
      </c>
      <c r="C503" s="421" t="str">
        <f t="array" ref="C503">IFERROR(INDEX($B$22:$B$546, MATCH(0, COUNTIF($C$21:C502, $B$22:$B$546&amp;"") + IF($B$22:$B$546="",1,0), 0)), "")</f>
        <v/>
      </c>
      <c r="D503" s="421" t="s">
        <v>4238</v>
      </c>
    </row>
    <row r="504" spans="1:4" s="11" customFormat="1" x14ac:dyDescent="0.2">
      <c r="A504" s="422" t="s">
        <v>4240</v>
      </c>
      <c r="B504" s="421" t="s">
        <v>4241</v>
      </c>
      <c r="C504" s="421" t="str">
        <f t="array" ref="C504">IFERROR(INDEX($B$22:$B$546, MATCH(0, COUNTIF($C$21:C503, $B$22:$B$546&amp;"") + IF($B$22:$B$546="",1,0), 0)), "")</f>
        <v/>
      </c>
      <c r="D504" s="421" t="s">
        <v>4242</v>
      </c>
    </row>
    <row r="505" spans="1:4" s="11" customFormat="1" x14ac:dyDescent="0.2">
      <c r="A505" s="422" t="s">
        <v>4243</v>
      </c>
      <c r="B505" s="421" t="s">
        <v>4237</v>
      </c>
      <c r="C505" s="421" t="str">
        <f t="array" ref="C505">IFERROR(INDEX($B$22:$B$546, MATCH(0, COUNTIF($C$21:C504, $B$22:$B$546&amp;"") + IF($B$22:$B$546="",1,0), 0)), "")</f>
        <v/>
      </c>
      <c r="D505" s="421" t="s">
        <v>4238</v>
      </c>
    </row>
    <row r="506" spans="1:4" s="11" customFormat="1" x14ac:dyDescent="0.2">
      <c r="A506" s="422" t="s">
        <v>4244</v>
      </c>
      <c r="B506" s="421" t="s">
        <v>3691</v>
      </c>
      <c r="C506" s="421" t="str">
        <f t="array" ref="C506">IFERROR(INDEX($B$22:$B$546, MATCH(0, COUNTIF($C$21:C505, $B$22:$B$546&amp;"") + IF($B$22:$B$546="",1,0), 0)), "")</f>
        <v/>
      </c>
      <c r="D506" s="421" t="s">
        <v>4245</v>
      </c>
    </row>
    <row r="507" spans="1:4" s="11" customFormat="1" x14ac:dyDescent="0.2">
      <c r="A507" s="422" t="s">
        <v>4246</v>
      </c>
      <c r="B507" s="421" t="s">
        <v>3691</v>
      </c>
      <c r="C507" s="421" t="str">
        <f t="array" ref="C507">IFERROR(INDEX($B$22:$B$546, MATCH(0, COUNTIF($C$21:C506, $B$22:$B$546&amp;"") + IF($B$22:$B$546="",1,0), 0)), "")</f>
        <v/>
      </c>
      <c r="D507" s="421" t="s">
        <v>4245</v>
      </c>
    </row>
    <row r="508" spans="1:4" s="11" customFormat="1" x14ac:dyDescent="0.2">
      <c r="A508" s="422" t="s">
        <v>4247</v>
      </c>
      <c r="B508" s="421" t="s">
        <v>3691</v>
      </c>
      <c r="C508" s="421" t="str">
        <f t="array" ref="C508">IFERROR(INDEX($B$22:$B$546, MATCH(0, COUNTIF($C$21:C507, $B$22:$B$546&amp;"") + IF($B$22:$B$546="",1,0), 0)), "")</f>
        <v/>
      </c>
      <c r="D508" s="421" t="s">
        <v>4245</v>
      </c>
    </row>
    <row r="509" spans="1:4" s="11" customFormat="1" x14ac:dyDescent="0.2">
      <c r="A509" s="422" t="s">
        <v>4248</v>
      </c>
      <c r="B509" s="421" t="s">
        <v>4249</v>
      </c>
      <c r="C509" s="421" t="str">
        <f t="array" ref="C509">IFERROR(INDEX($B$22:$B$546, MATCH(0, COUNTIF($C$21:C508, $B$22:$B$546&amp;"") + IF($B$22:$B$546="",1,0), 0)), "")</f>
        <v/>
      </c>
      <c r="D509" s="421" t="s">
        <v>4250</v>
      </c>
    </row>
    <row r="510" spans="1:4" s="11" customFormat="1" x14ac:dyDescent="0.2">
      <c r="A510" s="422" t="s">
        <v>4251</v>
      </c>
      <c r="B510" s="421" t="s">
        <v>4252</v>
      </c>
      <c r="C510" s="421" t="str">
        <f t="array" ref="C510">IFERROR(INDEX($B$22:$B$546, MATCH(0, COUNTIF($C$21:C509, $B$22:$B$546&amp;"") + IF($B$22:$B$546="",1,0), 0)), "")</f>
        <v/>
      </c>
      <c r="D510" s="421" t="s">
        <v>4253</v>
      </c>
    </row>
    <row r="511" spans="1:4" s="11" customFormat="1" x14ac:dyDescent="0.2">
      <c r="A511" s="422" t="s">
        <v>4254</v>
      </c>
      <c r="B511" s="421" t="s">
        <v>4252</v>
      </c>
      <c r="C511" s="421" t="str">
        <f t="array" ref="C511">IFERROR(INDEX($B$22:$B$546, MATCH(0, COUNTIF($C$21:C510, $B$22:$B$546&amp;"") + IF($B$22:$B$546="",1,0), 0)), "")</f>
        <v/>
      </c>
      <c r="D511" s="421" t="s">
        <v>4253</v>
      </c>
    </row>
    <row r="512" spans="1:4" s="11" customFormat="1" x14ac:dyDescent="0.2">
      <c r="A512" s="422" t="s">
        <v>4255</v>
      </c>
      <c r="B512" s="421" t="s">
        <v>4252</v>
      </c>
      <c r="C512" s="421" t="str">
        <f t="array" ref="C512">IFERROR(INDEX($B$22:$B$546, MATCH(0, COUNTIF($C$21:C511, $B$22:$B$546&amp;"") + IF($B$22:$B$546="",1,0), 0)), "")</f>
        <v/>
      </c>
      <c r="D512" s="421" t="s">
        <v>4253</v>
      </c>
    </row>
    <row r="513" spans="1:4" s="11" customFormat="1" x14ac:dyDescent="0.2">
      <c r="A513" s="422" t="s">
        <v>4256</v>
      </c>
      <c r="B513" s="421" t="s">
        <v>4257</v>
      </c>
      <c r="C513" s="421" t="str">
        <f t="array" ref="C513">IFERROR(INDEX($B$22:$B$546, MATCH(0, COUNTIF($C$21:C512, $B$22:$B$546&amp;"") + IF($B$22:$B$546="",1,0), 0)), "")</f>
        <v/>
      </c>
      <c r="D513" s="421" t="s">
        <v>4258</v>
      </c>
    </row>
    <row r="514" spans="1:4" s="11" customFormat="1" x14ac:dyDescent="0.2">
      <c r="A514" s="422" t="s">
        <v>4259</v>
      </c>
      <c r="B514" s="421" t="s">
        <v>4260</v>
      </c>
      <c r="C514" s="421" t="str">
        <f t="array" ref="C514">IFERROR(INDEX($B$22:$B$546, MATCH(0, COUNTIF($C$21:C513, $B$22:$B$546&amp;"") + IF($B$22:$B$546="",1,0), 0)), "")</f>
        <v/>
      </c>
      <c r="D514" s="421" t="s">
        <v>4261</v>
      </c>
    </row>
    <row r="515" spans="1:4" s="11" customFormat="1" x14ac:dyDescent="0.2">
      <c r="A515" s="422" t="s">
        <v>4262</v>
      </c>
      <c r="B515" s="421" t="s">
        <v>4263</v>
      </c>
      <c r="C515" s="421" t="str">
        <f t="array" ref="C515">IFERROR(INDEX($B$22:$B$546, MATCH(0, COUNTIF($C$21:C514, $B$22:$B$546&amp;"") + IF($B$22:$B$546="",1,0), 0)), "")</f>
        <v/>
      </c>
      <c r="D515" s="421" t="s">
        <v>4264</v>
      </c>
    </row>
    <row r="516" spans="1:4" s="11" customFormat="1" x14ac:dyDescent="0.2">
      <c r="A516" s="422" t="s">
        <v>4265</v>
      </c>
      <c r="B516" s="421" t="s">
        <v>4263</v>
      </c>
      <c r="C516" s="421" t="str">
        <f t="array" ref="C516">IFERROR(INDEX($B$22:$B$546, MATCH(0, COUNTIF($C$21:C515, $B$22:$B$546&amp;"") + IF($B$22:$B$546="",1,0), 0)), "")</f>
        <v/>
      </c>
      <c r="D516" s="421" t="s">
        <v>4264</v>
      </c>
    </row>
    <row r="517" spans="1:4" s="11" customFormat="1" x14ac:dyDescent="0.2">
      <c r="A517" s="422" t="s">
        <v>4266</v>
      </c>
      <c r="B517" s="421" t="s">
        <v>4267</v>
      </c>
      <c r="C517" s="421" t="str">
        <f t="array" ref="C517">IFERROR(INDEX($B$22:$B$546, MATCH(0, COUNTIF($C$21:C516, $B$22:$B$546&amp;"") + IF($B$22:$B$546="",1,0), 0)), "")</f>
        <v/>
      </c>
      <c r="D517" s="421" t="s">
        <v>4268</v>
      </c>
    </row>
    <row r="518" spans="1:4" s="11" customFormat="1" x14ac:dyDescent="0.2">
      <c r="A518" s="422" t="s">
        <v>4269</v>
      </c>
      <c r="B518" s="421" t="s">
        <v>4267</v>
      </c>
      <c r="C518" s="421" t="str">
        <f t="array" ref="C518">IFERROR(INDEX($B$22:$B$546, MATCH(0, COUNTIF($C$21:C517, $B$22:$B$546&amp;"") + IF($B$22:$B$546="",1,0), 0)), "")</f>
        <v/>
      </c>
      <c r="D518" s="421" t="s">
        <v>4268</v>
      </c>
    </row>
    <row r="519" spans="1:4" s="11" customFormat="1" x14ac:dyDescent="0.2">
      <c r="A519" s="422" t="s">
        <v>4270</v>
      </c>
      <c r="B519" s="421" t="s">
        <v>4267</v>
      </c>
      <c r="C519" s="421" t="str">
        <f t="array" ref="C519">IFERROR(INDEX($B$22:$B$546, MATCH(0, COUNTIF($C$21:C518, $B$22:$B$546&amp;"") + IF($B$22:$B$546="",1,0), 0)), "")</f>
        <v/>
      </c>
      <c r="D519" s="421" t="s">
        <v>4268</v>
      </c>
    </row>
    <row r="520" spans="1:4" s="11" customFormat="1" x14ac:dyDescent="0.2">
      <c r="A520" s="422" t="s">
        <v>4271</v>
      </c>
      <c r="B520" s="421" t="s">
        <v>4272</v>
      </c>
      <c r="C520" s="421" t="str">
        <f t="array" ref="C520">IFERROR(INDEX($B$22:$B$546, MATCH(0, COUNTIF($C$21:C519, $B$22:$B$546&amp;"") + IF($B$22:$B$546="",1,0), 0)), "")</f>
        <v/>
      </c>
      <c r="D520" s="421" t="s">
        <v>4273</v>
      </c>
    </row>
    <row r="521" spans="1:4" s="11" customFormat="1" x14ac:dyDescent="0.2">
      <c r="A521" s="422" t="s">
        <v>4274</v>
      </c>
      <c r="B521" s="421" t="s">
        <v>4275</v>
      </c>
      <c r="C521" s="421" t="str">
        <f t="array" ref="C521">IFERROR(INDEX($B$22:$B$546, MATCH(0, COUNTIF($C$21:C520, $B$22:$B$546&amp;"") + IF($B$22:$B$546="",1,0), 0)), "")</f>
        <v/>
      </c>
      <c r="D521" s="421" t="s">
        <v>4276</v>
      </c>
    </row>
    <row r="522" spans="1:4" s="11" customFormat="1" x14ac:dyDescent="0.2">
      <c r="A522" s="422" t="s">
        <v>4277</v>
      </c>
      <c r="B522" s="421" t="s">
        <v>4275</v>
      </c>
      <c r="C522" s="421" t="str">
        <f t="array" ref="C522">IFERROR(INDEX($B$22:$B$546, MATCH(0, COUNTIF($C$21:C521, $B$22:$B$546&amp;"") + IF($B$22:$B$546="",1,0), 0)), "")</f>
        <v/>
      </c>
      <c r="D522" s="421" t="s">
        <v>4276</v>
      </c>
    </row>
    <row r="523" spans="1:4" s="11" customFormat="1" x14ac:dyDescent="0.2">
      <c r="A523" s="422" t="s">
        <v>4278</v>
      </c>
      <c r="B523" s="421" t="s">
        <v>4275</v>
      </c>
      <c r="C523" s="421" t="str">
        <f t="array" ref="C523">IFERROR(INDEX($B$22:$B$546, MATCH(0, COUNTIF($C$21:C522, $B$22:$B$546&amp;"") + IF($B$22:$B$546="",1,0), 0)), "")</f>
        <v/>
      </c>
      <c r="D523" s="421" t="s">
        <v>4276</v>
      </c>
    </row>
    <row r="524" spans="1:4" s="11" customFormat="1" x14ac:dyDescent="0.2">
      <c r="A524" s="422" t="s">
        <v>4279</v>
      </c>
      <c r="B524" s="421" t="s">
        <v>4280</v>
      </c>
      <c r="C524" s="421" t="str">
        <f t="array" ref="C524">IFERROR(INDEX($B$22:$B$546, MATCH(0, COUNTIF($C$21:C523, $B$22:$B$546&amp;"") + IF($B$22:$B$546="",1,0), 0)), "")</f>
        <v/>
      </c>
      <c r="D524" s="421" t="s">
        <v>4281</v>
      </c>
    </row>
    <row r="525" spans="1:4" s="11" customFormat="1" x14ac:dyDescent="0.2">
      <c r="A525" s="422" t="s">
        <v>4282</v>
      </c>
      <c r="B525" s="421" t="s">
        <v>4280</v>
      </c>
      <c r="C525" s="421" t="str">
        <f t="array" ref="C525">IFERROR(INDEX($B$22:$B$546, MATCH(0, COUNTIF($C$21:C524, $B$22:$B$546&amp;"") + IF($B$22:$B$546="",1,0), 0)), "")</f>
        <v/>
      </c>
      <c r="D525" s="421" t="s">
        <v>4281</v>
      </c>
    </row>
    <row r="526" spans="1:4" s="11" customFormat="1" x14ac:dyDescent="0.2">
      <c r="A526" s="422" t="s">
        <v>4283</v>
      </c>
      <c r="B526" s="421" t="s">
        <v>4272</v>
      </c>
      <c r="C526" s="421" t="str">
        <f t="array" ref="C526">IFERROR(INDEX($B$22:$B$546, MATCH(0, COUNTIF($C$21:C525, $B$22:$B$546&amp;"") + IF($B$22:$B$546="",1,0), 0)), "")</f>
        <v/>
      </c>
      <c r="D526" s="421" t="s">
        <v>4273</v>
      </c>
    </row>
    <row r="527" spans="1:4" s="11" customFormat="1" x14ac:dyDescent="0.2">
      <c r="A527" s="422" t="s">
        <v>4284</v>
      </c>
      <c r="B527" s="421" t="s">
        <v>3925</v>
      </c>
      <c r="C527" s="421" t="str">
        <f t="array" ref="C527">IFERROR(INDEX($B$22:$B$546, MATCH(0, COUNTIF($C$21:C526, $B$22:$B$546&amp;"") + IF($B$22:$B$546="",1,0), 0)), "")</f>
        <v/>
      </c>
      <c r="D527" s="421" t="s">
        <v>3926</v>
      </c>
    </row>
    <row r="528" spans="1:4" s="11" customFormat="1" x14ac:dyDescent="0.2">
      <c r="A528" s="422" t="s">
        <v>4285</v>
      </c>
      <c r="B528" s="421" t="s">
        <v>4286</v>
      </c>
      <c r="C528" s="421" t="str">
        <f t="array" ref="C528">IFERROR(INDEX($B$22:$B$546, MATCH(0, COUNTIF($C$21:C527, $B$22:$B$546&amp;"") + IF($B$22:$B$546="",1,0), 0)), "")</f>
        <v/>
      </c>
      <c r="D528" s="421" t="s">
        <v>4287</v>
      </c>
    </row>
    <row r="529" spans="1:4" s="11" customFormat="1" x14ac:dyDescent="0.2">
      <c r="A529" s="422" t="s">
        <v>4288</v>
      </c>
      <c r="B529" s="421" t="s">
        <v>4286</v>
      </c>
      <c r="C529" s="421" t="str">
        <f t="array" ref="C529">IFERROR(INDEX($B$22:$B$546, MATCH(0, COUNTIF($C$21:C528, $B$22:$B$546&amp;"") + IF($B$22:$B$546="",1,0), 0)), "")</f>
        <v/>
      </c>
      <c r="D529" s="421" t="s">
        <v>4287</v>
      </c>
    </row>
    <row r="530" spans="1:4" s="11" customFormat="1" x14ac:dyDescent="0.2">
      <c r="A530" s="422" t="s">
        <v>4289</v>
      </c>
      <c r="B530" s="421" t="s">
        <v>4290</v>
      </c>
      <c r="C530" s="421" t="str">
        <f t="array" ref="C530">IFERROR(INDEX($B$22:$B$546, MATCH(0, COUNTIF($C$21:C529, $B$22:$B$546&amp;"") + IF($B$22:$B$546="",1,0), 0)), "")</f>
        <v/>
      </c>
      <c r="D530" s="421" t="s">
        <v>4291</v>
      </c>
    </row>
    <row r="531" spans="1:4" s="11" customFormat="1" x14ac:dyDescent="0.2">
      <c r="A531" s="422" t="s">
        <v>4292</v>
      </c>
      <c r="B531" s="421" t="s">
        <v>4293</v>
      </c>
      <c r="C531" s="421" t="str">
        <f t="array" ref="C531">IFERROR(INDEX($B$22:$B$546, MATCH(0, COUNTIF($C$21:C530, $B$22:$B$546&amp;"") + IF($B$22:$B$546="",1,0), 0)), "")</f>
        <v/>
      </c>
      <c r="D531" s="421" t="s">
        <v>4294</v>
      </c>
    </row>
    <row r="532" spans="1:4" s="11" customFormat="1" x14ac:dyDescent="0.2">
      <c r="A532" s="422" t="s">
        <v>4295</v>
      </c>
      <c r="B532" s="421" t="s">
        <v>4296</v>
      </c>
      <c r="C532" s="421" t="str">
        <f t="array" ref="C532">IFERROR(INDEX($B$22:$B$546, MATCH(0, COUNTIF($C$21:C531, $B$22:$B$546&amp;"") + IF($B$22:$B$546="",1,0), 0)), "")</f>
        <v/>
      </c>
      <c r="D532" s="421" t="s">
        <v>4297</v>
      </c>
    </row>
    <row r="533" spans="1:4" s="11" customFormat="1" x14ac:dyDescent="0.2">
      <c r="A533" s="422" t="s">
        <v>4298</v>
      </c>
      <c r="B533" s="421" t="s">
        <v>4299</v>
      </c>
      <c r="C533" s="421" t="str">
        <f t="array" ref="C533">IFERROR(INDEX($B$22:$B$546, MATCH(0, COUNTIF($C$21:C532, $B$22:$B$546&amp;"") + IF($B$22:$B$546="",1,0), 0)), "")</f>
        <v/>
      </c>
      <c r="D533" s="421" t="s">
        <v>4300</v>
      </c>
    </row>
    <row r="534" spans="1:4" s="11" customFormat="1" x14ac:dyDescent="0.2">
      <c r="A534" s="422" t="s">
        <v>4301</v>
      </c>
      <c r="B534" s="421" t="s">
        <v>4302</v>
      </c>
      <c r="C534" s="421" t="str">
        <f t="array" ref="C534">IFERROR(INDEX($B$22:$B$546, MATCH(0, COUNTIF($C$21:C533, $B$22:$B$546&amp;"") + IF($B$22:$B$546="",1,0), 0)), "")</f>
        <v/>
      </c>
      <c r="D534" s="421" t="s">
        <v>4303</v>
      </c>
    </row>
    <row r="535" spans="1:4" s="11" customFormat="1" x14ac:dyDescent="0.2">
      <c r="A535" s="422" t="s">
        <v>4304</v>
      </c>
      <c r="B535" s="421" t="s">
        <v>4299</v>
      </c>
      <c r="C535" s="421" t="str">
        <f t="array" ref="C535">IFERROR(INDEX($B$22:$B$546, MATCH(0, COUNTIF($C$21:C534, $B$22:$B$546&amp;"") + IF($B$22:$B$546="",1,0), 0)), "")</f>
        <v/>
      </c>
      <c r="D535" s="421" t="s">
        <v>4300</v>
      </c>
    </row>
    <row r="536" spans="1:4" s="11" customFormat="1" x14ac:dyDescent="0.2">
      <c r="A536" s="422" t="s">
        <v>4305</v>
      </c>
      <c r="B536" s="421" t="s">
        <v>4306</v>
      </c>
      <c r="C536" s="421" t="str">
        <f t="array" ref="C536">IFERROR(INDEX($B$22:$B$546, MATCH(0, COUNTIF($C$21:C535, $B$22:$B$546&amp;"") + IF($B$22:$B$546="",1,0), 0)), "")</f>
        <v/>
      </c>
      <c r="D536" s="421" t="s">
        <v>4307</v>
      </c>
    </row>
    <row r="537" spans="1:4" s="11" customFormat="1" x14ac:dyDescent="0.2">
      <c r="A537" s="422" t="s">
        <v>4308</v>
      </c>
      <c r="B537" s="421" t="s">
        <v>4309</v>
      </c>
      <c r="C537" s="421" t="str">
        <f t="array" ref="C537">IFERROR(INDEX($B$22:$B$546, MATCH(0, COUNTIF($C$21:C536, $B$22:$B$546&amp;"") + IF($B$22:$B$546="",1,0), 0)), "")</f>
        <v/>
      </c>
      <c r="D537" s="421" t="s">
        <v>4310</v>
      </c>
    </row>
    <row r="538" spans="1:4" s="11" customFormat="1" x14ac:dyDescent="0.2">
      <c r="A538" s="422" t="s">
        <v>4311</v>
      </c>
      <c r="B538" s="421" t="s">
        <v>4309</v>
      </c>
      <c r="C538" s="421" t="str">
        <f t="array" ref="C538">IFERROR(INDEX($B$22:$B$546, MATCH(0, COUNTIF($C$21:C537, $B$22:$B$546&amp;"") + IF($B$22:$B$546="",1,0), 0)), "")</f>
        <v/>
      </c>
      <c r="D538" s="421" t="s">
        <v>4310</v>
      </c>
    </row>
    <row r="539" spans="1:4" s="11" customFormat="1" x14ac:dyDescent="0.2">
      <c r="A539" s="422" t="s">
        <v>4312</v>
      </c>
      <c r="B539" s="421" t="s">
        <v>4313</v>
      </c>
      <c r="C539" s="421" t="str">
        <f t="array" ref="C539">IFERROR(INDEX($B$22:$B$546, MATCH(0, COUNTIF($C$21:C538, $B$22:$B$546&amp;"") + IF($B$22:$B$546="",1,0), 0)), "")</f>
        <v/>
      </c>
      <c r="D539" s="421" t="s">
        <v>4314</v>
      </c>
    </row>
    <row r="540" spans="1:4" s="11" customFormat="1" x14ac:dyDescent="0.2">
      <c r="A540" s="422" t="s">
        <v>4315</v>
      </c>
      <c r="B540" s="421" t="s">
        <v>4316</v>
      </c>
      <c r="C540" s="421" t="str">
        <f t="array" ref="C540">IFERROR(INDEX($B$22:$B$546, MATCH(0, COUNTIF($C$21:C539, $B$22:$B$546&amp;"") + IF($B$22:$B$546="",1,0), 0)), "")</f>
        <v/>
      </c>
      <c r="D540" s="421" t="s">
        <v>4317</v>
      </c>
    </row>
    <row r="541" spans="1:4" s="11" customFormat="1" x14ac:dyDescent="0.2">
      <c r="A541" s="422" t="s">
        <v>4318</v>
      </c>
      <c r="B541" s="421" t="s">
        <v>4319</v>
      </c>
      <c r="C541" s="421" t="str">
        <f t="array" ref="C541">IFERROR(INDEX($B$22:$B$546, MATCH(0, COUNTIF($C$21:C540, $B$22:$B$546&amp;"") + IF($B$22:$B$546="",1,0), 0)), "")</f>
        <v/>
      </c>
      <c r="D541" s="421" t="s">
        <v>4320</v>
      </c>
    </row>
    <row r="542" spans="1:4" s="11" customFormat="1" x14ac:dyDescent="0.2">
      <c r="A542" s="422" t="s">
        <v>4321</v>
      </c>
      <c r="B542" s="421" t="s">
        <v>4322</v>
      </c>
      <c r="C542" s="421" t="str">
        <f t="array" ref="C542">IFERROR(INDEX($B$22:$B$546, MATCH(0, COUNTIF($C$21:C541, $B$22:$B$546&amp;"") + IF($B$22:$B$546="",1,0), 0)), "")</f>
        <v/>
      </c>
      <c r="D542" s="421" t="s">
        <v>4323</v>
      </c>
    </row>
    <row r="543" spans="1:4" s="11" customFormat="1" x14ac:dyDescent="0.2">
      <c r="A543" s="422" t="s">
        <v>4324</v>
      </c>
      <c r="B543" s="421" t="s">
        <v>4325</v>
      </c>
      <c r="C543" s="421" t="str">
        <f t="array" ref="C543">IFERROR(INDEX($B$22:$B$546, MATCH(0, COUNTIF($C$21:C542, $B$22:$B$546&amp;"") + IF($B$22:$B$546="",1,0), 0)), "")</f>
        <v/>
      </c>
      <c r="D543" s="421" t="s">
        <v>4326</v>
      </c>
    </row>
    <row r="544" spans="1:4" s="11" customFormat="1" x14ac:dyDescent="0.2">
      <c r="A544" s="422" t="s">
        <v>4327</v>
      </c>
      <c r="B544" s="421" t="s">
        <v>3889</v>
      </c>
      <c r="C544" s="421" t="str">
        <f t="array" ref="C544">IFERROR(INDEX($B$22:$B$546, MATCH(0, COUNTIF($C$21:C543, $B$22:$B$546&amp;"") + IF($B$22:$B$546="",1,0), 0)), "")</f>
        <v/>
      </c>
      <c r="D544" s="421" t="s">
        <v>3890</v>
      </c>
    </row>
    <row r="545" spans="1:4" s="11" customFormat="1" x14ac:dyDescent="0.2">
      <c r="A545" s="422" t="s">
        <v>4328</v>
      </c>
      <c r="B545" s="421" t="s">
        <v>3892</v>
      </c>
      <c r="C545" s="421" t="str">
        <f t="array" ref="C545">IFERROR(INDEX($B$22:$B$546, MATCH(0, COUNTIF($C$21:C544, $B$22:$B$546&amp;"") + IF($B$22:$B$546="",1,0), 0)), "")</f>
        <v/>
      </c>
      <c r="D545" s="421" t="s">
        <v>3893</v>
      </c>
    </row>
    <row r="549" spans="1:4" x14ac:dyDescent="0.2">
      <c r="B549" s="10"/>
    </row>
    <row r="550" spans="1:4" x14ac:dyDescent="0.2">
      <c r="A550" s="11"/>
      <c r="B550" s="10"/>
    </row>
    <row r="551" spans="1:4" x14ac:dyDescent="0.2">
      <c r="A551" s="11"/>
      <c r="B551" s="10"/>
    </row>
    <row r="552" spans="1:4" x14ac:dyDescent="0.2">
      <c r="A552" s="11"/>
      <c r="B552" s="10"/>
    </row>
    <row r="553" spans="1:4" x14ac:dyDescent="0.2">
      <c r="A553" s="11"/>
      <c r="B553" s="10"/>
    </row>
    <row r="554" spans="1:4" x14ac:dyDescent="0.2">
      <c r="A554" s="11"/>
      <c r="B554" s="10"/>
    </row>
    <row r="555" spans="1:4" x14ac:dyDescent="0.2">
      <c r="A555" s="11"/>
      <c r="B555" s="10"/>
    </row>
    <row r="556" spans="1:4" x14ac:dyDescent="0.2">
      <c r="A556" s="11"/>
      <c r="B556" s="10"/>
    </row>
    <row r="557" spans="1:4" x14ac:dyDescent="0.2">
      <c r="A557" s="11"/>
      <c r="B557" s="10"/>
    </row>
    <row r="558" spans="1:4" x14ac:dyDescent="0.2">
      <c r="A558" s="11"/>
      <c r="B558" s="10"/>
    </row>
    <row r="559" spans="1:4" x14ac:dyDescent="0.2">
      <c r="A559" s="11"/>
      <c r="B559" s="10"/>
    </row>
    <row r="560" spans="1:4" x14ac:dyDescent="0.2">
      <c r="A560" s="11"/>
      <c r="B560" s="10"/>
    </row>
    <row r="561" spans="1:2" x14ac:dyDescent="0.2">
      <c r="A561" s="11"/>
      <c r="B561" s="10"/>
    </row>
    <row r="562" spans="1:2" x14ac:dyDescent="0.2">
      <c r="A562" s="11"/>
      <c r="B562" s="10"/>
    </row>
    <row r="563" spans="1:2" x14ac:dyDescent="0.2">
      <c r="A563" s="11"/>
      <c r="B563" s="10"/>
    </row>
    <row r="564" spans="1:2" x14ac:dyDescent="0.2">
      <c r="A564" s="11"/>
      <c r="B564" s="10"/>
    </row>
    <row r="565" spans="1:2" x14ac:dyDescent="0.2">
      <c r="A565" s="11"/>
      <c r="B565" s="10"/>
    </row>
    <row r="566" spans="1:2" x14ac:dyDescent="0.2">
      <c r="A566" s="11"/>
      <c r="B566" s="10"/>
    </row>
    <row r="567" spans="1:2" x14ac:dyDescent="0.2">
      <c r="A567" s="11"/>
      <c r="B567" s="10"/>
    </row>
    <row r="568" spans="1:2" x14ac:dyDescent="0.2">
      <c r="A568" s="11"/>
      <c r="B568" s="10"/>
    </row>
    <row r="569" spans="1:2" x14ac:dyDescent="0.2">
      <c r="A569" s="11"/>
      <c r="B569" s="10"/>
    </row>
    <row r="570" spans="1:2" x14ac:dyDescent="0.2">
      <c r="A570" s="11"/>
      <c r="B570" s="10"/>
    </row>
    <row r="571" spans="1:2" x14ac:dyDescent="0.2">
      <c r="A571" s="11"/>
      <c r="B571" s="10"/>
    </row>
    <row r="572" spans="1:2" x14ac:dyDescent="0.2">
      <c r="A572" s="11"/>
      <c r="B572" s="10"/>
    </row>
    <row r="573" spans="1:2" x14ac:dyDescent="0.2">
      <c r="A573" s="11"/>
      <c r="B573" s="10"/>
    </row>
    <row r="574" spans="1:2" x14ac:dyDescent="0.2">
      <c r="A574" s="11"/>
      <c r="B574" s="10"/>
    </row>
    <row r="575" spans="1:2" x14ac:dyDescent="0.2">
      <c r="A575" s="11"/>
      <c r="B575" s="10"/>
    </row>
    <row r="576" spans="1:2" x14ac:dyDescent="0.2">
      <c r="A576" s="11"/>
      <c r="B576" s="10"/>
    </row>
    <row r="577" spans="1:2" x14ac:dyDescent="0.2">
      <c r="A577" s="11"/>
      <c r="B577" s="10"/>
    </row>
    <row r="578" spans="1:2" x14ac:dyDescent="0.2">
      <c r="A578" s="11"/>
      <c r="B578" s="10"/>
    </row>
    <row r="579" spans="1:2" x14ac:dyDescent="0.2">
      <c r="A579" s="11"/>
      <c r="B579" s="10"/>
    </row>
    <row r="580" spans="1:2" x14ac:dyDescent="0.2">
      <c r="A580" s="11"/>
      <c r="B580" s="10"/>
    </row>
    <row r="581" spans="1:2" x14ac:dyDescent="0.2">
      <c r="A581" s="11"/>
      <c r="B581" s="10"/>
    </row>
    <row r="582" spans="1:2" x14ac:dyDescent="0.2">
      <c r="A582" s="11"/>
      <c r="B582" s="10"/>
    </row>
    <row r="583" spans="1:2" x14ac:dyDescent="0.2">
      <c r="A583" s="11"/>
      <c r="B583" s="10"/>
    </row>
    <row r="584" spans="1:2" x14ac:dyDescent="0.2">
      <c r="A584" s="11"/>
      <c r="B584" s="10"/>
    </row>
    <row r="585" spans="1:2" x14ac:dyDescent="0.2">
      <c r="A585" s="11"/>
      <c r="B585" s="10"/>
    </row>
    <row r="586" spans="1:2" x14ac:dyDescent="0.2">
      <c r="A586" s="11"/>
      <c r="B586" s="10"/>
    </row>
    <row r="587" spans="1:2" x14ac:dyDescent="0.2">
      <c r="A587" s="11"/>
      <c r="B587" s="10"/>
    </row>
    <row r="588" spans="1:2" x14ac:dyDescent="0.2">
      <c r="A588" s="11"/>
      <c r="B588" s="10"/>
    </row>
    <row r="589" spans="1:2" x14ac:dyDescent="0.2">
      <c r="A589" s="11"/>
      <c r="B589" s="10"/>
    </row>
    <row r="590" spans="1:2" x14ac:dyDescent="0.2">
      <c r="A590" s="11"/>
      <c r="B590" s="10"/>
    </row>
    <row r="591" spans="1:2" x14ac:dyDescent="0.2">
      <c r="A591" s="11"/>
      <c r="B591" s="10"/>
    </row>
    <row r="592" spans="1:2" x14ac:dyDescent="0.2">
      <c r="A592" s="11"/>
      <c r="B592" s="10"/>
    </row>
    <row r="593" spans="1:2" x14ac:dyDescent="0.2">
      <c r="A593" s="11"/>
      <c r="B593" s="10"/>
    </row>
    <row r="594" spans="1:2" x14ac:dyDescent="0.2">
      <c r="A594" s="11"/>
      <c r="B594" s="10"/>
    </row>
    <row r="595" spans="1:2" x14ac:dyDescent="0.2">
      <c r="A595" s="11"/>
      <c r="B595" s="10"/>
    </row>
    <row r="596" spans="1:2" x14ac:dyDescent="0.2">
      <c r="A596" s="11"/>
      <c r="B596" s="10"/>
    </row>
    <row r="597" spans="1:2" x14ac:dyDescent="0.2">
      <c r="A597" s="11"/>
      <c r="B597" s="10"/>
    </row>
    <row r="598" spans="1:2" x14ac:dyDescent="0.2">
      <c r="A598" s="11"/>
      <c r="B598" s="10"/>
    </row>
    <row r="599" spans="1:2" x14ac:dyDescent="0.2">
      <c r="A599" s="11"/>
      <c r="B599" s="10"/>
    </row>
    <row r="600" spans="1:2" x14ac:dyDescent="0.2">
      <c r="A600" s="11"/>
      <c r="B600" s="10"/>
    </row>
    <row r="601" spans="1:2" x14ac:dyDescent="0.2">
      <c r="A601" s="11"/>
      <c r="B601" s="10"/>
    </row>
    <row r="602" spans="1:2" x14ac:dyDescent="0.2">
      <c r="A602" s="11"/>
      <c r="B602" s="10"/>
    </row>
    <row r="603" spans="1:2" x14ac:dyDescent="0.2">
      <c r="A603" s="11"/>
      <c r="B603" s="10"/>
    </row>
    <row r="604" spans="1:2" x14ac:dyDescent="0.2">
      <c r="A604" s="11"/>
      <c r="B604" s="10"/>
    </row>
    <row r="605" spans="1:2" x14ac:dyDescent="0.2">
      <c r="A605" s="11"/>
      <c r="B605" s="10"/>
    </row>
    <row r="606" spans="1:2" x14ac:dyDescent="0.2">
      <c r="A606" s="11"/>
      <c r="B606" s="10"/>
    </row>
    <row r="607" spans="1:2" x14ac:dyDescent="0.2">
      <c r="A607" s="11"/>
      <c r="B607" s="10"/>
    </row>
    <row r="608" spans="1:2" x14ac:dyDescent="0.2">
      <c r="A608" s="11"/>
      <c r="B608" s="10"/>
    </row>
    <row r="609" spans="1:2" x14ac:dyDescent="0.2">
      <c r="A609" s="11"/>
      <c r="B609" s="10"/>
    </row>
    <row r="610" spans="1:2" x14ac:dyDescent="0.2">
      <c r="A610" s="11"/>
      <c r="B610" s="10"/>
    </row>
    <row r="611" spans="1:2" x14ac:dyDescent="0.2">
      <c r="A611" s="11"/>
      <c r="B611" s="10"/>
    </row>
    <row r="612" spans="1:2" x14ac:dyDescent="0.2">
      <c r="A612" s="11"/>
      <c r="B612" s="10"/>
    </row>
    <row r="613" spans="1:2" x14ac:dyDescent="0.2">
      <c r="A613" s="11"/>
      <c r="B613" s="10"/>
    </row>
    <row r="614" spans="1:2" x14ac:dyDescent="0.2">
      <c r="A614" s="11"/>
      <c r="B614" s="10"/>
    </row>
    <row r="615" spans="1:2" x14ac:dyDescent="0.2">
      <c r="A615" s="11"/>
      <c r="B615" s="10"/>
    </row>
    <row r="616" spans="1:2" x14ac:dyDescent="0.2">
      <c r="A616" s="11"/>
      <c r="B616" s="10"/>
    </row>
    <row r="617" spans="1:2" x14ac:dyDescent="0.2">
      <c r="A617" s="11"/>
      <c r="B617" s="10"/>
    </row>
    <row r="618" spans="1:2" x14ac:dyDescent="0.2">
      <c r="A618" s="11"/>
      <c r="B618" s="10"/>
    </row>
    <row r="619" spans="1:2" x14ac:dyDescent="0.2">
      <c r="A619" s="11"/>
      <c r="B619" s="10"/>
    </row>
    <row r="620" spans="1:2" x14ac:dyDescent="0.2">
      <c r="A620" s="11"/>
      <c r="B620" s="10"/>
    </row>
    <row r="621" spans="1:2" x14ac:dyDescent="0.2">
      <c r="A621" s="11"/>
      <c r="B621" s="10"/>
    </row>
    <row r="622" spans="1:2" x14ac:dyDescent="0.2">
      <c r="A622" s="11"/>
      <c r="B622" s="10"/>
    </row>
    <row r="623" spans="1:2" x14ac:dyDescent="0.2">
      <c r="A623" s="11"/>
      <c r="B623" s="10"/>
    </row>
    <row r="624" spans="1:2" x14ac:dyDescent="0.2">
      <c r="A624" s="11"/>
      <c r="B624" s="10"/>
    </row>
    <row r="625" spans="1:2" x14ac:dyDescent="0.2">
      <c r="A625" s="11"/>
      <c r="B625" s="10"/>
    </row>
    <row r="626" spans="1:2" x14ac:dyDescent="0.2">
      <c r="A626" s="11"/>
      <c r="B626" s="10"/>
    </row>
    <row r="627" spans="1:2" x14ac:dyDescent="0.2">
      <c r="A627" s="11"/>
      <c r="B627" s="10"/>
    </row>
    <row r="628" spans="1:2" x14ac:dyDescent="0.2">
      <c r="A628" s="11"/>
      <c r="B628" s="10"/>
    </row>
    <row r="629" spans="1:2" x14ac:dyDescent="0.2">
      <c r="A629" s="11"/>
      <c r="B629" s="10"/>
    </row>
    <row r="630" spans="1:2" x14ac:dyDescent="0.2">
      <c r="A630" s="11"/>
      <c r="B630" s="10"/>
    </row>
    <row r="631" spans="1:2" x14ac:dyDescent="0.2">
      <c r="A631" s="11"/>
      <c r="B631" s="10"/>
    </row>
    <row r="632" spans="1:2" x14ac:dyDescent="0.2">
      <c r="A632" s="11"/>
      <c r="B632" s="10"/>
    </row>
    <row r="633" spans="1:2" x14ac:dyDescent="0.2">
      <c r="A633" s="11"/>
      <c r="B633" s="10"/>
    </row>
    <row r="634" spans="1:2" x14ac:dyDescent="0.2">
      <c r="A634" s="11"/>
      <c r="B634" s="10"/>
    </row>
    <row r="635" spans="1:2" x14ac:dyDescent="0.2">
      <c r="A635" s="11"/>
      <c r="B635" s="10"/>
    </row>
    <row r="636" spans="1:2" x14ac:dyDescent="0.2">
      <c r="A636" s="11"/>
      <c r="B636" s="10"/>
    </row>
    <row r="637" spans="1:2" x14ac:dyDescent="0.2">
      <c r="A637" s="11"/>
      <c r="B637" s="10"/>
    </row>
    <row r="638" spans="1:2" x14ac:dyDescent="0.2">
      <c r="A638" s="11"/>
      <c r="B638" s="10"/>
    </row>
    <row r="639" spans="1:2" x14ac:dyDescent="0.2">
      <c r="A639" s="11"/>
      <c r="B639" s="10"/>
    </row>
    <row r="640" spans="1:2" x14ac:dyDescent="0.2">
      <c r="A640" s="11"/>
      <c r="B640" s="10"/>
    </row>
    <row r="641" spans="1:2" x14ac:dyDescent="0.2">
      <c r="A641" s="11"/>
      <c r="B641" s="10"/>
    </row>
    <row r="642" spans="1:2" x14ac:dyDescent="0.2">
      <c r="A642" s="11"/>
      <c r="B642" s="10"/>
    </row>
    <row r="643" spans="1:2" x14ac:dyDescent="0.2">
      <c r="A643" s="11"/>
      <c r="B643" s="10"/>
    </row>
    <row r="644" spans="1:2" x14ac:dyDescent="0.2">
      <c r="A644" s="11"/>
      <c r="B644" s="10"/>
    </row>
    <row r="645" spans="1:2" x14ac:dyDescent="0.2">
      <c r="A645" s="11"/>
      <c r="B645" s="10"/>
    </row>
    <row r="646" spans="1:2" x14ac:dyDescent="0.2">
      <c r="A646" s="11"/>
      <c r="B646" s="10"/>
    </row>
    <row r="647" spans="1:2" x14ac:dyDescent="0.2">
      <c r="A647" s="11"/>
      <c r="B647" s="10"/>
    </row>
    <row r="648" spans="1:2" x14ac:dyDescent="0.2">
      <c r="A648" s="11"/>
      <c r="B648" s="10"/>
    </row>
    <row r="649" spans="1:2" x14ac:dyDescent="0.2">
      <c r="A649" s="11"/>
      <c r="B649" s="10"/>
    </row>
    <row r="650" spans="1:2" x14ac:dyDescent="0.2">
      <c r="A650" s="11"/>
      <c r="B650" s="10"/>
    </row>
    <row r="651" spans="1:2" x14ac:dyDescent="0.2">
      <c r="A651" s="11"/>
      <c r="B651" s="10"/>
    </row>
    <row r="652" spans="1:2" x14ac:dyDescent="0.2">
      <c r="A652" s="11"/>
      <c r="B652" s="10"/>
    </row>
    <row r="653" spans="1:2" x14ac:dyDescent="0.2">
      <c r="A653" s="11"/>
      <c r="B653" s="10"/>
    </row>
    <row r="654" spans="1:2" x14ac:dyDescent="0.2">
      <c r="A654" s="11"/>
      <c r="B654" s="10"/>
    </row>
    <row r="655" spans="1:2" x14ac:dyDescent="0.2">
      <c r="A655" s="11"/>
      <c r="B655" s="10"/>
    </row>
    <row r="656" spans="1:2" x14ac:dyDescent="0.2">
      <c r="A656" s="11"/>
      <c r="B656" s="10"/>
    </row>
    <row r="657" spans="1:2" x14ac:dyDescent="0.2">
      <c r="A657" s="11"/>
      <c r="B657" s="10"/>
    </row>
    <row r="658" spans="1:2" x14ac:dyDescent="0.2">
      <c r="A658" s="11"/>
      <c r="B658" s="10"/>
    </row>
    <row r="659" spans="1:2" x14ac:dyDescent="0.2">
      <c r="A659" s="11"/>
      <c r="B659" s="10"/>
    </row>
    <row r="660" spans="1:2" x14ac:dyDescent="0.2">
      <c r="A660" s="11"/>
      <c r="B660" s="10"/>
    </row>
    <row r="661" spans="1:2" x14ac:dyDescent="0.2">
      <c r="A661" s="11"/>
      <c r="B661" s="10"/>
    </row>
    <row r="662" spans="1:2" x14ac:dyDescent="0.2">
      <c r="A662" s="11"/>
      <c r="B662" s="10"/>
    </row>
    <row r="663" spans="1:2" x14ac:dyDescent="0.2">
      <c r="A663" s="11"/>
      <c r="B663" s="10"/>
    </row>
    <row r="664" spans="1:2" x14ac:dyDescent="0.2">
      <c r="A664" s="11"/>
      <c r="B664" s="10"/>
    </row>
    <row r="665" spans="1:2" x14ac:dyDescent="0.2">
      <c r="A665" s="11"/>
      <c r="B665" s="10"/>
    </row>
    <row r="666" spans="1:2" x14ac:dyDescent="0.2">
      <c r="A666" s="11"/>
      <c r="B666" s="10"/>
    </row>
    <row r="667" spans="1:2" x14ac:dyDescent="0.2">
      <c r="A667" s="11"/>
      <c r="B667" s="10"/>
    </row>
    <row r="668" spans="1:2" x14ac:dyDescent="0.2">
      <c r="A668" s="11"/>
      <c r="B668" s="10"/>
    </row>
    <row r="669" spans="1:2" x14ac:dyDescent="0.2">
      <c r="A669" s="11"/>
      <c r="B669" s="10"/>
    </row>
    <row r="670" spans="1:2" x14ac:dyDescent="0.2">
      <c r="A670" s="11"/>
      <c r="B670" s="10"/>
    </row>
    <row r="671" spans="1:2" x14ac:dyDescent="0.2">
      <c r="A671" s="11"/>
      <c r="B671" s="10"/>
    </row>
    <row r="672" spans="1:2" x14ac:dyDescent="0.2">
      <c r="A672" s="11"/>
      <c r="B672" s="10"/>
    </row>
    <row r="673" spans="1:2" x14ac:dyDescent="0.2">
      <c r="A673" s="11"/>
      <c r="B673" s="10"/>
    </row>
    <row r="674" spans="1:2" x14ac:dyDescent="0.2">
      <c r="A674" s="11"/>
      <c r="B674" s="10"/>
    </row>
    <row r="675" spans="1:2" x14ac:dyDescent="0.2">
      <c r="A675" s="11"/>
      <c r="B675" s="10"/>
    </row>
    <row r="676" spans="1:2" x14ac:dyDescent="0.2">
      <c r="A676" s="11"/>
      <c r="B676" s="10"/>
    </row>
    <row r="677" spans="1:2" x14ac:dyDescent="0.2">
      <c r="A677" s="11"/>
      <c r="B677" s="10"/>
    </row>
    <row r="678" spans="1:2" x14ac:dyDescent="0.2">
      <c r="A678" s="11"/>
      <c r="B678" s="10"/>
    </row>
    <row r="679" spans="1:2" x14ac:dyDescent="0.2">
      <c r="A679" s="11"/>
      <c r="B679" s="10"/>
    </row>
    <row r="680" spans="1:2" x14ac:dyDescent="0.2">
      <c r="A680" s="11"/>
      <c r="B680" s="10"/>
    </row>
    <row r="681" spans="1:2" x14ac:dyDescent="0.2">
      <c r="A681" s="11"/>
      <c r="B681" s="10"/>
    </row>
    <row r="682" spans="1:2" x14ac:dyDescent="0.2">
      <c r="A682" s="11"/>
      <c r="B682" s="10"/>
    </row>
    <row r="683" spans="1:2" x14ac:dyDescent="0.2">
      <c r="A683" s="11"/>
      <c r="B683" s="10"/>
    </row>
    <row r="684" spans="1:2" x14ac:dyDescent="0.2">
      <c r="A684" s="11"/>
      <c r="B684" s="10"/>
    </row>
    <row r="685" spans="1:2" x14ac:dyDescent="0.2">
      <c r="A685" s="11"/>
      <c r="B685" s="10"/>
    </row>
    <row r="686" spans="1:2" x14ac:dyDescent="0.2">
      <c r="A686" s="11"/>
      <c r="B686" s="10"/>
    </row>
    <row r="687" spans="1:2" x14ac:dyDescent="0.2">
      <c r="A687" s="11"/>
      <c r="B687" s="10"/>
    </row>
    <row r="688" spans="1:2" x14ac:dyDescent="0.2">
      <c r="A688" s="11"/>
      <c r="B688" s="10"/>
    </row>
    <row r="689" spans="1:2" x14ac:dyDescent="0.2">
      <c r="A689" s="11"/>
      <c r="B689" s="10"/>
    </row>
    <row r="690" spans="1:2" x14ac:dyDescent="0.2">
      <c r="A690" s="11"/>
      <c r="B690" s="10"/>
    </row>
    <row r="691" spans="1:2" x14ac:dyDescent="0.2">
      <c r="A691" s="11"/>
      <c r="B691" s="10"/>
    </row>
    <row r="692" spans="1:2" x14ac:dyDescent="0.2">
      <c r="A692" s="11"/>
      <c r="B692" s="10"/>
    </row>
    <row r="693" spans="1:2" x14ac:dyDescent="0.2">
      <c r="A693" s="11"/>
      <c r="B693" s="10"/>
    </row>
    <row r="694" spans="1:2" x14ac:dyDescent="0.2">
      <c r="A694" s="11"/>
      <c r="B694" s="10"/>
    </row>
    <row r="695" spans="1:2" x14ac:dyDescent="0.2">
      <c r="A695" s="11"/>
      <c r="B695" s="10"/>
    </row>
    <row r="696" spans="1:2" x14ac:dyDescent="0.2">
      <c r="A696" s="11"/>
      <c r="B696" s="10"/>
    </row>
    <row r="697" spans="1:2" x14ac:dyDescent="0.2">
      <c r="A697" s="11"/>
      <c r="B697" s="10"/>
    </row>
    <row r="698" spans="1:2" x14ac:dyDescent="0.2">
      <c r="A698" s="11"/>
      <c r="B698" s="10"/>
    </row>
    <row r="699" spans="1:2" x14ac:dyDescent="0.2">
      <c r="A699" s="11"/>
      <c r="B699" s="10"/>
    </row>
    <row r="700" spans="1:2" x14ac:dyDescent="0.2">
      <c r="A700" s="11"/>
      <c r="B700" s="10"/>
    </row>
    <row r="701" spans="1:2" x14ac:dyDescent="0.2">
      <c r="A701" s="11"/>
      <c r="B701" s="10"/>
    </row>
    <row r="702" spans="1:2" x14ac:dyDescent="0.2">
      <c r="A702" s="11"/>
      <c r="B702" s="10"/>
    </row>
    <row r="703" spans="1:2" x14ac:dyDescent="0.2">
      <c r="A703" s="11"/>
      <c r="B703" s="10"/>
    </row>
    <row r="704" spans="1:2" x14ac:dyDescent="0.2">
      <c r="A704" s="11"/>
      <c r="B704" s="10"/>
    </row>
    <row r="705" spans="1:2" x14ac:dyDescent="0.2">
      <c r="A705" s="11"/>
      <c r="B705" s="10"/>
    </row>
    <row r="706" spans="1:2" x14ac:dyDescent="0.2">
      <c r="A706" s="11"/>
      <c r="B706" s="10"/>
    </row>
    <row r="707" spans="1:2" x14ac:dyDescent="0.2">
      <c r="A707" s="11"/>
      <c r="B707" s="10"/>
    </row>
    <row r="708" spans="1:2" x14ac:dyDescent="0.2">
      <c r="A708" s="11"/>
      <c r="B708" s="10"/>
    </row>
    <row r="709" spans="1:2" x14ac:dyDescent="0.2">
      <c r="A709" s="11"/>
      <c r="B709" s="10"/>
    </row>
    <row r="710" spans="1:2" x14ac:dyDescent="0.2">
      <c r="A710" s="11"/>
      <c r="B710" s="10"/>
    </row>
    <row r="711" spans="1:2" x14ac:dyDescent="0.2">
      <c r="A711" s="11"/>
      <c r="B711" s="10"/>
    </row>
    <row r="712" spans="1:2" x14ac:dyDescent="0.2">
      <c r="A712" s="11"/>
      <c r="B712" s="10"/>
    </row>
    <row r="713" spans="1:2" x14ac:dyDescent="0.2">
      <c r="A713" s="11"/>
      <c r="B713" s="10"/>
    </row>
    <row r="714" spans="1:2" x14ac:dyDescent="0.2">
      <c r="A714" s="11"/>
      <c r="B714" s="10"/>
    </row>
    <row r="715" spans="1:2" x14ac:dyDescent="0.2">
      <c r="A715" s="11"/>
      <c r="B715" s="10"/>
    </row>
    <row r="716" spans="1:2" x14ac:dyDescent="0.2">
      <c r="A716" s="11"/>
      <c r="B716" s="10"/>
    </row>
    <row r="717" spans="1:2" x14ac:dyDescent="0.2">
      <c r="A717" s="11"/>
      <c r="B717" s="10"/>
    </row>
    <row r="718" spans="1:2" x14ac:dyDescent="0.2">
      <c r="A718" s="11"/>
      <c r="B718" s="10"/>
    </row>
    <row r="719" spans="1:2" x14ac:dyDescent="0.2">
      <c r="A719" s="11"/>
      <c r="B719" s="10"/>
    </row>
    <row r="720" spans="1:2" x14ac:dyDescent="0.2">
      <c r="A720" s="11"/>
      <c r="B720" s="10"/>
    </row>
    <row r="721" spans="1:2" x14ac:dyDescent="0.2">
      <c r="A721" s="11"/>
      <c r="B721" s="10"/>
    </row>
    <row r="722" spans="1:2" x14ac:dyDescent="0.2">
      <c r="A722" s="11"/>
      <c r="B722" s="10"/>
    </row>
    <row r="723" spans="1:2" x14ac:dyDescent="0.2">
      <c r="A723" s="11"/>
      <c r="B723" s="10"/>
    </row>
    <row r="724" spans="1:2" x14ac:dyDescent="0.2">
      <c r="A724" s="11"/>
      <c r="B724" s="10"/>
    </row>
    <row r="725" spans="1:2" x14ac:dyDescent="0.2">
      <c r="A725" s="11"/>
      <c r="B725" s="10"/>
    </row>
    <row r="726" spans="1:2" x14ac:dyDescent="0.2">
      <c r="A726" s="11"/>
      <c r="B726" s="10"/>
    </row>
    <row r="727" spans="1:2" x14ac:dyDescent="0.2">
      <c r="A727" s="11"/>
      <c r="B727" s="10"/>
    </row>
    <row r="728" spans="1:2" x14ac:dyDescent="0.2">
      <c r="A728" s="11"/>
      <c r="B728" s="10"/>
    </row>
    <row r="729" spans="1:2" x14ac:dyDescent="0.2">
      <c r="A729" s="11"/>
      <c r="B729" s="10"/>
    </row>
    <row r="730" spans="1:2" x14ac:dyDescent="0.2">
      <c r="A730" s="11"/>
      <c r="B730" s="10"/>
    </row>
    <row r="731" spans="1:2" x14ac:dyDescent="0.2">
      <c r="A731" s="11"/>
      <c r="B731" s="10"/>
    </row>
    <row r="732" spans="1:2" x14ac:dyDescent="0.2">
      <c r="A732" s="11"/>
      <c r="B732" s="10"/>
    </row>
    <row r="733" spans="1:2" x14ac:dyDescent="0.2">
      <c r="A733" s="11"/>
      <c r="B733" s="10"/>
    </row>
    <row r="734" spans="1:2" x14ac:dyDescent="0.2">
      <c r="A734" s="11"/>
      <c r="B734" s="10"/>
    </row>
    <row r="735" spans="1:2" x14ac:dyDescent="0.2">
      <c r="A735" s="11"/>
      <c r="B735" s="10"/>
    </row>
    <row r="736" spans="1:2" x14ac:dyDescent="0.2">
      <c r="A736" s="11"/>
      <c r="B736" s="10"/>
    </row>
    <row r="737" spans="1:2" x14ac:dyDescent="0.2">
      <c r="A737" s="11"/>
      <c r="B737" s="10"/>
    </row>
    <row r="738" spans="1:2" x14ac:dyDescent="0.2">
      <c r="A738" s="11"/>
      <c r="B738" s="10"/>
    </row>
    <row r="739" spans="1:2" x14ac:dyDescent="0.2">
      <c r="A739" s="11"/>
      <c r="B739" s="10"/>
    </row>
    <row r="740" spans="1:2" x14ac:dyDescent="0.2">
      <c r="A740" s="11"/>
      <c r="B740" s="10"/>
    </row>
    <row r="741" spans="1:2" x14ac:dyDescent="0.2">
      <c r="A741" s="11"/>
      <c r="B741" s="10"/>
    </row>
    <row r="742" spans="1:2" x14ac:dyDescent="0.2">
      <c r="A742" s="11"/>
      <c r="B742" s="10"/>
    </row>
    <row r="743" spans="1:2" x14ac:dyDescent="0.2">
      <c r="A743" s="11"/>
      <c r="B743" s="10"/>
    </row>
    <row r="744" spans="1:2" x14ac:dyDescent="0.2">
      <c r="A744" s="11"/>
      <c r="B744" s="10"/>
    </row>
    <row r="745" spans="1:2" x14ac:dyDescent="0.2">
      <c r="A745" s="11"/>
      <c r="B745" s="10"/>
    </row>
    <row r="746" spans="1:2" x14ac:dyDescent="0.2">
      <c r="A746" s="11"/>
      <c r="B746" s="10"/>
    </row>
    <row r="747" spans="1:2" x14ac:dyDescent="0.2">
      <c r="A747" s="11"/>
      <c r="B747" s="10"/>
    </row>
    <row r="748" spans="1:2" x14ac:dyDescent="0.2">
      <c r="A748" s="11"/>
      <c r="B748" s="10"/>
    </row>
    <row r="749" spans="1:2" x14ac:dyDescent="0.2">
      <c r="A749" s="11"/>
      <c r="B749" s="10"/>
    </row>
    <row r="750" spans="1:2" x14ac:dyDescent="0.2">
      <c r="A750" s="11"/>
      <c r="B750" s="10"/>
    </row>
    <row r="751" spans="1:2" x14ac:dyDescent="0.2">
      <c r="A751" s="11"/>
      <c r="B751" s="10"/>
    </row>
    <row r="752" spans="1:2" x14ac:dyDescent="0.2">
      <c r="A752" s="11"/>
      <c r="B752" s="10"/>
    </row>
    <row r="753" spans="1:2" x14ac:dyDescent="0.2">
      <c r="A753" s="11"/>
      <c r="B753" s="10"/>
    </row>
    <row r="754" spans="1:2" x14ac:dyDescent="0.2">
      <c r="A754" s="11"/>
      <c r="B754" s="10"/>
    </row>
    <row r="755" spans="1:2" x14ac:dyDescent="0.2">
      <c r="A755" s="11"/>
      <c r="B755" s="10"/>
    </row>
    <row r="756" spans="1:2" x14ac:dyDescent="0.2">
      <c r="A756" s="11"/>
      <c r="B756" s="10"/>
    </row>
    <row r="757" spans="1:2" x14ac:dyDescent="0.2">
      <c r="A757" s="11"/>
      <c r="B757" s="10"/>
    </row>
    <row r="758" spans="1:2" x14ac:dyDescent="0.2">
      <c r="A758" s="11"/>
      <c r="B758" s="10"/>
    </row>
    <row r="759" spans="1:2" x14ac:dyDescent="0.2">
      <c r="A759" s="11"/>
      <c r="B759" s="10"/>
    </row>
    <row r="760" spans="1:2" x14ac:dyDescent="0.2">
      <c r="A760" s="11"/>
      <c r="B760" s="10"/>
    </row>
    <row r="761" spans="1:2" x14ac:dyDescent="0.2">
      <c r="A761" s="11"/>
      <c r="B761" s="10"/>
    </row>
    <row r="762" spans="1:2" x14ac:dyDescent="0.2">
      <c r="A762" s="11"/>
      <c r="B762" s="10"/>
    </row>
    <row r="763" spans="1:2" x14ac:dyDescent="0.2">
      <c r="A763" s="11"/>
      <c r="B763" s="10"/>
    </row>
    <row r="764" spans="1:2" x14ac:dyDescent="0.2">
      <c r="A764" s="11"/>
      <c r="B764" s="10"/>
    </row>
    <row r="765" spans="1:2" x14ac:dyDescent="0.2">
      <c r="A765" s="11"/>
      <c r="B765" s="10"/>
    </row>
    <row r="766" spans="1:2" x14ac:dyDescent="0.2">
      <c r="A766" s="11"/>
      <c r="B766" s="10"/>
    </row>
    <row r="767" spans="1:2" x14ac:dyDescent="0.2">
      <c r="A767" s="11"/>
      <c r="B767" s="10"/>
    </row>
    <row r="768" spans="1:2" x14ac:dyDescent="0.2">
      <c r="A768" s="11"/>
      <c r="B768" s="10"/>
    </row>
    <row r="769" spans="1:2" x14ac:dyDescent="0.2">
      <c r="A769" s="11"/>
      <c r="B769" s="10"/>
    </row>
    <row r="770" spans="1:2" x14ac:dyDescent="0.2">
      <c r="A770" s="11"/>
      <c r="B770" s="10"/>
    </row>
    <row r="771" spans="1:2" x14ac:dyDescent="0.2">
      <c r="A771" s="11"/>
      <c r="B771" s="10"/>
    </row>
    <row r="772" spans="1:2" x14ac:dyDescent="0.2">
      <c r="A772" s="11"/>
      <c r="B772" s="10"/>
    </row>
    <row r="773" spans="1:2" x14ac:dyDescent="0.2">
      <c r="A773" s="11"/>
      <c r="B773" s="10"/>
    </row>
    <row r="774" spans="1:2" x14ac:dyDescent="0.2">
      <c r="A774" s="11"/>
      <c r="B774" s="10"/>
    </row>
    <row r="775" spans="1:2" x14ac:dyDescent="0.2">
      <c r="A775" s="11"/>
      <c r="B775" s="10"/>
    </row>
    <row r="776" spans="1:2" x14ac:dyDescent="0.2">
      <c r="A776" s="11"/>
      <c r="B776" s="10"/>
    </row>
    <row r="777" spans="1:2" x14ac:dyDescent="0.2">
      <c r="A777" s="11"/>
      <c r="B777" s="10"/>
    </row>
    <row r="778" spans="1:2" x14ac:dyDescent="0.2">
      <c r="A778" s="11"/>
      <c r="B778" s="10"/>
    </row>
    <row r="779" spans="1:2" x14ac:dyDescent="0.2">
      <c r="A779" s="11"/>
      <c r="B779" s="10"/>
    </row>
    <row r="780" spans="1:2" x14ac:dyDescent="0.2">
      <c r="A780" s="11"/>
      <c r="B780" s="10"/>
    </row>
    <row r="781" spans="1:2" x14ac:dyDescent="0.2">
      <c r="A781" s="11"/>
      <c r="B781" s="10"/>
    </row>
    <row r="782" spans="1:2" x14ac:dyDescent="0.2">
      <c r="A782" s="11"/>
      <c r="B782" s="10"/>
    </row>
    <row r="783" spans="1:2" x14ac:dyDescent="0.2">
      <c r="A783" s="11"/>
      <c r="B783" s="10"/>
    </row>
    <row r="784" spans="1:2" x14ac:dyDescent="0.2">
      <c r="A784" s="11"/>
      <c r="B784" s="10"/>
    </row>
    <row r="785" spans="1:2" x14ac:dyDescent="0.2">
      <c r="A785" s="11"/>
      <c r="B785" s="10"/>
    </row>
    <row r="786" spans="1:2" x14ac:dyDescent="0.2">
      <c r="A786" s="11"/>
      <c r="B786" s="10"/>
    </row>
    <row r="787" spans="1:2" x14ac:dyDescent="0.2">
      <c r="A787" s="11"/>
      <c r="B787" s="10"/>
    </row>
    <row r="788" spans="1:2" x14ac:dyDescent="0.2">
      <c r="A788" s="11"/>
      <c r="B788" s="10"/>
    </row>
    <row r="789" spans="1:2" x14ac:dyDescent="0.2">
      <c r="A789" s="11"/>
      <c r="B789" s="10"/>
    </row>
    <row r="790" spans="1:2" x14ac:dyDescent="0.2">
      <c r="A790" s="11"/>
      <c r="B790" s="10"/>
    </row>
    <row r="791" spans="1:2" x14ac:dyDescent="0.2">
      <c r="A791" s="11"/>
      <c r="B791" s="10"/>
    </row>
    <row r="792" spans="1:2" x14ac:dyDescent="0.2">
      <c r="A792" s="11"/>
      <c r="B792" s="10"/>
    </row>
    <row r="793" spans="1:2" x14ac:dyDescent="0.2">
      <c r="A793" s="11"/>
      <c r="B793" s="10"/>
    </row>
    <row r="794" spans="1:2" x14ac:dyDescent="0.2">
      <c r="A794" s="11"/>
      <c r="B794" s="10"/>
    </row>
    <row r="795" spans="1:2" x14ac:dyDescent="0.2">
      <c r="A795" s="11"/>
      <c r="B795" s="10"/>
    </row>
    <row r="796" spans="1:2" x14ac:dyDescent="0.2">
      <c r="A796" s="11"/>
      <c r="B796" s="10"/>
    </row>
    <row r="797" spans="1:2" x14ac:dyDescent="0.2">
      <c r="A797" s="11"/>
      <c r="B797" s="10"/>
    </row>
    <row r="798" spans="1:2" x14ac:dyDescent="0.2">
      <c r="A798" s="11"/>
      <c r="B798" s="10"/>
    </row>
    <row r="799" spans="1:2" x14ac:dyDescent="0.2">
      <c r="A799" s="11"/>
      <c r="B799" s="10"/>
    </row>
    <row r="800" spans="1:2" x14ac:dyDescent="0.2">
      <c r="A800" s="11"/>
      <c r="B800" s="10"/>
    </row>
    <row r="801" spans="1:2" x14ac:dyDescent="0.2">
      <c r="A801" s="11"/>
      <c r="B801" s="10"/>
    </row>
    <row r="802" spans="1:2" x14ac:dyDescent="0.2">
      <c r="A802" s="11"/>
      <c r="B802" s="10"/>
    </row>
    <row r="803" spans="1:2" x14ac:dyDescent="0.2">
      <c r="A803" s="11"/>
      <c r="B803" s="10"/>
    </row>
    <row r="804" spans="1:2" x14ac:dyDescent="0.2">
      <c r="A804" s="11"/>
      <c r="B804" s="10"/>
    </row>
    <row r="805" spans="1:2" x14ac:dyDescent="0.2">
      <c r="A805" s="11"/>
      <c r="B805" s="10"/>
    </row>
    <row r="806" spans="1:2" x14ac:dyDescent="0.2">
      <c r="A806" s="11"/>
      <c r="B806" s="10"/>
    </row>
    <row r="807" spans="1:2" x14ac:dyDescent="0.2">
      <c r="A807" s="11"/>
      <c r="B807" s="10"/>
    </row>
    <row r="808" spans="1:2" x14ac:dyDescent="0.2">
      <c r="A808" s="11"/>
      <c r="B808" s="10"/>
    </row>
    <row r="809" spans="1:2" x14ac:dyDescent="0.2">
      <c r="A809" s="11"/>
      <c r="B809" s="10"/>
    </row>
    <row r="810" spans="1:2" x14ac:dyDescent="0.2">
      <c r="A810" s="11"/>
      <c r="B810" s="10"/>
    </row>
    <row r="811" spans="1:2" x14ac:dyDescent="0.2">
      <c r="A811" s="11"/>
      <c r="B811" s="10"/>
    </row>
    <row r="812" spans="1:2" x14ac:dyDescent="0.2">
      <c r="A812" s="11"/>
      <c r="B812" s="10"/>
    </row>
    <row r="813" spans="1:2" x14ac:dyDescent="0.2">
      <c r="A813" s="11"/>
      <c r="B813" s="10"/>
    </row>
    <row r="814" spans="1:2" x14ac:dyDescent="0.2">
      <c r="A814" s="11"/>
      <c r="B814" s="10"/>
    </row>
    <row r="815" spans="1:2" x14ac:dyDescent="0.2">
      <c r="A815" s="11"/>
      <c r="B815" s="10"/>
    </row>
    <row r="816" spans="1:2" x14ac:dyDescent="0.2">
      <c r="A816" s="11"/>
      <c r="B816" s="10"/>
    </row>
    <row r="817" spans="1:2" x14ac:dyDescent="0.2">
      <c r="A817" s="11"/>
      <c r="B817" s="10"/>
    </row>
    <row r="818" spans="1:2" x14ac:dyDescent="0.2">
      <c r="A818" s="11"/>
      <c r="B818" s="10"/>
    </row>
    <row r="819" spans="1:2" x14ac:dyDescent="0.2">
      <c r="A819" s="11"/>
      <c r="B819" s="10"/>
    </row>
    <row r="820" spans="1:2" x14ac:dyDescent="0.2">
      <c r="A820" s="11"/>
      <c r="B820" s="10"/>
    </row>
    <row r="821" spans="1:2" x14ac:dyDescent="0.2">
      <c r="A821" s="11"/>
      <c r="B821" s="10"/>
    </row>
    <row r="822" spans="1:2" x14ac:dyDescent="0.2">
      <c r="A822" s="11"/>
      <c r="B822" s="10"/>
    </row>
    <row r="823" spans="1:2" x14ac:dyDescent="0.2">
      <c r="A823" s="11"/>
      <c r="B823" s="10"/>
    </row>
    <row r="824" spans="1:2" x14ac:dyDescent="0.2">
      <c r="A824" s="11"/>
      <c r="B824" s="10"/>
    </row>
    <row r="825" spans="1:2" x14ac:dyDescent="0.2">
      <c r="A825" s="11"/>
      <c r="B825" s="10"/>
    </row>
    <row r="826" spans="1:2" x14ac:dyDescent="0.2">
      <c r="A826" s="11"/>
      <c r="B826" s="10"/>
    </row>
    <row r="827" spans="1:2" x14ac:dyDescent="0.2">
      <c r="A827" s="11"/>
      <c r="B827" s="10"/>
    </row>
    <row r="828" spans="1:2" x14ac:dyDescent="0.2">
      <c r="A828" s="11"/>
      <c r="B828" s="10"/>
    </row>
    <row r="829" spans="1:2" x14ac:dyDescent="0.2">
      <c r="A829" s="11"/>
      <c r="B829" s="10"/>
    </row>
    <row r="830" spans="1:2" x14ac:dyDescent="0.2">
      <c r="A830" s="11"/>
      <c r="B830" s="10"/>
    </row>
    <row r="831" spans="1:2" x14ac:dyDescent="0.2">
      <c r="A831" s="11"/>
      <c r="B831" s="10"/>
    </row>
    <row r="832" spans="1:2" x14ac:dyDescent="0.2">
      <c r="A832" s="11"/>
      <c r="B832" s="10"/>
    </row>
    <row r="833" spans="1:2" x14ac:dyDescent="0.2">
      <c r="A833" s="11"/>
      <c r="B833" s="10"/>
    </row>
    <row r="834" spans="1:2" x14ac:dyDescent="0.2">
      <c r="A834" s="11"/>
      <c r="B834" s="10"/>
    </row>
    <row r="835" spans="1:2" x14ac:dyDescent="0.2">
      <c r="A835" s="11"/>
      <c r="B835" s="10"/>
    </row>
    <row r="836" spans="1:2" x14ac:dyDescent="0.2">
      <c r="A836" s="11"/>
      <c r="B836" s="10"/>
    </row>
    <row r="837" spans="1:2" x14ac:dyDescent="0.2">
      <c r="A837" s="11"/>
      <c r="B837" s="10"/>
    </row>
    <row r="838" spans="1:2" x14ac:dyDescent="0.2">
      <c r="A838" s="11"/>
      <c r="B838" s="10"/>
    </row>
    <row r="839" spans="1:2" x14ac:dyDescent="0.2">
      <c r="A839" s="11"/>
      <c r="B839" s="10"/>
    </row>
    <row r="840" spans="1:2" x14ac:dyDescent="0.2">
      <c r="A840" s="11"/>
      <c r="B840" s="10"/>
    </row>
    <row r="841" spans="1:2" x14ac:dyDescent="0.2">
      <c r="A841" s="11"/>
      <c r="B841" s="10"/>
    </row>
    <row r="842" spans="1:2" x14ac:dyDescent="0.2">
      <c r="A842" s="11"/>
      <c r="B842" s="10"/>
    </row>
    <row r="843" spans="1:2" x14ac:dyDescent="0.2">
      <c r="A843" s="11"/>
      <c r="B843" s="10"/>
    </row>
    <row r="844" spans="1:2" x14ac:dyDescent="0.2">
      <c r="A844" s="11"/>
      <c r="B844" s="10"/>
    </row>
    <row r="845" spans="1:2" x14ac:dyDescent="0.2">
      <c r="A845" s="11"/>
      <c r="B845" s="10"/>
    </row>
    <row r="846" spans="1:2" x14ac:dyDescent="0.2">
      <c r="A846" s="11"/>
      <c r="B846" s="10"/>
    </row>
    <row r="847" spans="1:2" x14ac:dyDescent="0.2">
      <c r="A847" s="11"/>
      <c r="B847" s="10"/>
    </row>
    <row r="848" spans="1:2" x14ac:dyDescent="0.2">
      <c r="A848" s="11"/>
      <c r="B848" s="10"/>
    </row>
    <row r="849" spans="1:2" x14ac:dyDescent="0.2">
      <c r="A849" s="11"/>
      <c r="B849" s="10"/>
    </row>
    <row r="850" spans="1:2" x14ac:dyDescent="0.2">
      <c r="A850" s="11"/>
      <c r="B850" s="10"/>
    </row>
    <row r="851" spans="1:2" x14ac:dyDescent="0.2">
      <c r="A851" s="11"/>
      <c r="B851" s="10"/>
    </row>
    <row r="852" spans="1:2" x14ac:dyDescent="0.2">
      <c r="A852" s="11"/>
      <c r="B852" s="10"/>
    </row>
    <row r="853" spans="1:2" x14ac:dyDescent="0.2">
      <c r="A853" s="11"/>
      <c r="B853" s="10"/>
    </row>
    <row r="854" spans="1:2" x14ac:dyDescent="0.2">
      <c r="A854" s="11"/>
      <c r="B854" s="10"/>
    </row>
    <row r="855" spans="1:2" x14ac:dyDescent="0.2">
      <c r="A855" s="11"/>
      <c r="B855" s="10"/>
    </row>
    <row r="856" spans="1:2" x14ac:dyDescent="0.2">
      <c r="A856" s="11"/>
      <c r="B856" s="10"/>
    </row>
    <row r="857" spans="1:2" x14ac:dyDescent="0.2">
      <c r="A857" s="11"/>
      <c r="B857" s="10"/>
    </row>
    <row r="858" spans="1:2" x14ac:dyDescent="0.2">
      <c r="A858" s="11"/>
      <c r="B858" s="10"/>
    </row>
    <row r="859" spans="1:2" x14ac:dyDescent="0.2">
      <c r="A859" s="11"/>
      <c r="B859" s="10"/>
    </row>
    <row r="860" spans="1:2" x14ac:dyDescent="0.2">
      <c r="A860" s="11"/>
      <c r="B860" s="10"/>
    </row>
    <row r="861" spans="1:2" x14ac:dyDescent="0.2">
      <c r="A861" s="11"/>
      <c r="B861" s="10"/>
    </row>
    <row r="862" spans="1:2" x14ac:dyDescent="0.2">
      <c r="A862" s="11"/>
      <c r="B862" s="10"/>
    </row>
    <row r="863" spans="1:2" x14ac:dyDescent="0.2">
      <c r="A863" s="11"/>
      <c r="B863" s="10"/>
    </row>
    <row r="864" spans="1:2" x14ac:dyDescent="0.2">
      <c r="A864" s="11"/>
      <c r="B864" s="10"/>
    </row>
    <row r="865" spans="1:2" x14ac:dyDescent="0.2">
      <c r="A865" s="11"/>
      <c r="B865" s="10"/>
    </row>
    <row r="866" spans="1:2" x14ac:dyDescent="0.2">
      <c r="A866" s="11"/>
      <c r="B866" s="10"/>
    </row>
    <row r="867" spans="1:2" x14ac:dyDescent="0.2">
      <c r="A867" s="11"/>
      <c r="B867" s="10"/>
    </row>
    <row r="868" spans="1:2" x14ac:dyDescent="0.2">
      <c r="A868" s="11"/>
      <c r="B868" s="10"/>
    </row>
    <row r="869" spans="1:2" x14ac:dyDescent="0.2">
      <c r="A869" s="11"/>
      <c r="B869" s="10"/>
    </row>
    <row r="870" spans="1:2" x14ac:dyDescent="0.2">
      <c r="A870" s="11"/>
      <c r="B870" s="10"/>
    </row>
    <row r="871" spans="1:2" x14ac:dyDescent="0.2">
      <c r="A871" s="11"/>
      <c r="B871" s="10"/>
    </row>
    <row r="872" spans="1:2" x14ac:dyDescent="0.2">
      <c r="A872" s="11"/>
      <c r="B872" s="10"/>
    </row>
    <row r="873" spans="1:2" x14ac:dyDescent="0.2">
      <c r="A873" s="11"/>
      <c r="B873" s="10"/>
    </row>
    <row r="874" spans="1:2" x14ac:dyDescent="0.2">
      <c r="A874" s="11"/>
      <c r="B874" s="10"/>
    </row>
    <row r="875" spans="1:2" x14ac:dyDescent="0.2">
      <c r="A875" s="11"/>
      <c r="B875" s="10"/>
    </row>
    <row r="876" spans="1:2" x14ac:dyDescent="0.2">
      <c r="A876" s="11"/>
      <c r="B876" s="10"/>
    </row>
    <row r="877" spans="1:2" x14ac:dyDescent="0.2">
      <c r="A877" s="11"/>
      <c r="B877" s="10"/>
    </row>
    <row r="878" spans="1:2" x14ac:dyDescent="0.2">
      <c r="A878" s="11"/>
      <c r="B878" s="10"/>
    </row>
    <row r="879" spans="1:2" x14ac:dyDescent="0.2">
      <c r="A879" s="11"/>
      <c r="B879" s="10"/>
    </row>
    <row r="880" spans="1:2" x14ac:dyDescent="0.2">
      <c r="A880" s="11"/>
      <c r="B880" s="10"/>
    </row>
    <row r="881" spans="1:2" x14ac:dyDescent="0.2">
      <c r="A881" s="11"/>
      <c r="B881" s="10"/>
    </row>
    <row r="882" spans="1:2" x14ac:dyDescent="0.2">
      <c r="A882" s="11"/>
      <c r="B882" s="10"/>
    </row>
    <row r="883" spans="1:2" x14ac:dyDescent="0.2">
      <c r="A883" s="11"/>
      <c r="B883" s="10"/>
    </row>
    <row r="884" spans="1:2" x14ac:dyDescent="0.2">
      <c r="A884" s="11"/>
      <c r="B884" s="10"/>
    </row>
    <row r="885" spans="1:2" x14ac:dyDescent="0.2">
      <c r="A885" s="11"/>
      <c r="B885" s="10"/>
    </row>
    <row r="886" spans="1:2" x14ac:dyDescent="0.2">
      <c r="A886" s="11"/>
      <c r="B886" s="10"/>
    </row>
    <row r="887" spans="1:2" x14ac:dyDescent="0.2">
      <c r="A887" s="11"/>
      <c r="B887" s="10"/>
    </row>
    <row r="888" spans="1:2" x14ac:dyDescent="0.2">
      <c r="A888" s="11"/>
      <c r="B888" s="10"/>
    </row>
    <row r="889" spans="1:2" x14ac:dyDescent="0.2">
      <c r="A889" s="11"/>
      <c r="B889" s="10"/>
    </row>
    <row r="890" spans="1:2" x14ac:dyDescent="0.2">
      <c r="A890" s="11"/>
      <c r="B890" s="10"/>
    </row>
    <row r="891" spans="1:2" x14ac:dyDescent="0.2">
      <c r="A891" s="11"/>
      <c r="B891" s="10"/>
    </row>
    <row r="892" spans="1:2" x14ac:dyDescent="0.2">
      <c r="A892" s="11"/>
      <c r="B892" s="10"/>
    </row>
    <row r="893" spans="1:2" x14ac:dyDescent="0.2">
      <c r="A893" s="11"/>
      <c r="B893" s="10"/>
    </row>
    <row r="894" spans="1:2" x14ac:dyDescent="0.2">
      <c r="A894" s="11"/>
      <c r="B894" s="10"/>
    </row>
    <row r="895" spans="1:2" x14ac:dyDescent="0.2">
      <c r="A895" s="11"/>
      <c r="B895" s="10"/>
    </row>
    <row r="896" spans="1:2" x14ac:dyDescent="0.2">
      <c r="A896" s="11"/>
      <c r="B896" s="10"/>
    </row>
    <row r="897" spans="1:2" x14ac:dyDescent="0.2">
      <c r="A897" s="11"/>
      <c r="B897" s="10"/>
    </row>
    <row r="898" spans="1:2" x14ac:dyDescent="0.2">
      <c r="A898" s="11"/>
      <c r="B898" s="10"/>
    </row>
    <row r="899" spans="1:2" x14ac:dyDescent="0.2">
      <c r="A899" s="11"/>
      <c r="B899" s="10"/>
    </row>
    <row r="900" spans="1:2" x14ac:dyDescent="0.2">
      <c r="A900" s="11"/>
      <c r="B900" s="10"/>
    </row>
    <row r="901" spans="1:2" x14ac:dyDescent="0.2">
      <c r="A901" s="11"/>
      <c r="B901" s="10"/>
    </row>
    <row r="902" spans="1:2" x14ac:dyDescent="0.2">
      <c r="A902" s="11"/>
      <c r="B902" s="10"/>
    </row>
    <row r="903" spans="1:2" x14ac:dyDescent="0.2">
      <c r="A903" s="11"/>
      <c r="B903" s="10"/>
    </row>
    <row r="904" spans="1:2" x14ac:dyDescent="0.2">
      <c r="A904" s="11"/>
      <c r="B904" s="10"/>
    </row>
    <row r="905" spans="1:2" x14ac:dyDescent="0.2">
      <c r="A905" s="11"/>
      <c r="B905" s="10"/>
    </row>
    <row r="906" spans="1:2" x14ac:dyDescent="0.2">
      <c r="A906" s="11"/>
      <c r="B906" s="10"/>
    </row>
    <row r="907" spans="1:2" x14ac:dyDescent="0.2">
      <c r="A907" s="11"/>
      <c r="B907" s="10"/>
    </row>
    <row r="908" spans="1:2" x14ac:dyDescent="0.2">
      <c r="A908" s="11"/>
      <c r="B908" s="10"/>
    </row>
    <row r="909" spans="1:2" x14ac:dyDescent="0.2">
      <c r="A909" s="11"/>
      <c r="B909" s="10"/>
    </row>
    <row r="910" spans="1:2" x14ac:dyDescent="0.2">
      <c r="A910" s="11"/>
      <c r="B910" s="10"/>
    </row>
    <row r="911" spans="1:2" x14ac:dyDescent="0.2">
      <c r="A911" s="11"/>
      <c r="B911" s="10"/>
    </row>
    <row r="912" spans="1:2" x14ac:dyDescent="0.2">
      <c r="A912" s="11"/>
      <c r="B912" s="10"/>
    </row>
    <row r="913" spans="1:2" x14ac:dyDescent="0.2">
      <c r="A913" s="11"/>
      <c r="B913" s="10"/>
    </row>
    <row r="914" spans="1:2" x14ac:dyDescent="0.2">
      <c r="A914" s="11"/>
      <c r="B914" s="10"/>
    </row>
    <row r="915" spans="1:2" x14ac:dyDescent="0.2">
      <c r="A915" s="11"/>
      <c r="B915" s="10"/>
    </row>
    <row r="916" spans="1:2" x14ac:dyDescent="0.2">
      <c r="A916" s="11"/>
      <c r="B916" s="10"/>
    </row>
    <row r="917" spans="1:2" x14ac:dyDescent="0.2">
      <c r="A917" s="11"/>
      <c r="B917" s="10"/>
    </row>
    <row r="918" spans="1:2" x14ac:dyDescent="0.2">
      <c r="A918" s="11"/>
      <c r="B918" s="10"/>
    </row>
    <row r="919" spans="1:2" x14ac:dyDescent="0.2">
      <c r="A919" s="11"/>
      <c r="B919" s="10"/>
    </row>
    <row r="920" spans="1:2" x14ac:dyDescent="0.2">
      <c r="A920" s="11"/>
      <c r="B920" s="10"/>
    </row>
    <row r="921" spans="1:2" x14ac:dyDescent="0.2">
      <c r="A921" s="11"/>
      <c r="B921" s="10"/>
    </row>
    <row r="922" spans="1:2" x14ac:dyDescent="0.2">
      <c r="A922" s="11"/>
      <c r="B922" s="10"/>
    </row>
    <row r="923" spans="1:2" x14ac:dyDescent="0.2">
      <c r="A923" s="11"/>
      <c r="B923" s="10"/>
    </row>
    <row r="924" spans="1:2" x14ac:dyDescent="0.2">
      <c r="A924" s="11"/>
      <c r="B924" s="10"/>
    </row>
    <row r="925" spans="1:2" x14ac:dyDescent="0.2">
      <c r="A925" s="11"/>
      <c r="B925" s="10"/>
    </row>
    <row r="926" spans="1:2" x14ac:dyDescent="0.2">
      <c r="A926" s="11"/>
      <c r="B926" s="10"/>
    </row>
    <row r="927" spans="1:2" x14ac:dyDescent="0.2">
      <c r="A927" s="11"/>
      <c r="B927" s="10"/>
    </row>
    <row r="928" spans="1:2" x14ac:dyDescent="0.2">
      <c r="A928" s="11"/>
      <c r="B928" s="10"/>
    </row>
    <row r="929" spans="1:2" x14ac:dyDescent="0.2">
      <c r="A929" s="11"/>
      <c r="B929" s="10"/>
    </row>
    <row r="930" spans="1:2" x14ac:dyDescent="0.2">
      <c r="A930" s="11"/>
      <c r="B930" s="10"/>
    </row>
    <row r="931" spans="1:2" x14ac:dyDescent="0.2">
      <c r="A931" s="11"/>
      <c r="B931" s="10"/>
    </row>
    <row r="932" spans="1:2" x14ac:dyDescent="0.2">
      <c r="A932" s="11"/>
      <c r="B932" s="10"/>
    </row>
    <row r="933" spans="1:2" x14ac:dyDescent="0.2">
      <c r="A933" s="11"/>
      <c r="B933" s="10"/>
    </row>
    <row r="934" spans="1:2" x14ac:dyDescent="0.2">
      <c r="A934" s="11"/>
      <c r="B934" s="10"/>
    </row>
    <row r="935" spans="1:2" x14ac:dyDescent="0.2">
      <c r="A935" s="11"/>
      <c r="B935" s="10"/>
    </row>
    <row r="936" spans="1:2" x14ac:dyDescent="0.2">
      <c r="A936" s="11"/>
      <c r="B936" s="10"/>
    </row>
    <row r="937" spans="1:2" x14ac:dyDescent="0.2">
      <c r="A937" s="11"/>
      <c r="B937" s="10"/>
    </row>
    <row r="938" spans="1:2" x14ac:dyDescent="0.2">
      <c r="A938" s="11"/>
      <c r="B938" s="10"/>
    </row>
    <row r="939" spans="1:2" x14ac:dyDescent="0.2">
      <c r="A939" s="11"/>
      <c r="B939" s="10"/>
    </row>
    <row r="940" spans="1:2" x14ac:dyDescent="0.2">
      <c r="A940" s="11"/>
      <c r="B940" s="10"/>
    </row>
    <row r="941" spans="1:2" x14ac:dyDescent="0.2">
      <c r="A941" s="11"/>
      <c r="B941" s="10"/>
    </row>
    <row r="942" spans="1:2" x14ac:dyDescent="0.2">
      <c r="A942" s="11"/>
      <c r="B942" s="10"/>
    </row>
    <row r="943" spans="1:2" x14ac:dyDescent="0.2">
      <c r="A943" s="11"/>
      <c r="B943" s="10"/>
    </row>
    <row r="944" spans="1:2" x14ac:dyDescent="0.2">
      <c r="A944" s="11"/>
      <c r="B944" s="10"/>
    </row>
    <row r="945" spans="1:2" x14ac:dyDescent="0.2">
      <c r="A945" s="11"/>
      <c r="B945" s="10"/>
    </row>
    <row r="946" spans="1:2" x14ac:dyDescent="0.2">
      <c r="A946" s="11"/>
      <c r="B946" s="10"/>
    </row>
    <row r="947" spans="1:2" x14ac:dyDescent="0.2">
      <c r="A947" s="11"/>
      <c r="B947" s="10"/>
    </row>
    <row r="948" spans="1:2" x14ac:dyDescent="0.2">
      <c r="A948" s="11"/>
      <c r="B948" s="10"/>
    </row>
    <row r="949" spans="1:2" x14ac:dyDescent="0.2">
      <c r="A949" s="11"/>
      <c r="B949" s="10"/>
    </row>
    <row r="950" spans="1:2" x14ac:dyDescent="0.2">
      <c r="A950" s="11"/>
      <c r="B950" s="10"/>
    </row>
    <row r="951" spans="1:2" x14ac:dyDescent="0.2">
      <c r="A951" s="11"/>
      <c r="B951" s="10"/>
    </row>
    <row r="952" spans="1:2" x14ac:dyDescent="0.2">
      <c r="A952" s="11"/>
      <c r="B952" s="10"/>
    </row>
    <row r="953" spans="1:2" x14ac:dyDescent="0.2">
      <c r="A953" s="11"/>
      <c r="B953" s="10"/>
    </row>
    <row r="954" spans="1:2" x14ac:dyDescent="0.2">
      <c r="A954" s="11"/>
      <c r="B954" s="10"/>
    </row>
    <row r="955" spans="1:2" x14ac:dyDescent="0.2">
      <c r="A955" s="11"/>
      <c r="B955" s="10"/>
    </row>
    <row r="956" spans="1:2" x14ac:dyDescent="0.2">
      <c r="A956" s="11"/>
      <c r="B956" s="10"/>
    </row>
    <row r="957" spans="1:2" x14ac:dyDescent="0.2">
      <c r="A957" s="11"/>
      <c r="B957" s="10"/>
    </row>
    <row r="958" spans="1:2" x14ac:dyDescent="0.2">
      <c r="A958" s="11"/>
      <c r="B958" s="10"/>
    </row>
    <row r="959" spans="1:2" x14ac:dyDescent="0.2">
      <c r="A959" s="11"/>
      <c r="B959" s="10"/>
    </row>
    <row r="960" spans="1:2" x14ac:dyDescent="0.2">
      <c r="A960" s="11"/>
      <c r="B960" s="10"/>
    </row>
    <row r="961" spans="1:2" x14ac:dyDescent="0.2">
      <c r="A961" s="11"/>
      <c r="B961" s="10"/>
    </row>
    <row r="962" spans="1:2" x14ac:dyDescent="0.2">
      <c r="A962" s="11"/>
      <c r="B962" s="10"/>
    </row>
    <row r="963" spans="1:2" x14ac:dyDescent="0.2">
      <c r="A963" s="11"/>
      <c r="B963" s="10"/>
    </row>
    <row r="964" spans="1:2" x14ac:dyDescent="0.2">
      <c r="A964" s="11"/>
      <c r="B964" s="10"/>
    </row>
    <row r="965" spans="1:2" x14ac:dyDescent="0.2">
      <c r="A965" s="11"/>
      <c r="B965" s="10"/>
    </row>
    <row r="966" spans="1:2" x14ac:dyDescent="0.2">
      <c r="A966" s="11"/>
      <c r="B966" s="10"/>
    </row>
    <row r="967" spans="1:2" x14ac:dyDescent="0.2">
      <c r="A967" s="11"/>
      <c r="B967" s="10"/>
    </row>
    <row r="968" spans="1:2" x14ac:dyDescent="0.2">
      <c r="A968" s="11"/>
      <c r="B968" s="10"/>
    </row>
    <row r="969" spans="1:2" x14ac:dyDescent="0.2">
      <c r="A969" s="11"/>
      <c r="B969" s="10"/>
    </row>
    <row r="970" spans="1:2" x14ac:dyDescent="0.2">
      <c r="A970" s="11"/>
      <c r="B970" s="10"/>
    </row>
    <row r="971" spans="1:2" x14ac:dyDescent="0.2">
      <c r="A971" s="11"/>
      <c r="B971" s="10"/>
    </row>
    <row r="972" spans="1:2" x14ac:dyDescent="0.2">
      <c r="A972" s="11"/>
      <c r="B972" s="10"/>
    </row>
    <row r="973" spans="1:2" x14ac:dyDescent="0.2">
      <c r="A973" s="11"/>
      <c r="B973" s="10"/>
    </row>
    <row r="974" spans="1:2" x14ac:dyDescent="0.2">
      <c r="A974" s="11"/>
      <c r="B974" s="10"/>
    </row>
    <row r="975" spans="1:2" x14ac:dyDescent="0.2">
      <c r="A975" s="11"/>
      <c r="B975" s="10"/>
    </row>
    <row r="976" spans="1:2" x14ac:dyDescent="0.2">
      <c r="A976" s="11"/>
      <c r="B976" s="10"/>
    </row>
    <row r="977" spans="1:2" x14ac:dyDescent="0.2">
      <c r="A977" s="11"/>
      <c r="B977" s="10"/>
    </row>
    <row r="978" spans="1:2" x14ac:dyDescent="0.2">
      <c r="A978" s="11"/>
      <c r="B978" s="10"/>
    </row>
    <row r="979" spans="1:2" x14ac:dyDescent="0.2">
      <c r="A979" s="11"/>
      <c r="B979" s="10"/>
    </row>
    <row r="980" spans="1:2" x14ac:dyDescent="0.2">
      <c r="A980" s="11"/>
      <c r="B980" s="10"/>
    </row>
    <row r="981" spans="1:2" x14ac:dyDescent="0.2">
      <c r="A981" s="11"/>
      <c r="B981" s="10"/>
    </row>
    <row r="982" spans="1:2" x14ac:dyDescent="0.2">
      <c r="A982" s="11"/>
      <c r="B982" s="10"/>
    </row>
    <row r="983" spans="1:2" x14ac:dyDescent="0.2">
      <c r="A983" s="11"/>
      <c r="B983" s="10"/>
    </row>
    <row r="984" spans="1:2" x14ac:dyDescent="0.2">
      <c r="A984" s="11"/>
      <c r="B984" s="10"/>
    </row>
    <row r="985" spans="1:2" x14ac:dyDescent="0.2">
      <c r="A985" s="11"/>
      <c r="B985" s="10"/>
    </row>
    <row r="986" spans="1:2" x14ac:dyDescent="0.2">
      <c r="A986" s="11"/>
      <c r="B986" s="10"/>
    </row>
    <row r="987" spans="1:2" x14ac:dyDescent="0.2">
      <c r="A987" s="11"/>
      <c r="B987" s="10"/>
    </row>
    <row r="988" spans="1:2" x14ac:dyDescent="0.2">
      <c r="A988" s="11"/>
      <c r="B988" s="10"/>
    </row>
    <row r="989" spans="1:2" x14ac:dyDescent="0.2">
      <c r="A989" s="11"/>
      <c r="B989" s="10"/>
    </row>
    <row r="990" spans="1:2" x14ac:dyDescent="0.2">
      <c r="A990" s="11"/>
      <c r="B990" s="10"/>
    </row>
    <row r="991" spans="1:2" x14ac:dyDescent="0.2">
      <c r="A991" s="11"/>
      <c r="B991" s="10"/>
    </row>
    <row r="992" spans="1:2" x14ac:dyDescent="0.2">
      <c r="A992" s="11"/>
      <c r="B992" s="10"/>
    </row>
    <row r="993" spans="1:2" x14ac:dyDescent="0.2">
      <c r="A993" s="11"/>
      <c r="B993" s="10"/>
    </row>
    <row r="994" spans="1:2" x14ac:dyDescent="0.2">
      <c r="A994" s="11"/>
      <c r="B994" s="10"/>
    </row>
    <row r="995" spans="1:2" x14ac:dyDescent="0.2">
      <c r="A995" s="11"/>
      <c r="B995" s="10"/>
    </row>
    <row r="996" spans="1:2" x14ac:dyDescent="0.2">
      <c r="A996" s="11"/>
      <c r="B996" s="10"/>
    </row>
    <row r="997" spans="1:2" x14ac:dyDescent="0.2">
      <c r="A997" s="11"/>
      <c r="B997" s="10"/>
    </row>
    <row r="998" spans="1:2" x14ac:dyDescent="0.2">
      <c r="A998" s="11"/>
      <c r="B998" s="10"/>
    </row>
    <row r="999" spans="1:2" x14ac:dyDescent="0.2">
      <c r="A999" s="11"/>
      <c r="B999" s="10"/>
    </row>
    <row r="1000" spans="1:2" x14ac:dyDescent="0.2">
      <c r="A1000" s="11"/>
      <c r="B1000" s="10"/>
    </row>
    <row r="1001" spans="1:2" x14ac:dyDescent="0.2">
      <c r="A1001" s="11"/>
      <c r="B1001" s="10"/>
    </row>
    <row r="1002" spans="1:2" x14ac:dyDescent="0.2">
      <c r="A1002" s="11"/>
      <c r="B1002" s="10"/>
    </row>
    <row r="1003" spans="1:2" x14ac:dyDescent="0.2">
      <c r="A1003" s="11"/>
      <c r="B1003" s="10"/>
    </row>
    <row r="1004" spans="1:2" x14ac:dyDescent="0.2">
      <c r="A1004" s="11"/>
      <c r="B1004" s="10"/>
    </row>
    <row r="1005" spans="1:2" x14ac:dyDescent="0.2">
      <c r="A1005" s="11"/>
      <c r="B1005" s="10"/>
    </row>
    <row r="1006" spans="1:2" x14ac:dyDescent="0.2">
      <c r="A1006" s="11"/>
      <c r="B1006" s="10"/>
    </row>
    <row r="1007" spans="1:2" x14ac:dyDescent="0.2">
      <c r="A1007" s="11"/>
      <c r="B1007" s="10"/>
    </row>
    <row r="1008" spans="1:2" x14ac:dyDescent="0.2">
      <c r="A1008" s="11"/>
      <c r="B1008" s="10"/>
    </row>
    <row r="1009" spans="1:2" x14ac:dyDescent="0.2">
      <c r="A1009" s="11"/>
      <c r="B1009" s="10"/>
    </row>
    <row r="1010" spans="1:2" x14ac:dyDescent="0.2">
      <c r="A1010" s="11"/>
      <c r="B1010" s="10"/>
    </row>
    <row r="1011" spans="1:2" x14ac:dyDescent="0.2">
      <c r="A1011" s="11"/>
      <c r="B1011" s="10"/>
    </row>
    <row r="1012" spans="1:2" x14ac:dyDescent="0.2">
      <c r="A1012" s="11"/>
      <c r="B1012" s="10"/>
    </row>
    <row r="1013" spans="1:2" x14ac:dyDescent="0.2">
      <c r="A1013" s="11"/>
      <c r="B1013" s="10"/>
    </row>
    <row r="1014" spans="1:2" x14ac:dyDescent="0.2">
      <c r="A1014" s="11"/>
      <c r="B1014" s="10"/>
    </row>
    <row r="1015" spans="1:2" x14ac:dyDescent="0.2">
      <c r="A1015" s="11"/>
      <c r="B1015" s="10"/>
    </row>
    <row r="1016" spans="1:2" x14ac:dyDescent="0.2">
      <c r="A1016" s="11"/>
      <c r="B1016" s="10"/>
    </row>
    <row r="1017" spans="1:2" x14ac:dyDescent="0.2">
      <c r="A1017" s="11"/>
      <c r="B1017" s="10"/>
    </row>
    <row r="1018" spans="1:2" x14ac:dyDescent="0.2">
      <c r="A1018" s="11"/>
      <c r="B1018" s="10"/>
    </row>
    <row r="1019" spans="1:2" x14ac:dyDescent="0.2">
      <c r="A1019" s="11"/>
      <c r="B1019" s="10"/>
    </row>
    <row r="1020" spans="1:2" x14ac:dyDescent="0.2">
      <c r="A1020" s="11"/>
      <c r="B1020" s="10"/>
    </row>
    <row r="1021" spans="1:2" x14ac:dyDescent="0.2">
      <c r="A1021" s="11"/>
      <c r="B1021" s="10"/>
    </row>
    <row r="1022" spans="1:2" x14ac:dyDescent="0.2">
      <c r="A1022" s="11"/>
      <c r="B1022" s="10"/>
    </row>
    <row r="1023" spans="1:2" x14ac:dyDescent="0.2">
      <c r="A1023" s="11"/>
      <c r="B1023" s="10"/>
    </row>
    <row r="1024" spans="1:2" x14ac:dyDescent="0.2">
      <c r="A1024" s="11"/>
      <c r="B1024" s="10"/>
    </row>
    <row r="1025" spans="1:2" x14ac:dyDescent="0.2">
      <c r="A1025" s="11"/>
      <c r="B1025" s="10"/>
    </row>
    <row r="1026" spans="1:2" x14ac:dyDescent="0.2">
      <c r="A1026" s="11"/>
      <c r="B1026" s="10"/>
    </row>
    <row r="1027" spans="1:2" x14ac:dyDescent="0.2">
      <c r="A1027" s="11"/>
      <c r="B1027" s="10"/>
    </row>
    <row r="1028" spans="1:2" x14ac:dyDescent="0.2">
      <c r="A1028" s="11"/>
      <c r="B1028" s="10"/>
    </row>
    <row r="1029" spans="1:2" x14ac:dyDescent="0.2">
      <c r="A1029" s="11"/>
      <c r="B1029" s="10"/>
    </row>
    <row r="1030" spans="1:2" x14ac:dyDescent="0.2">
      <c r="A1030" s="11"/>
      <c r="B1030" s="10"/>
    </row>
    <row r="1031" spans="1:2" x14ac:dyDescent="0.2">
      <c r="A1031" s="11"/>
      <c r="B1031" s="10"/>
    </row>
    <row r="1032" spans="1:2" x14ac:dyDescent="0.2">
      <c r="A1032" s="11"/>
      <c r="B1032" s="10"/>
    </row>
    <row r="1033" spans="1:2" x14ac:dyDescent="0.2">
      <c r="A1033" s="11"/>
      <c r="B1033" s="10"/>
    </row>
    <row r="1034" spans="1:2" x14ac:dyDescent="0.2">
      <c r="A1034" s="11"/>
      <c r="B1034" s="10"/>
    </row>
    <row r="1035" spans="1:2" x14ac:dyDescent="0.2">
      <c r="A1035" s="11"/>
      <c r="B1035" s="10"/>
    </row>
    <row r="1036" spans="1:2" x14ac:dyDescent="0.2">
      <c r="A1036" s="11"/>
      <c r="B1036" s="10"/>
    </row>
    <row r="1037" spans="1:2" x14ac:dyDescent="0.2">
      <c r="A1037" s="11"/>
      <c r="B1037" s="10"/>
    </row>
    <row r="1038" spans="1:2" x14ac:dyDescent="0.2">
      <c r="A1038" s="11"/>
      <c r="B1038" s="10"/>
    </row>
    <row r="1039" spans="1:2" x14ac:dyDescent="0.2">
      <c r="A1039" s="11"/>
      <c r="B1039" s="10"/>
    </row>
    <row r="1040" spans="1:2" x14ac:dyDescent="0.2">
      <c r="A1040" s="11"/>
      <c r="B1040" s="10"/>
    </row>
    <row r="1041" spans="1:2" x14ac:dyDescent="0.2">
      <c r="A1041" s="11"/>
      <c r="B1041" s="10"/>
    </row>
    <row r="1042" spans="1:2" x14ac:dyDescent="0.2">
      <c r="A1042" s="11"/>
      <c r="B1042" s="10"/>
    </row>
    <row r="1043" spans="1:2" x14ac:dyDescent="0.2">
      <c r="A1043" s="11"/>
      <c r="B1043" s="10"/>
    </row>
    <row r="1044" spans="1:2" x14ac:dyDescent="0.2">
      <c r="A1044" s="11"/>
      <c r="B1044" s="10"/>
    </row>
    <row r="1045" spans="1:2" x14ac:dyDescent="0.2">
      <c r="A1045" s="11"/>
      <c r="B1045" s="10"/>
    </row>
    <row r="1046" spans="1:2" x14ac:dyDescent="0.2">
      <c r="A1046" s="11"/>
      <c r="B1046" s="10"/>
    </row>
    <row r="1047" spans="1:2" x14ac:dyDescent="0.2">
      <c r="A1047" s="11"/>
      <c r="B1047" s="10"/>
    </row>
    <row r="1048" spans="1:2" x14ac:dyDescent="0.2">
      <c r="A1048" s="11"/>
      <c r="B1048" s="10"/>
    </row>
    <row r="1049" spans="1:2" x14ac:dyDescent="0.2">
      <c r="A1049" s="11"/>
      <c r="B1049" s="10"/>
    </row>
    <row r="1050" spans="1:2" x14ac:dyDescent="0.2">
      <c r="A1050" s="11"/>
      <c r="B1050" s="10"/>
    </row>
    <row r="1051" spans="1:2" x14ac:dyDescent="0.2">
      <c r="A1051" s="11"/>
      <c r="B1051" s="10"/>
    </row>
    <row r="1052" spans="1:2" x14ac:dyDescent="0.2">
      <c r="A1052" s="11"/>
      <c r="B1052" s="10"/>
    </row>
    <row r="1053" spans="1:2" x14ac:dyDescent="0.2">
      <c r="A1053" s="11"/>
      <c r="B1053" s="10"/>
    </row>
    <row r="1054" spans="1:2" x14ac:dyDescent="0.2">
      <c r="A1054" s="11"/>
      <c r="B1054" s="10"/>
    </row>
    <row r="1055" spans="1:2" x14ac:dyDescent="0.2">
      <c r="A1055" s="11"/>
      <c r="B1055" s="10"/>
    </row>
    <row r="1056" spans="1:2" x14ac:dyDescent="0.2">
      <c r="A1056" s="11"/>
      <c r="B1056" s="10"/>
    </row>
    <row r="1057" spans="1:2" x14ac:dyDescent="0.2">
      <c r="A1057" s="11"/>
      <c r="B1057" s="10"/>
    </row>
    <row r="1058" spans="1:2" x14ac:dyDescent="0.2">
      <c r="A1058" s="11"/>
      <c r="B1058" s="10"/>
    </row>
    <row r="1059" spans="1:2" x14ac:dyDescent="0.2">
      <c r="A1059" s="11"/>
      <c r="B1059" s="10"/>
    </row>
    <row r="1060" spans="1:2" x14ac:dyDescent="0.2">
      <c r="A1060" s="11"/>
      <c r="B1060" s="10"/>
    </row>
    <row r="1061" spans="1:2" x14ac:dyDescent="0.2">
      <c r="A1061" s="11"/>
      <c r="B1061" s="10"/>
    </row>
    <row r="1062" spans="1:2" x14ac:dyDescent="0.2">
      <c r="A1062" s="11"/>
      <c r="B1062" s="10"/>
    </row>
    <row r="1063" spans="1:2" x14ac:dyDescent="0.2">
      <c r="A1063" s="11"/>
      <c r="B1063" s="10"/>
    </row>
    <row r="1064" spans="1:2" x14ac:dyDescent="0.2">
      <c r="A1064" s="11"/>
      <c r="B1064" s="10"/>
    </row>
    <row r="1065" spans="1:2" x14ac:dyDescent="0.2">
      <c r="A1065" s="11"/>
      <c r="B1065" s="10"/>
    </row>
    <row r="1066" spans="1:2" x14ac:dyDescent="0.2">
      <c r="A1066" s="11"/>
      <c r="B1066" s="10"/>
    </row>
    <row r="1067" spans="1:2" x14ac:dyDescent="0.2">
      <c r="A1067" s="11"/>
      <c r="B1067" s="10"/>
    </row>
    <row r="1068" spans="1:2" x14ac:dyDescent="0.2">
      <c r="A1068" s="11"/>
      <c r="B1068" s="10"/>
    </row>
    <row r="1069" spans="1:2" x14ac:dyDescent="0.2">
      <c r="A1069" s="11"/>
      <c r="B1069" s="10"/>
    </row>
    <row r="1070" spans="1:2" x14ac:dyDescent="0.2">
      <c r="A1070" s="11"/>
      <c r="B1070" s="10"/>
    </row>
    <row r="1071" spans="1:2" x14ac:dyDescent="0.2">
      <c r="A1071" s="11"/>
      <c r="B1071" s="10"/>
    </row>
    <row r="1072" spans="1:2" x14ac:dyDescent="0.2">
      <c r="A1072" s="11"/>
      <c r="B1072" s="10"/>
    </row>
    <row r="1073" spans="1:2" x14ac:dyDescent="0.2">
      <c r="A1073" s="11"/>
      <c r="B1073" s="10"/>
    </row>
    <row r="1074" spans="1:2" x14ac:dyDescent="0.2">
      <c r="A1074" s="11"/>
      <c r="B1074" s="10"/>
    </row>
    <row r="1075" spans="1:2" x14ac:dyDescent="0.2">
      <c r="A1075" s="11"/>
      <c r="B1075" s="10"/>
    </row>
    <row r="1076" spans="1:2" x14ac:dyDescent="0.2">
      <c r="A1076" s="11"/>
      <c r="B1076" s="10"/>
    </row>
    <row r="1077" spans="1:2" x14ac:dyDescent="0.2">
      <c r="A1077" s="11"/>
      <c r="B1077" s="10"/>
    </row>
    <row r="1078" spans="1:2" x14ac:dyDescent="0.2">
      <c r="A1078" s="11"/>
      <c r="B1078" s="10"/>
    </row>
    <row r="1079" spans="1:2" x14ac:dyDescent="0.2">
      <c r="A1079" s="11"/>
      <c r="B1079" s="10"/>
    </row>
    <row r="1080" spans="1:2" x14ac:dyDescent="0.2">
      <c r="A1080" s="11"/>
      <c r="B1080" s="10"/>
    </row>
    <row r="1081" spans="1:2" x14ac:dyDescent="0.2">
      <c r="A1081" s="11"/>
      <c r="B1081" s="10"/>
    </row>
    <row r="1082" spans="1:2" x14ac:dyDescent="0.2">
      <c r="A1082" s="11"/>
      <c r="B1082" s="10"/>
    </row>
    <row r="1083" spans="1:2" x14ac:dyDescent="0.2">
      <c r="A1083" s="11"/>
      <c r="B1083" s="10"/>
    </row>
    <row r="1084" spans="1:2" x14ac:dyDescent="0.2">
      <c r="A1084" s="11"/>
      <c r="B1084" s="10"/>
    </row>
    <row r="1085" spans="1:2" x14ac:dyDescent="0.2">
      <c r="A1085" s="11"/>
      <c r="B1085" s="10"/>
    </row>
    <row r="1086" spans="1:2" x14ac:dyDescent="0.2">
      <c r="A1086" s="11"/>
      <c r="B1086" s="10"/>
    </row>
    <row r="1087" spans="1:2" x14ac:dyDescent="0.2">
      <c r="A1087" s="11"/>
      <c r="B1087" s="10"/>
    </row>
    <row r="1088" spans="1:2" x14ac:dyDescent="0.2">
      <c r="A1088" s="11"/>
      <c r="B1088" s="10"/>
    </row>
    <row r="1089" spans="1:2" x14ac:dyDescent="0.2">
      <c r="A1089" s="11"/>
      <c r="B1089" s="10"/>
    </row>
    <row r="1090" spans="1:2" x14ac:dyDescent="0.2">
      <c r="A1090" s="11"/>
      <c r="B1090" s="10"/>
    </row>
    <row r="1091" spans="1:2" x14ac:dyDescent="0.2">
      <c r="A1091" s="11"/>
      <c r="B1091" s="10"/>
    </row>
    <row r="1092" spans="1:2" x14ac:dyDescent="0.2">
      <c r="A1092" s="11"/>
      <c r="B1092" s="10"/>
    </row>
    <row r="1093" spans="1:2" x14ac:dyDescent="0.2">
      <c r="A1093" s="11"/>
      <c r="B1093" s="10"/>
    </row>
    <row r="1094" spans="1:2" x14ac:dyDescent="0.2">
      <c r="A1094" s="11"/>
      <c r="B1094" s="10"/>
    </row>
    <row r="1095" spans="1:2" x14ac:dyDescent="0.2">
      <c r="A1095" s="11"/>
      <c r="B1095" s="10"/>
    </row>
    <row r="1096" spans="1:2" x14ac:dyDescent="0.2">
      <c r="A1096" s="11"/>
      <c r="B1096" s="10"/>
    </row>
    <row r="1097" spans="1:2" x14ac:dyDescent="0.2">
      <c r="A1097" s="11"/>
      <c r="B1097" s="10"/>
    </row>
    <row r="1098" spans="1:2" x14ac:dyDescent="0.2">
      <c r="A1098" s="11"/>
      <c r="B1098" s="10"/>
    </row>
    <row r="1099" spans="1:2" x14ac:dyDescent="0.2">
      <c r="A1099" s="11"/>
      <c r="B1099" s="10"/>
    </row>
    <row r="1100" spans="1:2" x14ac:dyDescent="0.2">
      <c r="A1100" s="11"/>
      <c r="B1100" s="10"/>
    </row>
    <row r="1101" spans="1:2" x14ac:dyDescent="0.2">
      <c r="A1101" s="11"/>
      <c r="B1101" s="10"/>
    </row>
    <row r="1102" spans="1:2" x14ac:dyDescent="0.2">
      <c r="A1102" s="11"/>
      <c r="B1102" s="10"/>
    </row>
    <row r="1103" spans="1:2" x14ac:dyDescent="0.2">
      <c r="A1103" s="11"/>
      <c r="B1103" s="10"/>
    </row>
    <row r="1104" spans="1:2" x14ac:dyDescent="0.2">
      <c r="A1104" s="11"/>
      <c r="B1104" s="10"/>
    </row>
    <row r="1105" spans="1:2" x14ac:dyDescent="0.2">
      <c r="A1105" s="11"/>
      <c r="B1105" s="10"/>
    </row>
    <row r="1106" spans="1:2" x14ac:dyDescent="0.2">
      <c r="A1106" s="11"/>
      <c r="B1106" s="10"/>
    </row>
    <row r="1107" spans="1:2" x14ac:dyDescent="0.2">
      <c r="A1107" s="11"/>
      <c r="B1107" s="10"/>
    </row>
    <row r="1108" spans="1:2" x14ac:dyDescent="0.2">
      <c r="A1108" s="11"/>
      <c r="B1108" s="10"/>
    </row>
    <row r="1109" spans="1:2" x14ac:dyDescent="0.2">
      <c r="A1109" s="11"/>
      <c r="B1109" s="10"/>
    </row>
    <row r="1110" spans="1:2" x14ac:dyDescent="0.2">
      <c r="A1110" s="11"/>
      <c r="B1110" s="10"/>
    </row>
    <row r="1111" spans="1:2" x14ac:dyDescent="0.2">
      <c r="A1111" s="11"/>
      <c r="B1111" s="10"/>
    </row>
    <row r="1112" spans="1:2" x14ac:dyDescent="0.2">
      <c r="A1112" s="11"/>
      <c r="B1112" s="10"/>
    </row>
    <row r="1113" spans="1:2" x14ac:dyDescent="0.2">
      <c r="A1113" s="11"/>
      <c r="B1113" s="10"/>
    </row>
    <row r="1114" spans="1:2" x14ac:dyDescent="0.2">
      <c r="A1114" s="11"/>
      <c r="B1114" s="10"/>
    </row>
    <row r="1115" spans="1:2" x14ac:dyDescent="0.2">
      <c r="A1115" s="11"/>
      <c r="B1115" s="10"/>
    </row>
    <row r="1116" spans="1:2" x14ac:dyDescent="0.2">
      <c r="A1116" s="11"/>
      <c r="B1116" s="10"/>
    </row>
    <row r="1117" spans="1:2" x14ac:dyDescent="0.2">
      <c r="A1117" s="11"/>
      <c r="B1117" s="10"/>
    </row>
    <row r="1118" spans="1:2" x14ac:dyDescent="0.2">
      <c r="A1118" s="11"/>
      <c r="B1118" s="10"/>
    </row>
    <row r="1119" spans="1:2" x14ac:dyDescent="0.2">
      <c r="A1119" s="11"/>
      <c r="B1119" s="10"/>
    </row>
    <row r="1120" spans="1:2" x14ac:dyDescent="0.2">
      <c r="A1120" s="11"/>
      <c r="B1120" s="10"/>
    </row>
    <row r="1121" spans="1:2" x14ac:dyDescent="0.2">
      <c r="A1121" s="11"/>
      <c r="B1121" s="10"/>
    </row>
    <row r="1122" spans="1:2" x14ac:dyDescent="0.2">
      <c r="A1122" s="11"/>
      <c r="B1122" s="10"/>
    </row>
    <row r="1123" spans="1:2" x14ac:dyDescent="0.2">
      <c r="A1123" s="11"/>
      <c r="B1123" s="10"/>
    </row>
    <row r="1124" spans="1:2" x14ac:dyDescent="0.2">
      <c r="A1124" s="11"/>
      <c r="B1124" s="10"/>
    </row>
    <row r="1125" spans="1:2" x14ac:dyDescent="0.2">
      <c r="A1125" s="11"/>
      <c r="B1125" s="10"/>
    </row>
    <row r="1126" spans="1:2" x14ac:dyDescent="0.2">
      <c r="A1126" s="11"/>
      <c r="B1126" s="10"/>
    </row>
    <row r="1127" spans="1:2" x14ac:dyDescent="0.2">
      <c r="A1127" s="11"/>
      <c r="B1127" s="10"/>
    </row>
    <row r="1128" spans="1:2" x14ac:dyDescent="0.2">
      <c r="A1128" s="11"/>
      <c r="B1128" s="10"/>
    </row>
    <row r="1129" spans="1:2" x14ac:dyDescent="0.2">
      <c r="A1129" s="11"/>
      <c r="B1129" s="10"/>
    </row>
    <row r="1130" spans="1:2" x14ac:dyDescent="0.2">
      <c r="A1130" s="11"/>
      <c r="B1130" s="10"/>
    </row>
    <row r="1131" spans="1:2" x14ac:dyDescent="0.2">
      <c r="A1131" s="11"/>
      <c r="B1131" s="10"/>
    </row>
    <row r="1132" spans="1:2" x14ac:dyDescent="0.2">
      <c r="A1132" s="11"/>
      <c r="B1132" s="10"/>
    </row>
    <row r="1133" spans="1:2" x14ac:dyDescent="0.2">
      <c r="A1133" s="11"/>
      <c r="B1133" s="10"/>
    </row>
    <row r="1134" spans="1:2" x14ac:dyDescent="0.2">
      <c r="A1134" s="11"/>
      <c r="B1134" s="10"/>
    </row>
    <row r="1135" spans="1:2" x14ac:dyDescent="0.2">
      <c r="A1135" s="11"/>
      <c r="B1135" s="10"/>
    </row>
    <row r="1136" spans="1:2" x14ac:dyDescent="0.2">
      <c r="A1136" s="11"/>
      <c r="B1136" s="10"/>
    </row>
    <row r="1137" spans="1:2" x14ac:dyDescent="0.2">
      <c r="A1137" s="11"/>
      <c r="B1137" s="10"/>
    </row>
    <row r="1138" spans="1:2" x14ac:dyDescent="0.2">
      <c r="A1138" s="11"/>
      <c r="B1138" s="10"/>
    </row>
    <row r="1139" spans="1:2" x14ac:dyDescent="0.2">
      <c r="A1139" s="11"/>
      <c r="B1139" s="10"/>
    </row>
    <row r="1140" spans="1:2" x14ac:dyDescent="0.2">
      <c r="A1140" s="11"/>
      <c r="B1140" s="10"/>
    </row>
    <row r="1141" spans="1:2" x14ac:dyDescent="0.2">
      <c r="A1141" s="11"/>
      <c r="B1141" s="10"/>
    </row>
    <row r="1142" spans="1:2" x14ac:dyDescent="0.2">
      <c r="A1142" s="11"/>
      <c r="B1142" s="10"/>
    </row>
    <row r="1143" spans="1:2" x14ac:dyDescent="0.2">
      <c r="A1143" s="11"/>
      <c r="B1143" s="10"/>
    </row>
    <row r="1144" spans="1:2" x14ac:dyDescent="0.2">
      <c r="A1144" s="11"/>
      <c r="B1144" s="10"/>
    </row>
    <row r="1145" spans="1:2" x14ac:dyDescent="0.2">
      <c r="A1145" s="11"/>
      <c r="B1145" s="10"/>
    </row>
    <row r="1146" spans="1:2" x14ac:dyDescent="0.2">
      <c r="A1146" s="11"/>
      <c r="B1146" s="10"/>
    </row>
    <row r="1147" spans="1:2" x14ac:dyDescent="0.2">
      <c r="A1147" s="11"/>
      <c r="B1147" s="10"/>
    </row>
    <row r="1148" spans="1:2" x14ac:dyDescent="0.2">
      <c r="A1148" s="11"/>
      <c r="B1148" s="10"/>
    </row>
    <row r="1149" spans="1:2" x14ac:dyDescent="0.2">
      <c r="A1149" s="11"/>
      <c r="B1149" s="10"/>
    </row>
    <row r="1150" spans="1:2" x14ac:dyDescent="0.2">
      <c r="A1150" s="11"/>
      <c r="B1150" s="10"/>
    </row>
    <row r="1151" spans="1:2" x14ac:dyDescent="0.2">
      <c r="A1151" s="11"/>
      <c r="B1151" s="10"/>
    </row>
    <row r="1152" spans="1:2" x14ac:dyDescent="0.2">
      <c r="A1152" s="11"/>
      <c r="B1152" s="10"/>
    </row>
    <row r="1153" spans="1:2" x14ac:dyDescent="0.2">
      <c r="A1153" s="11"/>
      <c r="B1153" s="10"/>
    </row>
    <row r="1154" spans="1:2" x14ac:dyDescent="0.2">
      <c r="A1154" s="11"/>
      <c r="B1154" s="10"/>
    </row>
    <row r="1155" spans="1:2" x14ac:dyDescent="0.2">
      <c r="A1155" s="11"/>
      <c r="B1155" s="10"/>
    </row>
    <row r="1156" spans="1:2" x14ac:dyDescent="0.2">
      <c r="A1156" s="11"/>
      <c r="B1156" s="10"/>
    </row>
    <row r="1157" spans="1:2" x14ac:dyDescent="0.2">
      <c r="A1157" s="11"/>
      <c r="B1157" s="10"/>
    </row>
    <row r="1158" spans="1:2" x14ac:dyDescent="0.2">
      <c r="A1158" s="11"/>
      <c r="B1158" s="10"/>
    </row>
    <row r="1159" spans="1:2" x14ac:dyDescent="0.2">
      <c r="A1159" s="11"/>
      <c r="B1159" s="10"/>
    </row>
    <row r="1160" spans="1:2" x14ac:dyDescent="0.2">
      <c r="A1160" s="11"/>
      <c r="B1160" s="10"/>
    </row>
    <row r="1161" spans="1:2" x14ac:dyDescent="0.2">
      <c r="A1161" s="11"/>
      <c r="B1161" s="10"/>
    </row>
    <row r="1162" spans="1:2" x14ac:dyDescent="0.2">
      <c r="A1162" s="11"/>
      <c r="B1162" s="10"/>
    </row>
    <row r="1163" spans="1:2" x14ac:dyDescent="0.2">
      <c r="A1163" s="11"/>
      <c r="B1163" s="10"/>
    </row>
    <row r="1164" spans="1:2" x14ac:dyDescent="0.2">
      <c r="A1164" s="11"/>
      <c r="B1164" s="10"/>
    </row>
    <row r="1165" spans="1:2" x14ac:dyDescent="0.2">
      <c r="A1165" s="11"/>
      <c r="B1165" s="10"/>
    </row>
    <row r="1166" spans="1:2" x14ac:dyDescent="0.2">
      <c r="A1166" s="11"/>
      <c r="B1166" s="10"/>
    </row>
    <row r="1167" spans="1:2" x14ac:dyDescent="0.2">
      <c r="A1167" s="11"/>
      <c r="B1167" s="10"/>
    </row>
    <row r="1168" spans="1:2" x14ac:dyDescent="0.2">
      <c r="A1168" s="11"/>
      <c r="B1168" s="10"/>
    </row>
    <row r="1169" spans="1:2" x14ac:dyDescent="0.2">
      <c r="A1169" s="11"/>
      <c r="B1169" s="10"/>
    </row>
    <row r="1170" spans="1:2" x14ac:dyDescent="0.2">
      <c r="A1170" s="11"/>
      <c r="B1170" s="10"/>
    </row>
    <row r="1171" spans="1:2" x14ac:dyDescent="0.2">
      <c r="A1171" s="11"/>
      <c r="B1171" s="10"/>
    </row>
    <row r="1172" spans="1:2" x14ac:dyDescent="0.2">
      <c r="A1172" s="11"/>
      <c r="B1172" s="10"/>
    </row>
    <row r="1173" spans="1:2" x14ac:dyDescent="0.2">
      <c r="A1173" s="11"/>
      <c r="B1173" s="10"/>
    </row>
    <row r="1174" spans="1:2" x14ac:dyDescent="0.2">
      <c r="A1174" s="11"/>
      <c r="B1174" s="10"/>
    </row>
    <row r="1175" spans="1:2" x14ac:dyDescent="0.2">
      <c r="A1175" s="11"/>
      <c r="B1175" s="10"/>
    </row>
    <row r="1176" spans="1:2" x14ac:dyDescent="0.2">
      <c r="A1176" s="11"/>
      <c r="B1176" s="10"/>
    </row>
    <row r="1177" spans="1:2" x14ac:dyDescent="0.2">
      <c r="A1177" s="11"/>
      <c r="B1177" s="10"/>
    </row>
    <row r="1178" spans="1:2" x14ac:dyDescent="0.2">
      <c r="A1178" s="11"/>
      <c r="B1178" s="10"/>
    </row>
    <row r="1179" spans="1:2" x14ac:dyDescent="0.2">
      <c r="A1179" s="11"/>
      <c r="B1179" s="10"/>
    </row>
    <row r="1180" spans="1:2" x14ac:dyDescent="0.2">
      <c r="A1180" s="11"/>
      <c r="B1180" s="10"/>
    </row>
    <row r="1181" spans="1:2" x14ac:dyDescent="0.2">
      <c r="A1181" s="11"/>
      <c r="B1181" s="10"/>
    </row>
    <row r="1182" spans="1:2" x14ac:dyDescent="0.2">
      <c r="A1182" s="11"/>
      <c r="B1182" s="10"/>
    </row>
    <row r="1183" spans="1:2" x14ac:dyDescent="0.2">
      <c r="A1183" s="11"/>
      <c r="B1183" s="10"/>
    </row>
    <row r="1184" spans="1:2" x14ac:dyDescent="0.2">
      <c r="A1184" s="11"/>
      <c r="B1184" s="10"/>
    </row>
    <row r="1185" spans="1:2" x14ac:dyDescent="0.2">
      <c r="A1185" s="11"/>
      <c r="B1185" s="10"/>
    </row>
    <row r="1186" spans="1:2" x14ac:dyDescent="0.2">
      <c r="A1186" s="11"/>
      <c r="B1186" s="10"/>
    </row>
    <row r="1187" spans="1:2" x14ac:dyDescent="0.2">
      <c r="A1187" s="11"/>
      <c r="B1187" s="10"/>
    </row>
    <row r="1188" spans="1:2" x14ac:dyDescent="0.2">
      <c r="A1188" s="11"/>
      <c r="B1188" s="10"/>
    </row>
    <row r="1189" spans="1:2" x14ac:dyDescent="0.2">
      <c r="A1189" s="11"/>
      <c r="B1189" s="10"/>
    </row>
    <row r="1190" spans="1:2" x14ac:dyDescent="0.2">
      <c r="A1190" s="11"/>
      <c r="B1190" s="10"/>
    </row>
    <row r="1191" spans="1:2" x14ac:dyDescent="0.2">
      <c r="A1191" s="11"/>
      <c r="B1191" s="10"/>
    </row>
    <row r="1192" spans="1:2" x14ac:dyDescent="0.2">
      <c r="A1192" s="11"/>
      <c r="B1192" s="10"/>
    </row>
    <row r="1193" spans="1:2" x14ac:dyDescent="0.2">
      <c r="A1193" s="11"/>
      <c r="B1193" s="10"/>
    </row>
    <row r="1194" spans="1:2" x14ac:dyDescent="0.2">
      <c r="A1194" s="11"/>
      <c r="B1194" s="10"/>
    </row>
    <row r="1195" spans="1:2" x14ac:dyDescent="0.2">
      <c r="A1195" s="11"/>
      <c r="B1195" s="10"/>
    </row>
    <row r="1196" spans="1:2" x14ac:dyDescent="0.2">
      <c r="A1196" s="11"/>
      <c r="B1196" s="10"/>
    </row>
    <row r="1197" spans="1:2" x14ac:dyDescent="0.2">
      <c r="A1197" s="11"/>
      <c r="B1197" s="10"/>
    </row>
    <row r="1198" spans="1:2" x14ac:dyDescent="0.2">
      <c r="A1198" s="11"/>
      <c r="B1198" s="10"/>
    </row>
    <row r="1199" spans="1:2" x14ac:dyDescent="0.2">
      <c r="A1199" s="11"/>
      <c r="B1199" s="10"/>
    </row>
    <row r="1200" spans="1:2" x14ac:dyDescent="0.2">
      <c r="A1200" s="11"/>
      <c r="B1200" s="10"/>
    </row>
    <row r="1201" spans="1:2" x14ac:dyDescent="0.2">
      <c r="A1201" s="11"/>
      <c r="B1201" s="10"/>
    </row>
    <row r="1202" spans="1:2" x14ac:dyDescent="0.2">
      <c r="A1202" s="11"/>
      <c r="B1202" s="10"/>
    </row>
    <row r="1203" spans="1:2" x14ac:dyDescent="0.2">
      <c r="A1203" s="11"/>
      <c r="B1203" s="10"/>
    </row>
    <row r="1204" spans="1:2" x14ac:dyDescent="0.2">
      <c r="A1204" s="11"/>
      <c r="B1204" s="10"/>
    </row>
    <row r="1205" spans="1:2" x14ac:dyDescent="0.2">
      <c r="A1205" s="11"/>
      <c r="B1205" s="10"/>
    </row>
    <row r="1206" spans="1:2" x14ac:dyDescent="0.2">
      <c r="A1206" s="11"/>
      <c r="B1206" s="10"/>
    </row>
    <row r="1207" spans="1:2" x14ac:dyDescent="0.2">
      <c r="A1207" s="11"/>
      <c r="B1207" s="10"/>
    </row>
    <row r="1208" spans="1:2" x14ac:dyDescent="0.2">
      <c r="A1208" s="11"/>
      <c r="B1208" s="10"/>
    </row>
    <row r="1209" spans="1:2" x14ac:dyDescent="0.2">
      <c r="A1209" s="11"/>
      <c r="B1209" s="10"/>
    </row>
    <row r="1210" spans="1:2" x14ac:dyDescent="0.2">
      <c r="A1210" s="11"/>
      <c r="B1210" s="10"/>
    </row>
    <row r="1211" spans="1:2" x14ac:dyDescent="0.2">
      <c r="A1211" s="11"/>
      <c r="B1211" s="10"/>
    </row>
    <row r="1212" spans="1:2" x14ac:dyDescent="0.2">
      <c r="A1212" s="11"/>
      <c r="B1212" s="10"/>
    </row>
    <row r="1213" spans="1:2" x14ac:dyDescent="0.2">
      <c r="A1213" s="11"/>
      <c r="B1213" s="10"/>
    </row>
    <row r="1214" spans="1:2" x14ac:dyDescent="0.2">
      <c r="A1214" s="11"/>
      <c r="B1214" s="10"/>
    </row>
    <row r="1215" spans="1:2" x14ac:dyDescent="0.2">
      <c r="A1215" s="11"/>
      <c r="B1215" s="10"/>
    </row>
    <row r="1216" spans="1:2" x14ac:dyDescent="0.2">
      <c r="A1216" s="11"/>
      <c r="B1216" s="10"/>
    </row>
    <row r="1217" spans="1:2" x14ac:dyDescent="0.2">
      <c r="A1217" s="11"/>
      <c r="B1217" s="10"/>
    </row>
    <row r="1218" spans="1:2" x14ac:dyDescent="0.2">
      <c r="A1218" s="11"/>
      <c r="B1218" s="10"/>
    </row>
    <row r="1219" spans="1:2" x14ac:dyDescent="0.2">
      <c r="A1219" s="11"/>
      <c r="B1219" s="10"/>
    </row>
    <row r="1220" spans="1:2" x14ac:dyDescent="0.2">
      <c r="A1220" s="11"/>
      <c r="B1220" s="10"/>
    </row>
    <row r="1221" spans="1:2" x14ac:dyDescent="0.2">
      <c r="A1221" s="11"/>
      <c r="B1221" s="10"/>
    </row>
    <row r="1222" spans="1:2" x14ac:dyDescent="0.2">
      <c r="A1222" s="11"/>
      <c r="B1222" s="10"/>
    </row>
    <row r="1223" spans="1:2" x14ac:dyDescent="0.2">
      <c r="A1223" s="11"/>
      <c r="B1223" s="10"/>
    </row>
    <row r="1224" spans="1:2" x14ac:dyDescent="0.2">
      <c r="A1224" s="11"/>
      <c r="B1224" s="10"/>
    </row>
    <row r="1225" spans="1:2" x14ac:dyDescent="0.2">
      <c r="A1225" s="11"/>
      <c r="B1225" s="10"/>
    </row>
    <row r="1226" spans="1:2" x14ac:dyDescent="0.2">
      <c r="A1226" s="11"/>
      <c r="B1226" s="10"/>
    </row>
    <row r="1227" spans="1:2" x14ac:dyDescent="0.2">
      <c r="A1227" s="11"/>
      <c r="B1227" s="10"/>
    </row>
    <row r="1228" spans="1:2" x14ac:dyDescent="0.2">
      <c r="A1228" s="11"/>
      <c r="B1228" s="10"/>
    </row>
    <row r="1229" spans="1:2" x14ac:dyDescent="0.2">
      <c r="A1229" s="11"/>
      <c r="B1229" s="10"/>
    </row>
    <row r="1230" spans="1:2" x14ac:dyDescent="0.2">
      <c r="A1230" s="11"/>
      <c r="B1230" s="10"/>
    </row>
    <row r="1231" spans="1:2" x14ac:dyDescent="0.2">
      <c r="A1231" s="11"/>
      <c r="B1231" s="10"/>
    </row>
    <row r="1232" spans="1:2" x14ac:dyDescent="0.2">
      <c r="A1232" s="11"/>
      <c r="B1232" s="10"/>
    </row>
    <row r="1233" spans="1:2" x14ac:dyDescent="0.2">
      <c r="A1233" s="11"/>
      <c r="B1233" s="10"/>
    </row>
    <row r="1234" spans="1:2" x14ac:dyDescent="0.2">
      <c r="A1234" s="11"/>
      <c r="B1234" s="10"/>
    </row>
    <row r="1235" spans="1:2" x14ac:dyDescent="0.2">
      <c r="A1235" s="11"/>
      <c r="B1235" s="10"/>
    </row>
    <row r="1236" spans="1:2" x14ac:dyDescent="0.2">
      <c r="A1236" s="11"/>
      <c r="B1236" s="10"/>
    </row>
    <row r="1237" spans="1:2" x14ac:dyDescent="0.2">
      <c r="A1237" s="11"/>
      <c r="B1237" s="10"/>
    </row>
    <row r="1238" spans="1:2" x14ac:dyDescent="0.2">
      <c r="A1238" s="11"/>
      <c r="B1238" s="10"/>
    </row>
    <row r="1239" spans="1:2" x14ac:dyDescent="0.2">
      <c r="A1239" s="11"/>
      <c r="B1239" s="10"/>
    </row>
    <row r="1240" spans="1:2" x14ac:dyDescent="0.2">
      <c r="A1240" s="11"/>
      <c r="B1240" s="10"/>
    </row>
    <row r="1241" spans="1:2" x14ac:dyDescent="0.2">
      <c r="A1241" s="11"/>
      <c r="B1241" s="10"/>
    </row>
    <row r="1242" spans="1:2" x14ac:dyDescent="0.2">
      <c r="A1242" s="11"/>
      <c r="B1242" s="10"/>
    </row>
    <row r="1243" spans="1:2" x14ac:dyDescent="0.2">
      <c r="A1243" s="11"/>
      <c r="B1243" s="10"/>
    </row>
    <row r="1244" spans="1:2" x14ac:dyDescent="0.2">
      <c r="A1244" s="11"/>
      <c r="B1244" s="10"/>
    </row>
    <row r="1245" spans="1:2" x14ac:dyDescent="0.2">
      <c r="A1245" s="11"/>
      <c r="B1245" s="10"/>
    </row>
    <row r="1246" spans="1:2" x14ac:dyDescent="0.2">
      <c r="A1246" s="11"/>
      <c r="B1246" s="10"/>
    </row>
    <row r="1247" spans="1:2" x14ac:dyDescent="0.2">
      <c r="A1247" s="11"/>
      <c r="B1247" s="10"/>
    </row>
    <row r="1248" spans="1:2" x14ac:dyDescent="0.2">
      <c r="A1248" s="11"/>
      <c r="B1248" s="10"/>
    </row>
    <row r="1249" spans="1:2" x14ac:dyDescent="0.2">
      <c r="A1249" s="11"/>
      <c r="B1249" s="10"/>
    </row>
    <row r="1250" spans="1:2" x14ac:dyDescent="0.2">
      <c r="A1250" s="11"/>
      <c r="B1250" s="10"/>
    </row>
    <row r="1251" spans="1:2" x14ac:dyDescent="0.2">
      <c r="A1251" s="11"/>
      <c r="B1251" s="10"/>
    </row>
    <row r="1252" spans="1:2" x14ac:dyDescent="0.2">
      <c r="A1252" s="11"/>
      <c r="B1252" s="10"/>
    </row>
    <row r="1253" spans="1:2" x14ac:dyDescent="0.2">
      <c r="A1253" s="11"/>
      <c r="B1253" s="10"/>
    </row>
    <row r="1254" spans="1:2" x14ac:dyDescent="0.2">
      <c r="A1254" s="11"/>
      <c r="B1254" s="10"/>
    </row>
    <row r="1255" spans="1:2" x14ac:dyDescent="0.2">
      <c r="A1255" s="11"/>
      <c r="B1255" s="10"/>
    </row>
    <row r="1256" spans="1:2" x14ac:dyDescent="0.2">
      <c r="A1256" s="11"/>
      <c r="B1256" s="10"/>
    </row>
    <row r="1257" spans="1:2" x14ac:dyDescent="0.2">
      <c r="A1257" s="11"/>
      <c r="B1257" s="10"/>
    </row>
    <row r="1258" spans="1:2" x14ac:dyDescent="0.2">
      <c r="A1258" s="11"/>
      <c r="B1258" s="10"/>
    </row>
    <row r="1259" spans="1:2" x14ac:dyDescent="0.2">
      <c r="A1259" s="11"/>
      <c r="B1259" s="10"/>
    </row>
    <row r="1260" spans="1:2" x14ac:dyDescent="0.2">
      <c r="A1260" s="11"/>
      <c r="B1260" s="10"/>
    </row>
    <row r="1261" spans="1:2" x14ac:dyDescent="0.2">
      <c r="A1261" s="11"/>
      <c r="B1261" s="10"/>
    </row>
    <row r="1262" spans="1:2" x14ac:dyDescent="0.2">
      <c r="A1262" s="11"/>
      <c r="B1262" s="10"/>
    </row>
    <row r="1263" spans="1:2" x14ac:dyDescent="0.2">
      <c r="A1263" s="11"/>
      <c r="B1263" s="10"/>
    </row>
    <row r="1264" spans="1:2" x14ac:dyDescent="0.2">
      <c r="A1264" s="11"/>
      <c r="B1264" s="10"/>
    </row>
    <row r="1265" spans="1:2" x14ac:dyDescent="0.2">
      <c r="A1265" s="11"/>
      <c r="B1265" s="10"/>
    </row>
    <row r="1266" spans="1:2" x14ac:dyDescent="0.2">
      <c r="A1266" s="11"/>
      <c r="B1266" s="10"/>
    </row>
    <row r="1267" spans="1:2" x14ac:dyDescent="0.2">
      <c r="A1267" s="11"/>
      <c r="B1267" s="10"/>
    </row>
    <row r="1268" spans="1:2" x14ac:dyDescent="0.2">
      <c r="A1268" s="11"/>
      <c r="B1268" s="10"/>
    </row>
    <row r="1269" spans="1:2" x14ac:dyDescent="0.2">
      <c r="A1269" s="11"/>
      <c r="B1269" s="10"/>
    </row>
    <row r="1270" spans="1:2" x14ac:dyDescent="0.2">
      <c r="A1270" s="11"/>
      <c r="B1270" s="10"/>
    </row>
    <row r="1271" spans="1:2" x14ac:dyDescent="0.2">
      <c r="A1271" s="11"/>
      <c r="B1271" s="10"/>
    </row>
    <row r="1272" spans="1:2" x14ac:dyDescent="0.2">
      <c r="A1272" s="11"/>
      <c r="B1272" s="10"/>
    </row>
    <row r="1273" spans="1:2" x14ac:dyDescent="0.2">
      <c r="A1273" s="11"/>
      <c r="B1273" s="10"/>
    </row>
    <row r="1274" spans="1:2" x14ac:dyDescent="0.2">
      <c r="A1274" s="11"/>
      <c r="B1274" s="10"/>
    </row>
    <row r="1275" spans="1:2" x14ac:dyDescent="0.2">
      <c r="A1275" s="11"/>
      <c r="B1275" s="10"/>
    </row>
    <row r="1276" spans="1:2" x14ac:dyDescent="0.2">
      <c r="A1276" s="11"/>
      <c r="B1276" s="10"/>
    </row>
    <row r="1277" spans="1:2" x14ac:dyDescent="0.2">
      <c r="A1277" s="11"/>
      <c r="B1277" s="10"/>
    </row>
    <row r="1278" spans="1:2" x14ac:dyDescent="0.2">
      <c r="A1278" s="11"/>
      <c r="B1278" s="10"/>
    </row>
    <row r="1279" spans="1:2" x14ac:dyDescent="0.2">
      <c r="A1279" s="11"/>
      <c r="B1279" s="10"/>
    </row>
    <row r="1280" spans="1:2" x14ac:dyDescent="0.2">
      <c r="A1280" s="11"/>
      <c r="B1280" s="10"/>
    </row>
    <row r="1281" spans="1:2" x14ac:dyDescent="0.2">
      <c r="A1281" s="11"/>
      <c r="B1281" s="10"/>
    </row>
    <row r="1282" spans="1:2" x14ac:dyDescent="0.2">
      <c r="A1282" s="11"/>
      <c r="B1282" s="10"/>
    </row>
    <row r="1283" spans="1:2" x14ac:dyDescent="0.2">
      <c r="A1283" s="11"/>
      <c r="B1283" s="10"/>
    </row>
    <row r="1284" spans="1:2" x14ac:dyDescent="0.2">
      <c r="A1284" s="11"/>
      <c r="B1284" s="10"/>
    </row>
    <row r="1285" spans="1:2" x14ac:dyDescent="0.2">
      <c r="A1285" s="11"/>
      <c r="B1285" s="10"/>
    </row>
    <row r="1286" spans="1:2" x14ac:dyDescent="0.2">
      <c r="A1286" s="11"/>
      <c r="B1286" s="10"/>
    </row>
    <row r="1287" spans="1:2" x14ac:dyDescent="0.2">
      <c r="A1287" s="11"/>
      <c r="B1287" s="10"/>
    </row>
    <row r="1288" spans="1:2" x14ac:dyDescent="0.2">
      <c r="A1288" s="11"/>
      <c r="B1288" s="10"/>
    </row>
    <row r="1289" spans="1:2" x14ac:dyDescent="0.2">
      <c r="A1289" s="11"/>
      <c r="B1289" s="10"/>
    </row>
    <row r="1290" spans="1:2" x14ac:dyDescent="0.2">
      <c r="A1290" s="11"/>
      <c r="B1290" s="10"/>
    </row>
    <row r="1291" spans="1:2" x14ac:dyDescent="0.2">
      <c r="A1291" s="11"/>
      <c r="B1291" s="10"/>
    </row>
    <row r="1292" spans="1:2" x14ac:dyDescent="0.2">
      <c r="A1292" s="11"/>
      <c r="B1292" s="10"/>
    </row>
    <row r="1293" spans="1:2" x14ac:dyDescent="0.2">
      <c r="A1293" s="11"/>
      <c r="B1293" s="10"/>
    </row>
    <row r="1294" spans="1:2" x14ac:dyDescent="0.2">
      <c r="A1294" s="11"/>
      <c r="B1294" s="10"/>
    </row>
    <row r="1295" spans="1:2" x14ac:dyDescent="0.2">
      <c r="A1295" s="11"/>
      <c r="B1295" s="10"/>
    </row>
    <row r="1296" spans="1:2" x14ac:dyDescent="0.2">
      <c r="A1296" s="11"/>
      <c r="B1296" s="10"/>
    </row>
    <row r="1297" spans="1:2" x14ac:dyDescent="0.2">
      <c r="A1297" s="11"/>
      <c r="B1297" s="10"/>
    </row>
    <row r="1298" spans="1:2" x14ac:dyDescent="0.2">
      <c r="A1298" s="11"/>
      <c r="B1298" s="10"/>
    </row>
    <row r="1299" spans="1:2" x14ac:dyDescent="0.2">
      <c r="A1299" s="11"/>
      <c r="B1299" s="10"/>
    </row>
    <row r="1300" spans="1:2" x14ac:dyDescent="0.2">
      <c r="A1300" s="11"/>
      <c r="B1300" s="10"/>
    </row>
    <row r="1301" spans="1:2" x14ac:dyDescent="0.2">
      <c r="A1301" s="11"/>
      <c r="B1301" s="10"/>
    </row>
    <row r="1302" spans="1:2" x14ac:dyDescent="0.2">
      <c r="A1302" s="11"/>
      <c r="B1302" s="10"/>
    </row>
    <row r="1303" spans="1:2" x14ac:dyDescent="0.2">
      <c r="A1303" s="11"/>
      <c r="B1303" s="10"/>
    </row>
    <row r="1304" spans="1:2" x14ac:dyDescent="0.2">
      <c r="A1304" s="11"/>
      <c r="B1304" s="10"/>
    </row>
    <row r="1305" spans="1:2" x14ac:dyDescent="0.2">
      <c r="A1305" s="11"/>
      <c r="B1305" s="10"/>
    </row>
    <row r="1306" spans="1:2" x14ac:dyDescent="0.2">
      <c r="A1306" s="11"/>
      <c r="B1306" s="10"/>
    </row>
    <row r="1307" spans="1:2" x14ac:dyDescent="0.2">
      <c r="A1307" s="11"/>
      <c r="B1307" s="10"/>
    </row>
    <row r="1308" spans="1:2" x14ac:dyDescent="0.2">
      <c r="A1308" s="11"/>
      <c r="B1308" s="10"/>
    </row>
    <row r="1309" spans="1:2" x14ac:dyDescent="0.2">
      <c r="A1309" s="11"/>
      <c r="B1309" s="10"/>
    </row>
    <row r="1310" spans="1:2" x14ac:dyDescent="0.2">
      <c r="A1310" s="11"/>
      <c r="B1310" s="10"/>
    </row>
    <row r="1311" spans="1:2" x14ac:dyDescent="0.2">
      <c r="A1311" s="11"/>
      <c r="B1311" s="10"/>
    </row>
    <row r="1312" spans="1:2" x14ac:dyDescent="0.2">
      <c r="A1312" s="11"/>
      <c r="B1312" s="10"/>
    </row>
    <row r="1313" spans="1:2" x14ac:dyDescent="0.2">
      <c r="A1313" s="11"/>
      <c r="B1313" s="10"/>
    </row>
    <row r="1314" spans="1:2" x14ac:dyDescent="0.2">
      <c r="A1314" s="11"/>
      <c r="B1314" s="10"/>
    </row>
    <row r="1315" spans="1:2" x14ac:dyDescent="0.2">
      <c r="A1315" s="11"/>
      <c r="B1315" s="10"/>
    </row>
    <row r="1316" spans="1:2" x14ac:dyDescent="0.2">
      <c r="A1316" s="11"/>
      <c r="B1316" s="10"/>
    </row>
    <row r="1317" spans="1:2" x14ac:dyDescent="0.2">
      <c r="A1317" s="11"/>
      <c r="B1317" s="10"/>
    </row>
    <row r="1318" spans="1:2" x14ac:dyDescent="0.2">
      <c r="A1318" s="11"/>
      <c r="B1318" s="10"/>
    </row>
    <row r="1319" spans="1:2" x14ac:dyDescent="0.2">
      <c r="A1319" s="11"/>
      <c r="B1319" s="10"/>
    </row>
    <row r="1320" spans="1:2" x14ac:dyDescent="0.2">
      <c r="A1320" s="11"/>
      <c r="B1320" s="10"/>
    </row>
    <row r="1321" spans="1:2" x14ac:dyDescent="0.2">
      <c r="A1321" s="11"/>
      <c r="B1321" s="10"/>
    </row>
    <row r="1322" spans="1:2" x14ac:dyDescent="0.2">
      <c r="A1322" s="11"/>
      <c r="B1322" s="10"/>
    </row>
    <row r="1323" spans="1:2" x14ac:dyDescent="0.2">
      <c r="A1323" s="11"/>
      <c r="B1323" s="10"/>
    </row>
    <row r="1324" spans="1:2" x14ac:dyDescent="0.2">
      <c r="A1324" s="11"/>
      <c r="B1324" s="10"/>
    </row>
    <row r="1325" spans="1:2" x14ac:dyDescent="0.2">
      <c r="A1325" s="11"/>
      <c r="B1325" s="10"/>
    </row>
    <row r="1326" spans="1:2" x14ac:dyDescent="0.2">
      <c r="A1326" s="11"/>
      <c r="B1326" s="10"/>
    </row>
    <row r="1327" spans="1:2" x14ac:dyDescent="0.2">
      <c r="A1327" s="11"/>
      <c r="B1327" s="10"/>
    </row>
    <row r="1328" spans="1:2" x14ac:dyDescent="0.2">
      <c r="A1328" s="11"/>
      <c r="B1328" s="10"/>
    </row>
    <row r="1329" spans="1:2" x14ac:dyDescent="0.2">
      <c r="A1329" s="11"/>
      <c r="B1329" s="10"/>
    </row>
    <row r="1330" spans="1:2" x14ac:dyDescent="0.2">
      <c r="A1330" s="11"/>
      <c r="B1330" s="10"/>
    </row>
    <row r="1331" spans="1:2" x14ac:dyDescent="0.2">
      <c r="A1331" s="11"/>
      <c r="B1331" s="10"/>
    </row>
    <row r="1332" spans="1:2" x14ac:dyDescent="0.2">
      <c r="A1332" s="11"/>
      <c r="B1332" s="10"/>
    </row>
    <row r="1333" spans="1:2" x14ac:dyDescent="0.2">
      <c r="A1333" s="11"/>
      <c r="B1333" s="10"/>
    </row>
    <row r="1334" spans="1:2" x14ac:dyDescent="0.2">
      <c r="A1334" s="11"/>
      <c r="B1334" s="10"/>
    </row>
    <row r="1335" spans="1:2" x14ac:dyDescent="0.2">
      <c r="A1335" s="11"/>
      <c r="B1335" s="10"/>
    </row>
    <row r="1336" spans="1:2" x14ac:dyDescent="0.2">
      <c r="A1336" s="11"/>
      <c r="B1336" s="10"/>
    </row>
    <row r="1337" spans="1:2" x14ac:dyDescent="0.2">
      <c r="A1337" s="11"/>
      <c r="B1337" s="10"/>
    </row>
    <row r="1338" spans="1:2" x14ac:dyDescent="0.2">
      <c r="A1338" s="11"/>
      <c r="B1338" s="10"/>
    </row>
    <row r="1339" spans="1:2" x14ac:dyDescent="0.2">
      <c r="A1339" s="11"/>
      <c r="B1339" s="10"/>
    </row>
    <row r="1340" spans="1:2" x14ac:dyDescent="0.2">
      <c r="A1340" s="11"/>
      <c r="B1340" s="10"/>
    </row>
    <row r="1341" spans="1:2" x14ac:dyDescent="0.2">
      <c r="A1341" s="11"/>
      <c r="B1341" s="10"/>
    </row>
    <row r="1342" spans="1:2" x14ac:dyDescent="0.2">
      <c r="A1342" s="11"/>
      <c r="B1342" s="10"/>
    </row>
    <row r="1343" spans="1:2" x14ac:dyDescent="0.2">
      <c r="A1343" s="11"/>
      <c r="B1343" s="10"/>
    </row>
    <row r="1344" spans="1:2" x14ac:dyDescent="0.2">
      <c r="A1344" s="11"/>
      <c r="B1344" s="10"/>
    </row>
    <row r="1345" spans="1:2" x14ac:dyDescent="0.2">
      <c r="A1345" s="11"/>
      <c r="B1345" s="10"/>
    </row>
    <row r="1346" spans="1:2" x14ac:dyDescent="0.2">
      <c r="A1346" s="11"/>
      <c r="B1346" s="10"/>
    </row>
    <row r="1347" spans="1:2" x14ac:dyDescent="0.2">
      <c r="A1347" s="11"/>
      <c r="B1347" s="10"/>
    </row>
    <row r="1348" spans="1:2" x14ac:dyDescent="0.2">
      <c r="A1348" s="11"/>
      <c r="B1348" s="10"/>
    </row>
    <row r="1349" spans="1:2" x14ac:dyDescent="0.2">
      <c r="A1349" s="11"/>
      <c r="B1349" s="10"/>
    </row>
    <row r="1350" spans="1:2" x14ac:dyDescent="0.2">
      <c r="A1350" s="11"/>
      <c r="B1350" s="10"/>
    </row>
    <row r="1351" spans="1:2" x14ac:dyDescent="0.2">
      <c r="A1351" s="11"/>
      <c r="B1351" s="10"/>
    </row>
    <row r="1352" spans="1:2" x14ac:dyDescent="0.2">
      <c r="A1352" s="11"/>
      <c r="B1352" s="10"/>
    </row>
    <row r="1353" spans="1:2" x14ac:dyDescent="0.2">
      <c r="A1353" s="11"/>
      <c r="B1353" s="10"/>
    </row>
    <row r="1354" spans="1:2" x14ac:dyDescent="0.2">
      <c r="A1354" s="11"/>
      <c r="B1354" s="10"/>
    </row>
    <row r="1355" spans="1:2" x14ac:dyDescent="0.2">
      <c r="A1355" s="11"/>
      <c r="B1355" s="10"/>
    </row>
    <row r="1356" spans="1:2" x14ac:dyDescent="0.2">
      <c r="A1356" s="11"/>
      <c r="B1356" s="10"/>
    </row>
    <row r="1357" spans="1:2" x14ac:dyDescent="0.2">
      <c r="A1357" s="11"/>
      <c r="B1357" s="10"/>
    </row>
    <row r="1358" spans="1:2" x14ac:dyDescent="0.2">
      <c r="A1358" s="11"/>
      <c r="B1358" s="10"/>
    </row>
    <row r="1359" spans="1:2" x14ac:dyDescent="0.2">
      <c r="A1359" s="11" t="str">
        <f t="array" ref="A1359">IF(ISERROR(INDEX(List,MATCH(0,COUNTIF(List,"&lt;"&amp;List)-SUM(COUNTIF(List,$A$548:A1358)),0))),"",INDEX(List,MATCH(0,COUNTIF(List,"&lt;"&amp;List)-SUM(COUNTIF(List,$A$548:A1358),0))))</f>
        <v>[Account (Name)]</v>
      </c>
      <c r="B1359" s="10">
        <f>IF(A1359="","",MAX(B$548:B1358)+1)</f>
        <v>1</v>
      </c>
    </row>
    <row r="1360" spans="1:2" x14ac:dyDescent="0.2">
      <c r="A1360" s="11" t="str">
        <f t="array" ref="A1360">IF(ISERROR(INDEX(List,MATCH(0,COUNTIF(List,"&lt;"&amp;List)-SUM(COUNTIF(List,$A$548:A1359)),0))),"",INDEX(List,MATCH(0,COUNTIF(List,"&lt;"&amp;List)-SUM(COUNTIF(List,$A$548:A1359),0))))</f>
        <v>[Account (Name)]</v>
      </c>
      <c r="B1360" s="10">
        <f>IF(A1360="","",MAX(B$548:B1359)+1)</f>
        <v>2</v>
      </c>
    </row>
    <row r="1361" spans="1:2" x14ac:dyDescent="0.2">
      <c r="A1361" s="11" t="str">
        <f t="array" ref="A1361">IF(ISERROR(INDEX(List,MATCH(0,COUNTIF(List,"&lt;"&amp;List)-SUM(COUNTIF(List,$A$548:A1360)),0))),"",INDEX(List,MATCH(0,COUNTIF(List,"&lt;"&amp;List)-SUM(COUNTIF(List,$A$548:A1360),0))))</f>
        <v>Fundação para o Desenvolvimento da Comunidade (FDC)</v>
      </c>
      <c r="B1361" s="10">
        <f>IF(A1361="","",MAX(B$548:B1360)+1)</f>
        <v>3</v>
      </c>
    </row>
    <row r="1362" spans="1:2" x14ac:dyDescent="0.2">
      <c r="A1362" s="11">
        <f t="array" ref="A1362">IF(ISERROR(INDEX(List,MATCH(0,COUNTIF(List,"&lt;"&amp;List)-SUM(COUNTIF(List,$A$548:A1361)),0))),"",INDEX(List,MATCH(0,COUNTIF(List,"&lt;"&amp;List)-SUM(COUNTIF(List,$A$548:A1361),0))))</f>
        <v>0</v>
      </c>
      <c r="B1362" s="10">
        <f>IF(A1362="","",MAX(B$548:B1361)+1)</f>
        <v>4</v>
      </c>
    </row>
  </sheetData>
  <sheetProtection algorithmName="SHA-512" hashValue="fyKr0KQjt+1bPI5R3bkmS+8S0vj6d+8pnk1ADKUcyEjhez0AkwWnb0tfKKakJDD9plDkFNBht7M2LSibnJR/4A==" saltValue="wd5UWP+Br2QjKVl5oONxfw==" spinCount="100000" sheet="1" objects="1" scenarios="1" selectLockedCells="1" selectUnlockedCells="1"/>
  <mergeCells count="2">
    <mergeCell ref="A1:D1"/>
    <mergeCell ref="A20:D20"/>
  </mergeCells>
  <dataValidations count="1">
    <dataValidation type="custom" allowBlank="1" showInputMessage="1" showErrorMessage="1" errorTitle="X-Author for Excel" error="Id and Lookup fields are not editable." promptTitle="X-Author for Excel" sqref="D3:D13 D22:D545">
      <formula1>""</formula1>
    </dataValidation>
  </dataValidations>
  <pageMargins left="0.75" right="0.75" top="1" bottom="1" header="0.5" footer="0.5"/>
  <pageSetup orientation="portrait" r:id="rId1"/>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dimension ref="A1:AK25"/>
  <sheetViews>
    <sheetView workbookViewId="0"/>
  </sheetViews>
  <sheetFormatPr defaultRowHeight="15.75" x14ac:dyDescent="0.25"/>
  <sheetData>
    <row r="1" spans="1:37" x14ac:dyDescent="0.25">
      <c r="A1" t="s">
        <v>234</v>
      </c>
      <c r="B1" t="s">
        <v>235</v>
      </c>
      <c r="Y1" s="308" t="s">
        <v>278</v>
      </c>
      <c r="Z1" s="308" t="s">
        <v>279</v>
      </c>
      <c r="AA1" t="s">
        <v>236</v>
      </c>
      <c r="AB1" t="s">
        <v>239</v>
      </c>
      <c r="AC1" t="s">
        <v>244</v>
      </c>
      <c r="AD1" t="s">
        <v>269</v>
      </c>
      <c r="AE1" t="s">
        <v>271</v>
      </c>
      <c r="AF1" t="s">
        <v>272</v>
      </c>
      <c r="AG1" t="s">
        <v>273</v>
      </c>
      <c r="AH1" t="s">
        <v>274</v>
      </c>
      <c r="AI1" t="s">
        <v>275</v>
      </c>
      <c r="AJ1" t="s">
        <v>276</v>
      </c>
      <c r="AK1" t="s">
        <v>277</v>
      </c>
    </row>
    <row r="2" spans="1:37" x14ac:dyDescent="0.25">
      <c r="Y2" s="308"/>
      <c r="Z2" s="308"/>
      <c r="AA2" s="308" t="s">
        <v>237</v>
      </c>
      <c r="AB2" s="308" t="s">
        <v>240</v>
      </c>
      <c r="AC2" s="308" t="s">
        <v>245</v>
      </c>
      <c r="AD2" s="308" t="s">
        <v>270</v>
      </c>
      <c r="AE2" s="308" t="s">
        <v>245</v>
      </c>
      <c r="AF2" s="308" t="s">
        <v>245</v>
      </c>
      <c r="AG2" s="308" t="s">
        <v>270</v>
      </c>
      <c r="AH2" s="308" t="s">
        <v>245</v>
      </c>
      <c r="AI2" s="308" t="s">
        <v>245</v>
      </c>
      <c r="AJ2" s="308" t="s">
        <v>245</v>
      </c>
      <c r="AK2" s="308" t="s">
        <v>270</v>
      </c>
    </row>
    <row r="3" spans="1:37" x14ac:dyDescent="0.25">
      <c r="AA3" s="308" t="s">
        <v>238</v>
      </c>
      <c r="AB3" s="308" t="s">
        <v>241</v>
      </c>
      <c r="AC3" s="308" t="s">
        <v>246</v>
      </c>
      <c r="AE3" s="308" t="s">
        <v>246</v>
      </c>
      <c r="AF3" s="308" t="s">
        <v>246</v>
      </c>
      <c r="AH3" s="308" t="s">
        <v>246</v>
      </c>
      <c r="AI3" s="308" t="s">
        <v>246</v>
      </c>
      <c r="AJ3" s="308" t="s">
        <v>246</v>
      </c>
    </row>
    <row r="4" spans="1:37" x14ac:dyDescent="0.25">
      <c r="AB4" s="308" t="s">
        <v>242</v>
      </c>
      <c r="AC4" s="308" t="s">
        <v>247</v>
      </c>
      <c r="AE4" s="308" t="s">
        <v>247</v>
      </c>
      <c r="AF4" s="308" t="s">
        <v>247</v>
      </c>
      <c r="AH4" s="308" t="s">
        <v>247</v>
      </c>
      <c r="AI4" s="308" t="s">
        <v>247</v>
      </c>
      <c r="AJ4" s="308" t="s">
        <v>247</v>
      </c>
    </row>
    <row r="5" spans="1:37" x14ac:dyDescent="0.25">
      <c r="AB5" s="308" t="s">
        <v>243</v>
      </c>
      <c r="AC5" s="308" t="s">
        <v>248</v>
      </c>
      <c r="AE5" s="308" t="s">
        <v>248</v>
      </c>
      <c r="AF5" s="308" t="s">
        <v>248</v>
      </c>
      <c r="AH5" s="308" t="s">
        <v>248</v>
      </c>
      <c r="AI5" s="308" t="s">
        <v>248</v>
      </c>
      <c r="AJ5" s="308" t="s">
        <v>248</v>
      </c>
    </row>
    <row r="6" spans="1:37" x14ac:dyDescent="0.25">
      <c r="AC6" s="308" t="s">
        <v>249</v>
      </c>
      <c r="AE6" s="308" t="s">
        <v>249</v>
      </c>
      <c r="AF6" s="308" t="s">
        <v>249</v>
      </c>
      <c r="AH6" s="308" t="s">
        <v>249</v>
      </c>
      <c r="AI6" s="308" t="s">
        <v>249</v>
      </c>
      <c r="AJ6" s="308" t="s">
        <v>249</v>
      </c>
    </row>
    <row r="7" spans="1:37" x14ac:dyDescent="0.25">
      <c r="AC7" s="308" t="s">
        <v>250</v>
      </c>
      <c r="AE7" s="308" t="s">
        <v>250</v>
      </c>
      <c r="AF7" s="308" t="s">
        <v>250</v>
      </c>
      <c r="AH7" s="308" t="s">
        <v>250</v>
      </c>
      <c r="AI7" s="308" t="s">
        <v>250</v>
      </c>
      <c r="AJ7" s="308" t="s">
        <v>250</v>
      </c>
    </row>
    <row r="8" spans="1:37" x14ac:dyDescent="0.25">
      <c r="AC8" s="308" t="s">
        <v>251</v>
      </c>
      <c r="AE8" s="308" t="s">
        <v>251</v>
      </c>
      <c r="AF8" s="308" t="s">
        <v>251</v>
      </c>
      <c r="AH8" s="308" t="s">
        <v>251</v>
      </c>
      <c r="AI8" s="308" t="s">
        <v>251</v>
      </c>
      <c r="AJ8" s="308" t="s">
        <v>251</v>
      </c>
    </row>
    <row r="9" spans="1:37" x14ac:dyDescent="0.25">
      <c r="AC9" s="308" t="s">
        <v>252</v>
      </c>
      <c r="AE9" s="308" t="s">
        <v>252</v>
      </c>
      <c r="AF9" s="308" t="s">
        <v>252</v>
      </c>
      <c r="AH9" s="308" t="s">
        <v>252</v>
      </c>
      <c r="AI9" s="308" t="s">
        <v>252</v>
      </c>
      <c r="AJ9" s="308" t="s">
        <v>252</v>
      </c>
    </row>
    <row r="10" spans="1:37" x14ac:dyDescent="0.25">
      <c r="AC10" s="308" t="s">
        <v>253</v>
      </c>
      <c r="AE10" s="308" t="s">
        <v>253</v>
      </c>
      <c r="AF10" s="308" t="s">
        <v>253</v>
      </c>
      <c r="AH10" s="308" t="s">
        <v>253</v>
      </c>
      <c r="AI10" s="308" t="s">
        <v>253</v>
      </c>
      <c r="AJ10" s="308" t="s">
        <v>253</v>
      </c>
    </row>
    <row r="11" spans="1:37" x14ac:dyDescent="0.25">
      <c r="AC11" s="308" t="s">
        <v>254</v>
      </c>
      <c r="AE11" s="308" t="s">
        <v>254</v>
      </c>
      <c r="AF11" s="308" t="s">
        <v>254</v>
      </c>
      <c r="AH11" s="308" t="s">
        <v>254</v>
      </c>
      <c r="AI11" s="308" t="s">
        <v>254</v>
      </c>
      <c r="AJ11" s="308" t="s">
        <v>254</v>
      </c>
    </row>
    <row r="12" spans="1:37" x14ac:dyDescent="0.25">
      <c r="AC12" s="308" t="s">
        <v>255</v>
      </c>
      <c r="AE12" s="308" t="s">
        <v>255</v>
      </c>
      <c r="AF12" s="308" t="s">
        <v>255</v>
      </c>
      <c r="AH12" s="308" t="s">
        <v>255</v>
      </c>
      <c r="AI12" s="308" t="s">
        <v>255</v>
      </c>
      <c r="AJ12" s="308" t="s">
        <v>255</v>
      </c>
    </row>
    <row r="13" spans="1:37" x14ac:dyDescent="0.25">
      <c r="AC13" s="308" t="s">
        <v>256</v>
      </c>
      <c r="AE13" s="308" t="s">
        <v>256</v>
      </c>
      <c r="AF13" s="308" t="s">
        <v>256</v>
      </c>
      <c r="AH13" s="308" t="s">
        <v>256</v>
      </c>
      <c r="AI13" s="308" t="s">
        <v>256</v>
      </c>
      <c r="AJ13" s="308" t="s">
        <v>256</v>
      </c>
    </row>
    <row r="14" spans="1:37" x14ac:dyDescent="0.25">
      <c r="AC14" s="308" t="s">
        <v>257</v>
      </c>
      <c r="AE14" s="308" t="s">
        <v>257</v>
      </c>
      <c r="AF14" s="308" t="s">
        <v>257</v>
      </c>
      <c r="AH14" s="308" t="s">
        <v>257</v>
      </c>
      <c r="AI14" s="308" t="s">
        <v>257</v>
      </c>
      <c r="AJ14" s="308" t="s">
        <v>257</v>
      </c>
    </row>
    <row r="15" spans="1:37" x14ac:dyDescent="0.25">
      <c r="AC15" s="308" t="s">
        <v>258</v>
      </c>
      <c r="AE15" s="308" t="s">
        <v>258</v>
      </c>
      <c r="AF15" s="308" t="s">
        <v>258</v>
      </c>
      <c r="AH15" s="308" t="s">
        <v>258</v>
      </c>
      <c r="AI15" s="308" t="s">
        <v>258</v>
      </c>
      <c r="AJ15" s="308" t="s">
        <v>258</v>
      </c>
    </row>
    <row r="16" spans="1:37" x14ac:dyDescent="0.25">
      <c r="AC16" s="308" t="s">
        <v>259</v>
      </c>
      <c r="AE16" s="308" t="s">
        <v>259</v>
      </c>
      <c r="AF16" s="308" t="s">
        <v>259</v>
      </c>
      <c r="AH16" s="308" t="s">
        <v>259</v>
      </c>
      <c r="AI16" s="308" t="s">
        <v>259</v>
      </c>
      <c r="AJ16" s="308" t="s">
        <v>259</v>
      </c>
    </row>
    <row r="17" spans="29:36" x14ac:dyDescent="0.25">
      <c r="AC17" s="308" t="s">
        <v>260</v>
      </c>
      <c r="AE17" s="308" t="s">
        <v>260</v>
      </c>
      <c r="AF17" s="308" t="s">
        <v>260</v>
      </c>
      <c r="AH17" s="308" t="s">
        <v>260</v>
      </c>
      <c r="AI17" s="308" t="s">
        <v>260</v>
      </c>
      <c r="AJ17" s="308" t="s">
        <v>260</v>
      </c>
    </row>
    <row r="18" spans="29:36" x14ac:dyDescent="0.25">
      <c r="AC18" s="308" t="s">
        <v>261</v>
      </c>
      <c r="AE18" s="308" t="s">
        <v>261</v>
      </c>
      <c r="AF18" s="308" t="s">
        <v>261</v>
      </c>
      <c r="AH18" s="308" t="s">
        <v>261</v>
      </c>
      <c r="AI18" s="308" t="s">
        <v>261</v>
      </c>
      <c r="AJ18" s="308" t="s">
        <v>261</v>
      </c>
    </row>
    <row r="19" spans="29:36" x14ac:dyDescent="0.25">
      <c r="AC19" s="308" t="s">
        <v>262</v>
      </c>
      <c r="AE19" s="308" t="s">
        <v>262</v>
      </c>
      <c r="AF19" s="308" t="s">
        <v>262</v>
      </c>
      <c r="AH19" s="308" t="s">
        <v>262</v>
      </c>
      <c r="AI19" s="308" t="s">
        <v>262</v>
      </c>
      <c r="AJ19" s="308" t="s">
        <v>262</v>
      </c>
    </row>
    <row r="20" spans="29:36" x14ac:dyDescent="0.25">
      <c r="AC20" s="308" t="s">
        <v>263</v>
      </c>
      <c r="AE20" s="308" t="s">
        <v>263</v>
      </c>
      <c r="AF20" s="308" t="s">
        <v>263</v>
      </c>
      <c r="AH20" s="308" t="s">
        <v>263</v>
      </c>
      <c r="AI20" s="308" t="s">
        <v>263</v>
      </c>
      <c r="AJ20" s="308" t="s">
        <v>263</v>
      </c>
    </row>
    <row r="21" spans="29:36" x14ac:dyDescent="0.25">
      <c r="AC21" s="308" t="s">
        <v>264</v>
      </c>
      <c r="AE21" s="308" t="s">
        <v>264</v>
      </c>
      <c r="AF21" s="308" t="s">
        <v>264</v>
      </c>
      <c r="AH21" s="308" t="s">
        <v>264</v>
      </c>
      <c r="AI21" s="308" t="s">
        <v>264</v>
      </c>
      <c r="AJ21" s="308" t="s">
        <v>264</v>
      </c>
    </row>
    <row r="22" spans="29:36" x14ac:dyDescent="0.25">
      <c r="AC22" s="308" t="s">
        <v>265</v>
      </c>
      <c r="AE22" s="308" t="s">
        <v>265</v>
      </c>
      <c r="AF22" s="308" t="s">
        <v>265</v>
      </c>
      <c r="AH22" s="308" t="s">
        <v>265</v>
      </c>
      <c r="AI22" s="308" t="s">
        <v>265</v>
      </c>
      <c r="AJ22" s="308" t="s">
        <v>265</v>
      </c>
    </row>
    <row r="23" spans="29:36" x14ac:dyDescent="0.25">
      <c r="AC23" s="308" t="s">
        <v>266</v>
      </c>
      <c r="AE23" s="308" t="s">
        <v>266</v>
      </c>
      <c r="AF23" s="308" t="s">
        <v>266</v>
      </c>
      <c r="AH23" s="308" t="s">
        <v>266</v>
      </c>
      <c r="AI23" s="308" t="s">
        <v>266</v>
      </c>
      <c r="AJ23" s="308" t="s">
        <v>266</v>
      </c>
    </row>
    <row r="24" spans="29:36" x14ac:dyDescent="0.25">
      <c r="AC24" s="308" t="s">
        <v>267</v>
      </c>
      <c r="AE24" s="308" t="s">
        <v>267</v>
      </c>
      <c r="AF24" s="308" t="s">
        <v>267</v>
      </c>
      <c r="AH24" s="308" t="s">
        <v>267</v>
      </c>
      <c r="AI24" s="308" t="s">
        <v>267</v>
      </c>
      <c r="AJ24" s="308" t="s">
        <v>267</v>
      </c>
    </row>
    <row r="25" spans="29:36" x14ac:dyDescent="0.25">
      <c r="AC25" s="308" t="s">
        <v>268</v>
      </c>
      <c r="AE25" s="308" t="s">
        <v>268</v>
      </c>
      <c r="AF25" s="308" t="s">
        <v>268</v>
      </c>
      <c r="AH25" s="308" t="s">
        <v>268</v>
      </c>
      <c r="AI25" s="308" t="s">
        <v>268</v>
      </c>
      <c r="AJ25" s="308" t="s">
        <v>268</v>
      </c>
    </row>
  </sheetData>
  <pageMargins left="0.7" right="0.7" top="0.75" bottom="0.75" header="0.3" footer="0.3"/>
  <pageSetup paperSize="9" orientation="portrait" r:id="rId1"/>
  <drawing r:id="rId2"/>
  <legacyDrawing r:id="rId3"/>
  <oleObjects>
    <mc:AlternateContent xmlns:mc="http://schemas.openxmlformats.org/markup-compatibility/2006">
      <mc:Choice Requires="x14">
        <oleObject progId="Packager Shell Object" dvAspect="DVASPECT_ICON" shapeId="11265" r:id="rId4">
          <objectPr defaultSize="0" r:id="rId5">
            <anchor moveWithCells="1">
              <from>
                <xdr:col>0</xdr:col>
                <xdr:colOff>0</xdr:colOff>
                <xdr:row>0</xdr:row>
                <xdr:rowOff>0</xdr:rowOff>
              </from>
              <to>
                <xdr:col>6</xdr:col>
                <xdr:colOff>171450</xdr:colOff>
                <xdr:row>2</xdr:row>
                <xdr:rowOff>114300</xdr:rowOff>
              </to>
            </anchor>
          </objectPr>
        </oleObject>
      </mc:Choice>
      <mc:Fallback>
        <oleObject progId="Packager Shell Object" dvAspect="DVASPECT_ICON" shapeId="11265" r:id="rId4"/>
      </mc:Fallback>
    </mc:AlternateContent>
    <mc:AlternateContent xmlns:mc="http://schemas.openxmlformats.org/markup-compatibility/2006">
      <mc:Choice Requires="x14">
        <oleObject progId="Packager Shell Object" dvAspect="DVASPECT_ICON" shapeId="11266" r:id="rId6">
          <objectPr defaultSize="0" r:id="rId7">
            <anchor moveWithCells="1">
              <from>
                <xdr:col>0</xdr:col>
                <xdr:colOff>0</xdr:colOff>
                <xdr:row>0</xdr:row>
                <xdr:rowOff>0</xdr:rowOff>
              </from>
              <to>
                <xdr:col>0</xdr:col>
                <xdr:colOff>552450</xdr:colOff>
                <xdr:row>2</xdr:row>
                <xdr:rowOff>114300</xdr:rowOff>
              </to>
            </anchor>
          </objectPr>
        </oleObject>
      </mc:Choice>
      <mc:Fallback>
        <oleObject progId="Packager Shell Object" dvAspect="DVASPECT_ICON" shapeId="11266" r:id="rId6"/>
      </mc:Fallback>
    </mc:AlternateContent>
    <mc:AlternateContent xmlns:mc="http://schemas.openxmlformats.org/markup-compatibility/2006">
      <mc:Choice Requires="x14">
        <oleObject progId="Packager Shell Object" dvAspect="DVASPECT_ICON" shapeId="11267" r:id="rId8">
          <objectPr defaultSize="0" r:id="rId9">
            <anchor moveWithCells="1">
              <from>
                <xdr:col>0</xdr:col>
                <xdr:colOff>0</xdr:colOff>
                <xdr:row>0</xdr:row>
                <xdr:rowOff>0</xdr:rowOff>
              </from>
              <to>
                <xdr:col>1</xdr:col>
                <xdr:colOff>333375</xdr:colOff>
                <xdr:row>2</xdr:row>
                <xdr:rowOff>114300</xdr:rowOff>
              </to>
            </anchor>
          </objectPr>
        </oleObject>
      </mc:Choice>
      <mc:Fallback>
        <oleObject progId="Packager Shell Object" dvAspect="DVASPECT_ICON" shapeId="11267" r:id="rId8"/>
      </mc:Fallback>
    </mc:AlternateContent>
  </oleObjec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BCBA53402ABCB43BB147A5E0B9BDFED" ma:contentTypeVersion="9" ma:contentTypeDescription="Create a new document." ma:contentTypeScope="" ma:versionID="d6e251d3cbdc13656c831e8e7b4ade19">
  <xsd:schema xmlns:xsd="http://www.w3.org/2001/XMLSchema" xmlns:xs="http://www.w3.org/2001/XMLSchema" xmlns:p="http://schemas.microsoft.com/office/2006/metadata/properties" xmlns:ns2="6a6644d3-f248-4067-83c6-e7eac864ebba" xmlns:ns3="e809b279-1100-4bb0-a551-872a8498fc5a" xmlns:ns4="http://schemas.microsoft.com/sharepoint/v4" targetNamespace="http://schemas.microsoft.com/office/2006/metadata/properties" ma:root="true" ma:fieldsID="062bdc3223b14a50a7c9615e324ccce6" ns2:_="" ns3:_="" ns4:_="">
    <xsd:import namespace="6a6644d3-f248-4067-83c6-e7eac864ebba"/>
    <xsd:import namespace="e809b279-1100-4bb0-a551-872a8498fc5a"/>
    <xsd:import namespace="http://schemas.microsoft.com/sharepoint/v4"/>
    <xsd:element name="properties">
      <xsd:complexType>
        <xsd:sequence>
          <xsd:element name="documentManagement">
            <xsd:complexType>
              <xsd:all>
                <xsd:element ref="ns2:_dlc_DocId" minOccurs="0"/>
                <xsd:element ref="ns2:_dlc_DocIdUrl" minOccurs="0"/>
                <xsd:element ref="ns2:_dlc_DocIdPersistId" minOccurs="0"/>
                <xsd:element ref="ns3:MediaServiceMetadata" minOccurs="0"/>
                <xsd:element ref="ns3:MediaServiceFastMetadata" minOccurs="0"/>
                <xsd:element ref="ns3:MediaServiceDateTaken" minOccurs="0"/>
                <xsd:element ref="ns3:MediaServiceAutoTags" minOccurs="0"/>
                <xsd:element ref="ns4:IconOverla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a6644d3-f248-4067-83c6-e7eac864ebba" elementFormDefault="qualified">
    <xsd:import namespace="http://schemas.microsoft.com/office/2006/documentManagement/types"/>
    <xsd:import namespace="http://schemas.microsoft.com/office/infopath/2007/PartnerControls"/>
    <xsd:element name="_dlc_DocId" ma:index="8" nillable="true" ma:displayName="Document ID Value" ma:description="The value of the document ID assigned to this item." ma:internalName="_dlc_DocId" ma:readOnly="true">
      <xsd:simpleType>
        <xsd:restriction base="dms:Text"/>
      </xsd:simpleType>
    </xsd:element>
    <xsd:element name="_dlc_DocIdUrl" ma:index="9" nillable="true" ma:displayName="Document ID" ma:description="Permanent link to this document." ma:hidden="true" ma:internalName="_dlc_DocIdUrl" ma:readOnly="true">
      <xsd:complexType>
        <xsd:complexContent>
          <xsd:extension base="dms:URL">
            <xsd:sequence>
              <xsd:element name="Url" type="dms:ValidUrl" minOccurs="0" nillable="true"/>
              <xsd:element name="Description" type="xsd:string" nillable="true"/>
            </xsd:sequence>
          </xsd:extension>
        </xsd:complexContent>
      </xsd:complexType>
    </xsd:element>
    <xsd:element name="_dlc_DocIdPersistId" ma:index="10" nillable="true" ma:displayName="Persist ID" ma:description="Keep ID on add." ma:hidden="true" ma:internalName="_dlc_DocIdPersistId" ma:readOnly="true">
      <xsd:simpleType>
        <xsd:restriction base="dms:Boolean"/>
      </xsd:simpleType>
    </xsd:element>
  </xsd:schema>
  <xsd:schema xmlns:xsd="http://www.w3.org/2001/XMLSchema" xmlns:xs="http://www.w3.org/2001/XMLSchema" xmlns:dms="http://schemas.microsoft.com/office/2006/documentManagement/types" xmlns:pc="http://schemas.microsoft.com/office/infopath/2007/PartnerControls" targetNamespace="e809b279-1100-4bb0-a551-872a8498fc5a" elementFormDefault="qualified">
    <xsd:import namespace="http://schemas.microsoft.com/office/2006/documentManagement/types"/>
    <xsd:import namespace="http://schemas.microsoft.com/office/infopath/2007/PartnerControls"/>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element name="MediaServiceDateTaken" ma:index="13" nillable="true" ma:displayName="MediaServiceDateTaken" ma:description="" ma:hidden="true" ma:internalName="MediaServiceDateTaken" ma:readOnly="true">
      <xsd:simpleType>
        <xsd:restriction base="dms:Text"/>
      </xsd:simpleType>
    </xsd:element>
    <xsd:element name="MediaServiceAutoTags" ma:index="14" nillable="true" ma:displayName="MediaServiceAutoTags" ma:description="" ma:internalName="MediaServiceAutoTag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4" elementFormDefault="qualified">
    <xsd:import namespace="http://schemas.microsoft.com/office/2006/documentManagement/types"/>
    <xsd:import namespace="http://schemas.microsoft.com/office/infopath/2007/PartnerControls"/>
    <xsd:element name="IconOverlay" ma:index="15" nillable="true" ma:displayName="IconOverlay" ma:hidden="true" ma:internalName="IconOverlay">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SharedContentType xmlns="Microsoft.SharePoint.Taxonomy.ContentTypeSync" SourceId="c097f1e6-5941-48e7-ac45-8c5509127d4f" ContentTypeId="0x01010014768F94803F42BEA62C5B7969543DC7" PreviousValue="false"/>
</file>

<file path=customXml/item3.xml><?xml version="1.0" encoding="utf-8"?>
<?mso-contentType ?>
<spe:Receivers xmlns:spe="http://schemas.microsoft.com/sharepoint/events">
  <Receiver>
    <Name>Document ID Generator</Name>
    <Synchronization>Synchronous</Synchronization>
    <Type>10001</Type>
    <SequenceNumber>1000</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10002</Type>
    <SequenceNumber>1001</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10004</Type>
    <SequenceNumber>1002</SequenceNumber>
    <Url/>
    <Assembly>Microsoft.Office.DocumentManagement, Version=16.0.0.0, Culture=neutral, PublicKeyToken=71e9bce111e9429c</Assembly>
    <Class>Microsoft.Office.DocumentManagement.Internal.DocIdHandler</Class>
    <Data/>
    <Filter/>
  </Receiver>
  <Receiver>
    <Name>Document ID Generator</Name>
    <Synchronization>Synchronous</Synchronization>
    <Type>10006</Type>
    <SequenceNumber>1003</SequenceNumber>
    <Url/>
    <Assembly>Microsoft.Office.DocumentManagement, Version=16.0.0.0, Culture=neutral, PublicKeyToken=71e9bce111e9429c</Assembly>
    <Class>Microsoft.Office.DocumentManagement.Internal.DocIdHandler</Class>
    <Data/>
    <Filter/>
  </Receiver>
</spe:Receivers>
</file>

<file path=customXml/item4.xml><?xml version="1.0" encoding="utf-8"?>
<?mso-contentType ?>
<FormTemplates xmlns="http://schemas.microsoft.com/sharepoint/v3/contenttype/forms"/>
</file>

<file path=customXml/item5.xml><?xml version="1.0" encoding="utf-8"?>
<p:properties xmlns:p="http://schemas.microsoft.com/office/2006/metadata/properties" xmlns:xsi="http://www.w3.org/2001/XMLSchema-instance" xmlns:pc="http://schemas.microsoft.com/office/infopath/2007/PartnerControls">
  <documentManagement>
    <_dlc_DocId xmlns="6a6644d3-f248-4067-83c6-e7eac864ebba">NAXEWDDVUNHE-1196408984-8623</_dlc_DocId>
    <_dlc_DocIdUrl xmlns="6a6644d3-f248-4067-83c6-e7eac864ebba">
      <Url>https://tgf.sharepoint.com/sites/ESA2F1/GACE/_layouts/15/DocIdRedir.aspx?ID=NAXEWDDVUNHE-1196408984-8623</Url>
      <Description>NAXEWDDVUNHE-1196408984-8623</Description>
    </_dlc_DocIdUrl>
    <_dlc_DocIdPersistId xmlns="6a6644d3-f248-4067-83c6-e7eac864ebba" xsi:nil="true"/>
    <IconOverlay xmlns="http://schemas.microsoft.com/sharepoint/v4" xsi:nil="true"/>
  </documentManagement>
</p:properties>
</file>

<file path=customXml/itemProps1.xml><?xml version="1.0" encoding="utf-8"?>
<ds:datastoreItem xmlns:ds="http://schemas.openxmlformats.org/officeDocument/2006/customXml" ds:itemID="{43617C7F-EF00-4581-96C6-86F43BBF3775}"/>
</file>

<file path=customXml/itemProps2.xml><?xml version="1.0" encoding="utf-8"?>
<ds:datastoreItem xmlns:ds="http://schemas.openxmlformats.org/officeDocument/2006/customXml" ds:itemID="{CE73EE8E-44A5-41AB-AD98-6A5E4CF9953F}"/>
</file>

<file path=customXml/itemProps3.xml><?xml version="1.0" encoding="utf-8"?>
<ds:datastoreItem xmlns:ds="http://schemas.openxmlformats.org/officeDocument/2006/customXml" ds:itemID="{10CF0B80-C7BF-44CE-99C3-1CB8A34DA9C4}"/>
</file>

<file path=customXml/itemProps4.xml><?xml version="1.0" encoding="utf-8"?>
<ds:datastoreItem xmlns:ds="http://schemas.openxmlformats.org/officeDocument/2006/customXml" ds:itemID="{4BA15D28-FDF6-4D5C-980F-35C0C2EC6914}"/>
</file>

<file path=customXml/itemProps5.xml><?xml version="1.0" encoding="utf-8"?>
<ds:datastoreItem xmlns:ds="http://schemas.openxmlformats.org/officeDocument/2006/customXml" ds:itemID="{B2F07A28-3EBA-4E74-BD40-FF71B136D04E}"/>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294</vt:i4>
      </vt:variant>
    </vt:vector>
  </HeadingPairs>
  <TitlesOfParts>
    <vt:vector size="302" baseType="lpstr">
      <vt:lpstr>Overview - Section A</vt:lpstr>
      <vt:lpstr>Impact Indicators - Section B</vt:lpstr>
      <vt:lpstr>Outcome Indicators - Section C</vt:lpstr>
      <vt:lpstr>Coverage Indicators - Section D</vt:lpstr>
      <vt:lpstr> Disaggregation - Section E</vt:lpstr>
      <vt:lpstr>WPTM - Section F</vt:lpstr>
      <vt:lpstr>Print View</vt:lpstr>
      <vt:lpstr>PF Tracker</vt:lpstr>
      <vt:lpstr>_001c6892_fd78_44a6_85a8_ff1c01700cc0</vt:lpstr>
      <vt:lpstr>_00455285_97f3_4265_9156_a310f1d2bf7a</vt:lpstr>
      <vt:lpstr>_01cccfef_5573_4d36_b9d3_e32bd9199c70</vt:lpstr>
      <vt:lpstr>_0215c642_4079_4a66_b33f_02948e5b161c</vt:lpstr>
      <vt:lpstr>_0278b5de_0da4_4498_a134_99a2744a9fab</vt:lpstr>
      <vt:lpstr>_06a30c86_360f_426e_8e45_34c8bc342561</vt:lpstr>
      <vt:lpstr>_0883281e_e21d_43ef_9187_230346f845f9</vt:lpstr>
      <vt:lpstr>_0e3c3e65_3a29_4922_a0c9_f3ec51b7a324</vt:lpstr>
      <vt:lpstr>_12d36ead_3b18_48aa_99d4_80149bed2ddf</vt:lpstr>
      <vt:lpstr>_1345e61d_a8fe_4213_85d7_1db0d6d6f5c1</vt:lpstr>
      <vt:lpstr>_13d458ac_77c9_4e6a_a147_5af884e6c4ac</vt:lpstr>
      <vt:lpstr>_13f5bbc3_a06d_4a3e_b75e_ac6929e1cb91</vt:lpstr>
      <vt:lpstr>_1431f82b_522f_43df_b2d3_994f0389b028</vt:lpstr>
      <vt:lpstr>_15d23191_61cc_42d1_9dac_fbdc3cccac55</vt:lpstr>
      <vt:lpstr>_1634fc88_93cd_4404_9900_542a3d171cb8</vt:lpstr>
      <vt:lpstr>_164e6d09_185f_4eb7_8d48_b40f818dce2a</vt:lpstr>
      <vt:lpstr>_18f86b5a_b47f_41ce_9c9a_1d1ee819627b</vt:lpstr>
      <vt:lpstr>_1adee5ff_c5c9_43db_9c1e_bb4129b790bf</vt:lpstr>
      <vt:lpstr>_1afa72c9_dc27_4c9f_b1ac_7f8bc7410cff</vt:lpstr>
      <vt:lpstr>_1b8aaee3_08fa_47b6_9b44_c592025d5948</vt:lpstr>
      <vt:lpstr>_1bcbb583_e5a9_4a6b_8584_0d82f680244f</vt:lpstr>
      <vt:lpstr>_1cfaffa5_a1e7_40ad_a8cc_cbc751be15bf</vt:lpstr>
      <vt:lpstr>_1e67ed6e_f8e7_4233_8edd_7517e4657684</vt:lpstr>
      <vt:lpstr>_2053b682_1861_471c_93f5_942820d208c6</vt:lpstr>
      <vt:lpstr>_21546636_20c6_4878_ba5b_6cb3d96028d3</vt:lpstr>
      <vt:lpstr>_21e79bef_aeed_4e3b_a2f8_653b27dca3bb</vt:lpstr>
      <vt:lpstr>_23382548_19c5_4f72_b575_25dbca7b1362</vt:lpstr>
      <vt:lpstr>_23debc6e_f89a_4d49_93e8_506d71c4cbb7</vt:lpstr>
      <vt:lpstr>_25903c5a_79da_48aa_a73a_0efa3fa709b3</vt:lpstr>
      <vt:lpstr>_26136ea7_aadc_4ebb_8566_3952be290e1d</vt:lpstr>
      <vt:lpstr>_26874af8_f15f_4555_b6ba_d39eb5bc132c</vt:lpstr>
      <vt:lpstr>_298c6d39_0bd4_41f0_944a_d4ae2b25324e</vt:lpstr>
      <vt:lpstr>_29de1210_4fea_46a8_ac63_eb3a3734b209</vt:lpstr>
      <vt:lpstr>_2c6b8785_2f7e_4ce5_948e_2066c6838182</vt:lpstr>
      <vt:lpstr>_2d70cea4_4aa4_4f76_a44a_d82296fda664</vt:lpstr>
      <vt:lpstr>_2ef5dfde_8ec5_4b0f_b79e_1e3da16c9079</vt:lpstr>
      <vt:lpstr>_2f779270_bafb_4509_b7c1_f9f5a5f6b50c</vt:lpstr>
      <vt:lpstr>_304a4b38_aadb_465f_bec4_ede79462324a</vt:lpstr>
      <vt:lpstr>_305eb9b9_f26b_4f8d_b39a_48a5ef44a883</vt:lpstr>
      <vt:lpstr>_309cb4e6_0866_4b59_9ad8_dce9deb459a4</vt:lpstr>
      <vt:lpstr>_33898a8c_e55b_4fb6_a523_fc8d172930cd</vt:lpstr>
      <vt:lpstr>_339d96ff_1502_408b_8b62_a0d2a6d2aa31</vt:lpstr>
      <vt:lpstr>_33fed0b9_fc27_4763_9047_689a322df055</vt:lpstr>
      <vt:lpstr>_359b0f72_ed0e_44ca_a640_07ddf6593469</vt:lpstr>
      <vt:lpstr>_36760ff8_71ac_4804_83a7_bece45c85ebb</vt:lpstr>
      <vt:lpstr>_3679d719_018c_46c1_a6c9_f5cb6af28e82</vt:lpstr>
      <vt:lpstr>_3753db18_a6c5_4659_9a7b_6f3e612294c8</vt:lpstr>
      <vt:lpstr>_375d0b85_cee6_4f09_8149_d0cb44f763c3</vt:lpstr>
      <vt:lpstr>_376d09b9_13da_4234_ac68_70f4056f39d5</vt:lpstr>
      <vt:lpstr>_38047978_a1a7_461a_87eb_fa3e058626f6</vt:lpstr>
      <vt:lpstr>_3a54c0cb_5d61_44ab_9f5f_59c0b83c7017</vt:lpstr>
      <vt:lpstr>_3bcdfaf5_b271_49d0_bd36_4a3396322792</vt:lpstr>
      <vt:lpstr>_3c2344d6_25d2_47b1_b174_e16f09cd5031</vt:lpstr>
      <vt:lpstr>_3c45532e_4503_44c3_aed1_88e3c7145bca</vt:lpstr>
      <vt:lpstr>_3d3c76b6_9fcf_4cb5_b2a3_ba632337362e</vt:lpstr>
      <vt:lpstr>_3d4133d5_383c_4a50_aac6_5c005d62eb60</vt:lpstr>
      <vt:lpstr>_3f450a54_eabe_42be_b6a5_18c086a5d786</vt:lpstr>
      <vt:lpstr>_3f5bc5e8_4a3f_44a3_957f_8c557ebfc227</vt:lpstr>
      <vt:lpstr>_401f5dde_c830_4e36_aa50_755b94089973</vt:lpstr>
      <vt:lpstr>_44e69fde_25b9_445d_a789_b274cefe8c85</vt:lpstr>
      <vt:lpstr>_47deab8b_5576_4154_a23c_955e1b8ae87d</vt:lpstr>
      <vt:lpstr>_48c10acb_0239_43bd_b1e5_78cda5a58d6a</vt:lpstr>
      <vt:lpstr>_495f6c6d_af8a_4571_9bad_207f51a6daa3</vt:lpstr>
      <vt:lpstr>_4a9781ea_cb28_45a4_8bf0_5c0208bcf490</vt:lpstr>
      <vt:lpstr>_4b36df75_ea3b_4116_b8ac_4a66abe762ad</vt:lpstr>
      <vt:lpstr>_4b7bb144_c4f2_43ec_aa53_4cd0ce38b239</vt:lpstr>
      <vt:lpstr>_4b8d00e4_3b44_4af0_94c2_6912b8089f7c</vt:lpstr>
      <vt:lpstr>_4cad3db9_25d4_4d90_9cfa_f7648bdc2dcd</vt:lpstr>
      <vt:lpstr>_4e28d14a_809b_451a_94f7_5adb1a78a192</vt:lpstr>
      <vt:lpstr>_4e3ce3cc_8312_431b_a087_d993964fb260</vt:lpstr>
      <vt:lpstr>_4ede0df7_bdae_485c_a6aa_cd381b32466f</vt:lpstr>
      <vt:lpstr>_4f36af19_06bf_4c59_990d_586822b3d259</vt:lpstr>
      <vt:lpstr>_51b611bd_a560_42d0_9976_577e62d2b71d</vt:lpstr>
      <vt:lpstr>_52d6fc62_59f3_4757_a084_a8aeafb48d9b</vt:lpstr>
      <vt:lpstr>_53066892_24de_428a_ae98_ea86638a4c62</vt:lpstr>
      <vt:lpstr>_5486feae_3dbd_4704_9f21_63bc76d59ea7</vt:lpstr>
      <vt:lpstr>_54a6d417_0f88_419b_b432_0cc200aa6916</vt:lpstr>
      <vt:lpstr>_56054dfa_b687_4a06_b8be_e876776b18ab</vt:lpstr>
      <vt:lpstr>_5b7646f1_deb1_444c_8f7b_face02ce60fb</vt:lpstr>
      <vt:lpstr>_5bdd240d_fc66_4b36_8d87_3013bbac9fbc</vt:lpstr>
      <vt:lpstr>_5f13bfaa_aeeb_4829_86ea_2f5ba79220b2</vt:lpstr>
      <vt:lpstr>_6017e447_f4b2_4605_8be3_67be82447dcf</vt:lpstr>
      <vt:lpstr>_616adcc7_34de_4b6d_b9e7_5b8149c795b2</vt:lpstr>
      <vt:lpstr>_6183a324_5987_4313_bf0b_c4cb232c1541</vt:lpstr>
      <vt:lpstr>_62c70513_beef_429b_9eed_4a067e91b0bf</vt:lpstr>
      <vt:lpstr>_63de57f1_547d_4bd8_8c72_4f7979df3206</vt:lpstr>
      <vt:lpstr>_651c1cff_29dc_4f61_8994_ff4aa592187f</vt:lpstr>
      <vt:lpstr>_654bca83_10b5_4fb3_962f_80e82dfc63ce</vt:lpstr>
      <vt:lpstr>_661b52bf_a29e_4aa2_a778_97206df48679</vt:lpstr>
      <vt:lpstr>_6834aec6_db58_4138_a983_eb16ae5d5835</vt:lpstr>
      <vt:lpstr>_6b7b095a_5e69_4c56_b186_9b24f30d5a48</vt:lpstr>
      <vt:lpstr>_6bfbc2ef_76fe_410c_bf4f_994b5f823aa4</vt:lpstr>
      <vt:lpstr>_6d5159db_9889_4f1d_af47_2635874bd376</vt:lpstr>
      <vt:lpstr>_6e6943dc_a39b_4021_932f_cfd2e12ee608</vt:lpstr>
      <vt:lpstr>_6eba2265_9c0a_4fa8_b215_4631c12b72cc</vt:lpstr>
      <vt:lpstr>_701f0c03_9414_4eed_aa90_d3a25a219442</vt:lpstr>
      <vt:lpstr>_71b6afba_85be_4c4b_9b19_636242058b4f</vt:lpstr>
      <vt:lpstr>_7229c5f0_1cfd_41e2_b5fe_a739cdd4cb93</vt:lpstr>
      <vt:lpstr>_72f52029_1603_4455_a732_551994875f57</vt:lpstr>
      <vt:lpstr>_73b8f8b2_6e79_470e_91d5_fe608e8a3a44</vt:lpstr>
      <vt:lpstr>_73e7dab0_4f37_4b6e_8769_8e6f73bb0e93</vt:lpstr>
      <vt:lpstr>_75ababd8_1698_4952_b223_40ced6310282</vt:lpstr>
      <vt:lpstr>_75d9aa75_b8d8_4651_8804_27fca496d650</vt:lpstr>
      <vt:lpstr>_7638a94a_e06b_4d66_97b8_ac609d3da203</vt:lpstr>
      <vt:lpstr>_76ec722d_231e_43e2_a272_cb3feef456da</vt:lpstr>
      <vt:lpstr>_77290f0f_e3b8_410c_9e2a_f33b99973795</vt:lpstr>
      <vt:lpstr>_779b0207_1267_4760_b2e2_850e0608884a</vt:lpstr>
      <vt:lpstr>_79f2b382_fc32_4a0d_a81d_a7737cdf93b9</vt:lpstr>
      <vt:lpstr>_7abccd6d_b26a_464a_a34f_823b62ef9461</vt:lpstr>
      <vt:lpstr>_7cdc6ffc_7316_43a3_8c10_94815252d4bc</vt:lpstr>
      <vt:lpstr>_7dd1a1e8_b3e5_4977_b435_92933762fedb</vt:lpstr>
      <vt:lpstr>_7de09912_e7b9_48e5_b4a3_1bd0d462b523</vt:lpstr>
      <vt:lpstr>_7e0af408_1d4d_4918_a66a_00c5cfa30842</vt:lpstr>
      <vt:lpstr>_7ea43aa2_3fad_4650_821c_ea2dc5b2b6d6</vt:lpstr>
      <vt:lpstr>_7eb4c845_5a41_40d0_9d14_14e87d96cf8b</vt:lpstr>
      <vt:lpstr>_8273a11c_a030_45ba_bf8f_2b577e1aa93b</vt:lpstr>
      <vt:lpstr>_82b810a8_4ed0_4323_bc38_7e1a937be1f8</vt:lpstr>
      <vt:lpstr>_83998ab1_4075_4c07_9dc0_ddad2642fdb3</vt:lpstr>
      <vt:lpstr>_83a8b122_8cd9_4c5d_9e26_19949421dbb8</vt:lpstr>
      <vt:lpstr>_83be5d15_62e9_4a5e_bc77_b4f672b561a7</vt:lpstr>
      <vt:lpstr>_83f715f3_c05f_4638_9164_afea41293c9f</vt:lpstr>
      <vt:lpstr>_85309e65_0086_4de6_bacc_f6933ab3af57</vt:lpstr>
      <vt:lpstr>_85dddee6_5e50_414d_af9f_ec761d50a3f0</vt:lpstr>
      <vt:lpstr>_862ffe01_c829_453b_8951_9acfdd7e0f24</vt:lpstr>
      <vt:lpstr>_864425d0_252a_4246_909e_cc0826e707f2</vt:lpstr>
      <vt:lpstr>_864a610c_7ddb_4dd2_ada2_66e0cf299993</vt:lpstr>
      <vt:lpstr>_872311fc_11bb_401c_8b93_291ded9ec451</vt:lpstr>
      <vt:lpstr>_88ed285f_de91_449e_84a4_7a52aed0ebf3</vt:lpstr>
      <vt:lpstr>_8945f316_fd9d_4e19_b3cd_c0c8202a52db</vt:lpstr>
      <vt:lpstr>_8b18b770_efb1_48d9_b29d_e5cd963495d7</vt:lpstr>
      <vt:lpstr>_8d9f9399_d674_44d3_98fa_9bdc7c2dff17</vt:lpstr>
      <vt:lpstr>_8db12a94_6c80_4faf_a302_903e25bd6f79</vt:lpstr>
      <vt:lpstr>_8fa4d884_a5b1_4041_8cad_fbf4720a13d4</vt:lpstr>
      <vt:lpstr>_9087c8c2_884b_4622_8f2d_57b54106821e</vt:lpstr>
      <vt:lpstr>_9163a4e6_3076_442b_bf37_db0a0a62793a</vt:lpstr>
      <vt:lpstr>_92f1cb30_b2ad_4daf_95b0_119c0d135fd1</vt:lpstr>
      <vt:lpstr>_930b7851_3ac3_4bcf_9e4b_22a06ac50203</vt:lpstr>
      <vt:lpstr>_94d3282f_3684_49c4_abb1_f025fe07131b</vt:lpstr>
      <vt:lpstr>_95a49378_9a3f_4412_a549_0577663ad28e</vt:lpstr>
      <vt:lpstr>_967a12c6_2ed8_4791_b4cb_55f0a388626b</vt:lpstr>
      <vt:lpstr>_96ec92fb_3071_400a_b07e_18bb253f93d4</vt:lpstr>
      <vt:lpstr>_979ccfd5_b55a_4492_8e26_a6633c09ca4c</vt:lpstr>
      <vt:lpstr>_97db3924_742c_4f61_af12_dab7752ccc44</vt:lpstr>
      <vt:lpstr>_98dd2794_3fe3_445a_8e9e_0ebaa7f08eb6</vt:lpstr>
      <vt:lpstr>_99c3b064_facc_46ff_8835_927313074f4d</vt:lpstr>
      <vt:lpstr>_9a975b68_4a25_421c_bf56_ce3e9602ca12</vt:lpstr>
      <vt:lpstr>_9b1ce367_9e63_45e5_8881_b07da8f64aba</vt:lpstr>
      <vt:lpstr>_9bca454b_cfcc_4af5_ace0_6d8efc367b3f</vt:lpstr>
      <vt:lpstr>_9c8612d6_cb9f_4fcd_b707_4fdfc8d07b47</vt:lpstr>
      <vt:lpstr>_9d5a644f_9e3c_487b_9af4_779a60541f4e</vt:lpstr>
      <vt:lpstr>_9d6a5d82_356c_4557_b100_0ad2bb784173</vt:lpstr>
      <vt:lpstr>_9f9fdd59_86c9_4295_b308_3619d68d6aaf</vt:lpstr>
      <vt:lpstr>_a03a6191_0fac_4b3d_8708_48fbb91918a6</vt:lpstr>
      <vt:lpstr>_a06ae70f_aaf6_4179_9a0c_964df3537fbf</vt:lpstr>
      <vt:lpstr>_a06d7903_f4dc_429c_b13c_c30db338eb1e</vt:lpstr>
      <vt:lpstr>_a0c17c41_3282_4726_86a7_49765b8bf0c4</vt:lpstr>
      <vt:lpstr>_a1cb2bed_c11f_48c1_a113_9c692663f3af</vt:lpstr>
      <vt:lpstr>_a395564a_2e4f_42b7_9d4d_76ed548224d3</vt:lpstr>
      <vt:lpstr>_a453bbe4_4a2a_4ee3_9728_f518965085eb</vt:lpstr>
      <vt:lpstr>_a676465c_2e79_4840_afcd_6eb0129d896a</vt:lpstr>
      <vt:lpstr>_a6821334_9358_419c_a9a9_7d5c73ab6037</vt:lpstr>
      <vt:lpstr>_a6b20fb9_370d_458d_9f1c_8b11b3cb6b04</vt:lpstr>
      <vt:lpstr>_a77b9ff2_ff4b_4e64_b1e4_e49d08d0f32e</vt:lpstr>
      <vt:lpstr>_a832b80c_0523_4735_817a_20d55c98a2a0</vt:lpstr>
      <vt:lpstr>_a8f46077_3c03_49ff_b812_2b8ac08cae66</vt:lpstr>
      <vt:lpstr>_abbd2de4_555f_487e_a305_ee28249928f4</vt:lpstr>
      <vt:lpstr>_abcb1332_3cc3_40cb_9eb6_e49185148047</vt:lpstr>
      <vt:lpstr>_ac08cb03_6077_4c30_afb1_9bc3cfdd6cfc</vt:lpstr>
      <vt:lpstr>_ac51a6a0_00ac_43cc_b808_1917a53d59b7</vt:lpstr>
      <vt:lpstr>_aca7f1bf_77d4_41d2_b85a_8fc4694aaa5d</vt:lpstr>
      <vt:lpstr>_ad718d62_e2fd_4c3a_a018_8c8f5eec5644</vt:lpstr>
      <vt:lpstr>_ae89798c_a193_4fe1_9819_3f2c3b1603cb</vt:lpstr>
      <vt:lpstr>_aef23396_73a2_4449_b64b_574e315ee717</vt:lpstr>
      <vt:lpstr>_af4893e4_fb2a_43c4_a459_75a79635184d</vt:lpstr>
      <vt:lpstr>_b01f6605_c50f_49e5_8841_306b902e21b5</vt:lpstr>
      <vt:lpstr>_b11cf680_a844_40de_8411_c7f96b2201c9</vt:lpstr>
      <vt:lpstr>_b160eb14_1a9e_4a15_af5d_5ad4beec3850</vt:lpstr>
      <vt:lpstr>_b18e5aaa_ad86_482a_97e6_da2f2e826291</vt:lpstr>
      <vt:lpstr>_b25b57c0_b3c6_4bd0_84af_ecd0c047480e</vt:lpstr>
      <vt:lpstr>_b2dcf42e_b53d_4d97_b0ac_dd70231fb7f7</vt:lpstr>
      <vt:lpstr>_b34a64d7_780c_4ced_9c66_550ac8940730</vt:lpstr>
      <vt:lpstr>_b3690b63_c962_4f4f_8079_62ad9538cdac</vt:lpstr>
      <vt:lpstr>_b4a871df_6a0f_4103_a22f_8f40cae6fea8</vt:lpstr>
      <vt:lpstr>_b4d46ca2_f06b_4572_9f1c_bea02c988104</vt:lpstr>
      <vt:lpstr>_b6919358_cf97_4469_b8d0_568a7fbf797c</vt:lpstr>
      <vt:lpstr>_b9c6b527_c2c5_4200_bb21_b9257f2bb2c1</vt:lpstr>
      <vt:lpstr>_bb5fa5c3_145c_4557_9c82_0d8572ffee1d</vt:lpstr>
      <vt:lpstr>_bb8ea907_72a2_4c31_914c_8f6c5afa1ca6</vt:lpstr>
      <vt:lpstr>_bd8c6a42_6cde_4c17_9f1a_04e7b83fd063</vt:lpstr>
      <vt:lpstr>_bdd2307f_8507_4400_9474_1ca817ae31e1</vt:lpstr>
      <vt:lpstr>_be50546c_31c0_486d_bfdf_73f44f0cb8fc</vt:lpstr>
      <vt:lpstr>_bf857707_f3ed_43ba_b26e_78e553c3b599</vt:lpstr>
      <vt:lpstr>_c021eee3_85ca_4b4c_871f_c2ca4000adb3</vt:lpstr>
      <vt:lpstr>_c095f759_c9ea_4c35_a54f_59e25c4e1c57</vt:lpstr>
      <vt:lpstr>_c1e3d9da_0aa8_4938_92fd_28ad968bd219</vt:lpstr>
      <vt:lpstr>_c203bb8b_fb5b_4846_b4c2_944ce13f32a1</vt:lpstr>
      <vt:lpstr>_c438aaa1_5662_46ac_b40e_79add5b8ca04</vt:lpstr>
      <vt:lpstr>_c5215829_b145_48a6_a963_f0a9fee020ba</vt:lpstr>
      <vt:lpstr>_c68c9230_a81a_494e_9d15_a3b3f7da6cca</vt:lpstr>
      <vt:lpstr>_c7239f8e_e972_4d0a_ac9c_049341720ca8</vt:lpstr>
      <vt:lpstr>_c811d6c6_78b7_497a_b948_2c1cd9a8b3fc</vt:lpstr>
      <vt:lpstr>_c816eaf8_2a56_4799_b99e_46cc75b95513</vt:lpstr>
      <vt:lpstr>_c8b99741_29de_4fd3_b61f_0ba79d0dd1ac</vt:lpstr>
      <vt:lpstr>_cac419b3_94d5_4499_8350_ba1348bbc897</vt:lpstr>
      <vt:lpstr>_cc652be8_c987_44b0_a7b8_b38f24a774fd</vt:lpstr>
      <vt:lpstr>_cf358620_ea1f_4f84_9d7c_ff40c9a3a492</vt:lpstr>
      <vt:lpstr>_cfca620f_de97_4c28_a5c1_f2dac12ee56a</vt:lpstr>
      <vt:lpstr>_d0e6db09_4210_45d4_bc55_3258a5a7becd</vt:lpstr>
      <vt:lpstr>_d3eb7cad_d1db_4bc0_b960_bce22b805e0e</vt:lpstr>
      <vt:lpstr>_d4636bb9_1f56_4ee7_8c2d_ea3290e38adc</vt:lpstr>
      <vt:lpstr>_d55f73ea_40dd_46a0_b46b_1f915532d5da</vt:lpstr>
      <vt:lpstr>_d62bbd88_c7fe_4846_8ed9_76818d8946c8</vt:lpstr>
      <vt:lpstr>_d72177c9_4374_45f7_b5a5_f0b6222e9566</vt:lpstr>
      <vt:lpstr>_d87efec4_c031_4381_b43e_3ae3f8a86788</vt:lpstr>
      <vt:lpstr>_d8b44ed0_a865_499e_aa2c_09925ed64c24</vt:lpstr>
      <vt:lpstr>_d8b6f88d_18a9_4a50_9ece_d7e8745a30d8</vt:lpstr>
      <vt:lpstr>_d8f3b323_94ba_4c08_b760_0447353ff6ee</vt:lpstr>
      <vt:lpstr>_d9225ee9_4711_40fa_bb89_6747c9d62bad</vt:lpstr>
      <vt:lpstr>_d93c4c11_f795_4c65_88eb_c43040eba27e</vt:lpstr>
      <vt:lpstr>_dc244658_5d04_4680_ae26_7c2a4a1462b8</vt:lpstr>
      <vt:lpstr>_dc25d21c_45d9_4b57_9fa2_820fd10faadb</vt:lpstr>
      <vt:lpstr>_dd5cbb23_508a_4a49_9ee3_de02706f296e</vt:lpstr>
      <vt:lpstr>_de8310b5_e4d3_4b94_b262_26a424148ac2</vt:lpstr>
      <vt:lpstr>_e0830cff_d0fc_4c0b_a8ac_7345384e8ae1</vt:lpstr>
      <vt:lpstr>_e0bc3c4f_03b9_401c_9444_2ae25857d1f6</vt:lpstr>
      <vt:lpstr>_e1369199_9199_4522_8093_a9305b6b0ad3</vt:lpstr>
      <vt:lpstr>_e3593433_048f_4c41_83d3_f74a839a639f</vt:lpstr>
      <vt:lpstr>_e389a366_963d_4cab_84cb_bcef3e4821a3</vt:lpstr>
      <vt:lpstr>_e396fc33_e267_4f95_9a9f_e7da1297f164</vt:lpstr>
      <vt:lpstr>_e3fd5f4b_01b0_4087_9e0e_fd0199800be6</vt:lpstr>
      <vt:lpstr>_e49ca72f_320d_4468_afc1_5eb8b190d587</vt:lpstr>
      <vt:lpstr>_e49fabde_6efa_4135_8c8d_4118210038ac</vt:lpstr>
      <vt:lpstr>_e4b1e3b9_6a2a_43ea_8ece_3c48082dabab</vt:lpstr>
      <vt:lpstr>_e5e0e9c5_229b_41b4_a9b1_b5fd68f1f31c</vt:lpstr>
      <vt:lpstr>_e6620337_bf44_48f3_a7fd_0125cc2c6be7</vt:lpstr>
      <vt:lpstr>_e6d95e65_44bf_4846_b78f_816689d6036f</vt:lpstr>
      <vt:lpstr>_e87ea5ec_8175_4472_bb44_1f8c96df1ee4</vt:lpstr>
      <vt:lpstr>_ea0a6aff_050a_4e7c_bb67_efe887a6ff8c</vt:lpstr>
      <vt:lpstr>_eab21347_0473_4b4a_b4eb_6c1a24a63d27</vt:lpstr>
      <vt:lpstr>_eabb6097_6646_49fe_9d42_cce1d696601b</vt:lpstr>
      <vt:lpstr>_eb2cf46f_a0f0_4630_901f_de172259091d</vt:lpstr>
      <vt:lpstr>_eb3b74db_a8d6_402c_ac1d_1c28f71341c5</vt:lpstr>
      <vt:lpstr>_eb4483fc_2324_472e_8d9d_7d61a85d6621</vt:lpstr>
      <vt:lpstr>_eb940844_13db_4509_a1c4_ff0a8c68abd7</vt:lpstr>
      <vt:lpstr>_ec76c0ec_f1db_41e2_a79d_43833dafa6c1</vt:lpstr>
      <vt:lpstr>_edacc156_af86_4bf8_90dd_b9a22fc62817</vt:lpstr>
      <vt:lpstr>_eecf7cf0_e9be_48ee_b1b4_c9465f1f4e45</vt:lpstr>
      <vt:lpstr>_ef71a926_ed34_4a30_a966_0474ab63e5f6</vt:lpstr>
      <vt:lpstr>_ef76cfb9_67e1_4915_af45_a872c6c08e17</vt:lpstr>
      <vt:lpstr>_f1c519aa_961b_42b6_a4f4_d9f451ddf622</vt:lpstr>
      <vt:lpstr>_f25f0134_a952_4eb1_bd5d_4a854d76f318</vt:lpstr>
      <vt:lpstr>_f2e17f54_33e5_4fb3_8547_527de2a7d0ac</vt:lpstr>
      <vt:lpstr>_f3654abd_3fbc_41ef_a2e7_0d54ea478341</vt:lpstr>
      <vt:lpstr>_f4779d60_785c_467d_9fde_6155983cc694</vt:lpstr>
      <vt:lpstr>_f58d18c7_1d35_433b_a6a3_d9e3f83484c8</vt:lpstr>
      <vt:lpstr>_f6a03b9c_bb28_437d_9628_390d1e118eca</vt:lpstr>
      <vt:lpstr>_f7ffda0a_af79_4172_b8c8_2aa06a6c7d1e</vt:lpstr>
      <vt:lpstr>_f873c4bc_f7cc_4b44_ad07_3617513d80ee</vt:lpstr>
      <vt:lpstr>_f8d7ef06_1dee_470c_8158_06415f88b21a</vt:lpstr>
      <vt:lpstr>_fba43122_7879_4bc6_ab59_ece879d4dafd</vt:lpstr>
      <vt:lpstr>_fc2ec0bb_6f59_4d01_800e_137fca9bba62</vt:lpstr>
      <vt:lpstr>_fccfb4fa_0a30_41be_9334_74bc5779fbd3</vt:lpstr>
      <vt:lpstr>_fd286dae_26cb_4aad_a5f8_c4e877a2e920</vt:lpstr>
      <vt:lpstr>_fe1fc4f2_e57c_4328_acb9_6e901a0a2e1c</vt:lpstr>
      <vt:lpstr>_ff6d5dd3_ab8b_4fe2_bcbe_548b33210bc7</vt:lpstr>
      <vt:lpstr>_ff85bbe8_e093_4bde_9ecb_ca8f310bef73</vt:lpstr>
      <vt:lpstr>AIM_Coverage_Disaggregation__c.AIM_Year__c</vt:lpstr>
      <vt:lpstr>AIM_Coverage_Indicator__c.AIM_Geographic_Coverage__c</vt:lpstr>
      <vt:lpstr>AIM_Coverage_Indicator__c.AIM_Rating_Cumulation_Type__c</vt:lpstr>
      <vt:lpstr>AIM_Coverage_Indicator__c.AIM_Year__c</vt:lpstr>
      <vt:lpstr>AIM_Coverage_Indicator_Targets_Results__c.AIM_Mark_if_target_is_TBD__c</vt:lpstr>
      <vt:lpstr>AIM_Impact_Disaggregation__c.AIM_Baseline_Year__c</vt:lpstr>
      <vt:lpstr>AIM_Impact_Indicator__c.AIM_Baseline_Year__c</vt:lpstr>
      <vt:lpstr>AIM_Impact_Indicator_Targets_Results__c.AIM_Mark_if_target_is_TBD__c</vt:lpstr>
      <vt:lpstr>AIM_Outcome_Disaggregation__c.AIM_Baseline_Year__c</vt:lpstr>
      <vt:lpstr>AIM_Outcome_Indicator__c.AIM_Baseline_Year__c</vt:lpstr>
      <vt:lpstr>AIM_Outcome_Indicator_Targets_Result__c.AIM_Mark_if_target_is_TBD__c</vt:lpstr>
      <vt:lpstr>CoverageColumn</vt:lpstr>
      <vt:lpstr>CoverageStart</vt:lpstr>
      <vt:lpstr>'Account Role'!Extract</vt:lpstr>
      <vt:lpstr>KeyActivityColumn</vt:lpstr>
      <vt:lpstr>KeyActivityStart</vt:lpstr>
      <vt:lpstr>'Coverage Indicators - Section D'!List</vt:lpstr>
      <vt:lpstr>List</vt:lpstr>
      <vt:lpstr>PICKLISTKEYVALUEPAIR</vt:lpstr>
      <vt:lpstr>' Disaggregation - Section E'!Print_Area</vt:lpstr>
      <vt:lpstr>'Coverage Indicators - Section D'!Print_Area</vt:lpstr>
      <vt:lpstr>'Impact Indicators - Section B'!Print_Area</vt:lpstr>
      <vt:lpstr>'Outcome Indicators - Section C'!Print_Area</vt:lpstr>
      <vt:lpstr>'Overview - Section A'!Print_Area</vt:lpstr>
      <vt:lpstr>'Print View'!Print_Area</vt:lpstr>
      <vt:lpstr>RegionColumn</vt:lpstr>
      <vt:lpstr>RegionStart</vt:lpstr>
      <vt:lpstr>XAuthorInvalidPicklistData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Tanaka Ndowa</dc:creator>
  <cp:lastModifiedBy>HP Split</cp:lastModifiedBy>
  <cp:lastPrinted>2017-05-18T07:28:23Z</cp:lastPrinted>
  <dcterms:created xsi:type="dcterms:W3CDTF">2016-09-24T07:20:04Z</dcterms:created>
  <dcterms:modified xsi:type="dcterms:W3CDTF">2017-05-20T15:45:26Z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BUILDER_RUNTIME_FILE">
    <vt:lpwstr>true</vt:lpwstr>
  </property>
  <property fmtid="{D5CDD505-2E9C-101B-9397-08002B2CF9AE}" pid="3" name="ContentTypeId">
    <vt:lpwstr>0x0101001BCBA53402ABCB43BB147A5E0B9BDFED</vt:lpwstr>
  </property>
  <property fmtid="{D5CDD505-2E9C-101B-9397-08002B2CF9AE}" pid="4" name="_dlc_DocId">
    <vt:lpwstr>RM2R575YRTXY-767842214-28</vt:lpwstr>
  </property>
  <property fmtid="{D5CDD505-2E9C-101B-9397-08002B2CF9AE}" pid="5" name="_dlc_DocIdUrl">
    <vt:lpwstr>https://tgf.sharepoint.com/sites/TSGMT6/MOZ1/_layouts/15/DocIdRedir.aspx?ID=RM2R575YRTXY-767842214-28, RM2R575YRTXY-767842214-28</vt:lpwstr>
  </property>
  <property fmtid="{D5CDD505-2E9C-101B-9397-08002B2CF9AE}" pid="6" name="_dlc_DocIdItemGuid">
    <vt:lpwstr>374e3a02-984a-47b5-b699-8c2351a6b954</vt:lpwstr>
  </property>
  <property fmtid="{D5CDD505-2E9C-101B-9397-08002B2CF9AE}" pid="7" name="URL">
    <vt:lpwstr/>
  </property>
</Properties>
</file>