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https://worldhealthorg-my.sharepoint.com/personal/arroyog_who_int/Documents/Desktop/Global Fund Proposal/Final (2)/"/>
    </mc:Choice>
  </mc:AlternateContent>
  <xr:revisionPtr revIDLastSave="901" documentId="8_{F0DA0AC6-73D0-4CD2-BA38-59EC0C1890AA}" xr6:coauthVersionLast="47" xr6:coauthVersionMax="47" xr10:uidLastSave="{B378C7F6-37DC-4541-90E4-C84CDA1F0F5B}"/>
  <bookViews>
    <workbookView xWindow="-110" yWindow="-110" windowWidth="19420" windowHeight="10420" tabRatio="880" firstSheet="5" activeTab="5" xr2:uid="{00000000-000D-0000-FFFF-FFFF00000000}"/>
  </bookViews>
  <sheets>
    <sheet name="Pivot4" sheetId="9" state="hidden" r:id="rId1"/>
    <sheet name="Pivot3" sheetId="7" state="hidden" r:id="rId2"/>
    <sheet name="Pivot2" sheetId="6" state="hidden" r:id="rId3"/>
    <sheet name="Pivot1" sheetId="5" state="hidden" r:id="rId4"/>
    <sheet name="Pivot5" sheetId="10" state="hidden" r:id="rId5"/>
    <sheet name="Global CHW" sheetId="20" r:id="rId6"/>
    <sheet name="APS 2023" sheetId="21" r:id="rId7"/>
    <sheet name="APE phase out" sheetId="24" r:id="rId8"/>
    <sheet name="Elegible APE" sheetId="23" r:id="rId9"/>
    <sheet name="Priority Districts" sheetId="22" r:id="rId10"/>
    <sheet name="CHW FdC" sheetId="25" r:id="rId11"/>
    <sheet name="CHW CCS" sheetId="26" r:id="rId12"/>
  </sheets>
  <externalReferences>
    <externalReference r:id="rId13"/>
    <externalReference r:id="rId14"/>
    <externalReference r:id="rId15"/>
  </externalReferences>
  <definedNames>
    <definedName name="_07c6e9ba_e1f0_4c5a_9be5_1f8f2de0a270" localSheetId="7">'[1]update Helper'!#REF!</definedName>
    <definedName name="_07c6e9ba_e1f0_4c5a_9be5_1f8f2de0a270" localSheetId="11">'[1]update Helper'!#REF!</definedName>
    <definedName name="_07c6e9ba_e1f0_4c5a_9be5_1f8f2de0a270" localSheetId="10">'[1]update Helper'!#REF!</definedName>
    <definedName name="_07c6e9ba_e1f0_4c5a_9be5_1f8f2de0a270" localSheetId="5">'[1]update Helper'!#REF!</definedName>
    <definedName name="_07c6e9ba_e1f0_4c5a_9be5_1f8f2de0a270">'[1]update Helper'!#REF!</definedName>
    <definedName name="_1e4eb8fc_811c_44fb_af4b_e630611aebf1" localSheetId="7">#REF!</definedName>
    <definedName name="_1e4eb8fc_811c_44fb_af4b_e630611aebf1" localSheetId="11">#REF!</definedName>
    <definedName name="_1e4eb8fc_811c_44fb_af4b_e630611aebf1" localSheetId="10">#REF!</definedName>
    <definedName name="_1e4eb8fc_811c_44fb_af4b_e630611aebf1" localSheetId="5">#REF!</definedName>
    <definedName name="_1e4eb8fc_811c_44fb_af4b_e630611aebf1">#REF!</definedName>
    <definedName name="_4b8d00e4_3b44_4af0_94c2_6912b8089f7c" localSheetId="7">'[1]Reference Records'!#REF!</definedName>
    <definedName name="_4b8d00e4_3b44_4af0_94c2_6912b8089f7c" localSheetId="5">'[1]Reference Records'!#REF!</definedName>
    <definedName name="_4b8d00e4_3b44_4af0_94c2_6912b8089f7c">'[1]Reference Records'!#REF!</definedName>
    <definedName name="_5486feae_3dbd_4704_9f21_63bc76d59ea7" localSheetId="7">#REF!</definedName>
    <definedName name="_5486feae_3dbd_4704_9f21_63bc76d59ea7" localSheetId="11">#REF!</definedName>
    <definedName name="_5486feae_3dbd_4704_9f21_63bc76d59ea7" localSheetId="10">#REF!</definedName>
    <definedName name="_5486feae_3dbd_4704_9f21_63bc76d59ea7" localSheetId="5">#REF!</definedName>
    <definedName name="_5486feae_3dbd_4704_9f21_63bc76d59ea7">#REF!</definedName>
    <definedName name="_6834aec6_db58_4138_a983_eb16ae5d5835" localSheetId="7">#REF!</definedName>
    <definedName name="_6834aec6_db58_4138_a983_eb16ae5d5835" localSheetId="11">#REF!</definedName>
    <definedName name="_6834aec6_db58_4138_a983_eb16ae5d5835" localSheetId="10">#REF!</definedName>
    <definedName name="_6834aec6_db58_4138_a983_eb16ae5d5835" localSheetId="5">#REF!</definedName>
    <definedName name="_6834aec6_db58_4138_a983_eb16ae5d5835">#REF!</definedName>
    <definedName name="_6b7b095a_5e69_4c56_b186_9b24f30d5a48" localSheetId="7">'[1]Overview - Section A'!#REF!</definedName>
    <definedName name="_6b7b095a_5e69_4c56_b186_9b24f30d5a48" localSheetId="11">'[1]Overview - Section A'!#REF!</definedName>
    <definedName name="_6b7b095a_5e69_4c56_b186_9b24f30d5a48" localSheetId="10">'[1]Overview - Section A'!#REF!</definedName>
    <definedName name="_6b7b095a_5e69_4c56_b186_9b24f30d5a48" localSheetId="5">'[1]Overview - Section A'!#REF!</definedName>
    <definedName name="_6b7b095a_5e69_4c56_b186_9b24f30d5a48">'[1]Overview - Section A'!#REF!</definedName>
    <definedName name="_872311fc_11bb_401c_8b93_291ded9ec451" localSheetId="11">#REF!</definedName>
    <definedName name="_872311fc_11bb_401c_8b93_291ded9ec451" localSheetId="10">#REF!</definedName>
    <definedName name="_872311fc_11bb_401c_8b93_291ded9ec451">#REF!</definedName>
    <definedName name="_92015950_0d4a_4354_be6a_adcd93a70857" localSheetId="11">#REF!</definedName>
    <definedName name="_92015950_0d4a_4354_be6a_adcd93a70857" localSheetId="10">#REF!</definedName>
    <definedName name="_92015950_0d4a_4354_be6a_adcd93a70857">#REF!</definedName>
    <definedName name="_979ccfd5_b55a_4492_8e26_a6633c09ca4c" localSheetId="11">'[1]Reference Records'!#REF!</definedName>
    <definedName name="_979ccfd5_b55a_4492_8e26_a6633c09ca4c" localSheetId="10">'[1]Reference Records'!#REF!</definedName>
    <definedName name="_979ccfd5_b55a_4492_8e26_a6633c09ca4c">'[1]Reference Records'!#REF!</definedName>
    <definedName name="_a06d7903_f4dc_429c_b13c_c30db338eb1e">#REF!</definedName>
    <definedName name="_a676465c_2e79_4840_afcd_6eb0129d896a">#REF!</definedName>
    <definedName name="_a7ecb8b9_6334_4d27_a6e4_bb07adb71898">'[1]Overview - Section A'!#REF!</definedName>
    <definedName name="_b29fac7f_0112_4608_9b2f_b935e3a5c47a">#REF!</definedName>
    <definedName name="_bf857707_f3ed_43ba_b26e_78e553c3b599">#REF!</definedName>
    <definedName name="_de8310b5_e4d3_4b94_b262_26a424148ac2">#REF!</definedName>
    <definedName name="_f25f0134_a952_4eb1_bd5d_4a854d76f318">#REF!</definedName>
    <definedName name="_xlcn.WorksheetConnection_CopyofNiveldeOcupacaoFM.xlsxTable11" hidden="1">Table1</definedName>
    <definedName name="AccountRole">OFFSET('[1]Account Role'!$C$3,1,0,MATCH("*",'[1]Account Role'!$C$3:$C$22,-1)-1,1)</definedName>
    <definedName name="baseline_validation" localSheetId="7">OFFSET([1]Setup!$C$31,1,0,SUMPRODUCT(([0]!Baseline_years_list&lt;&gt;"")+0)-1,1)</definedName>
    <definedName name="baseline_validation" localSheetId="11">OFFSET([1]Setup!$C$31,1,0,SUMPRODUCT((Baseline_years_list&lt;&gt;"")+0)-1,1)</definedName>
    <definedName name="baseline_validation" localSheetId="10">OFFSET([1]Setup!$C$31,1,0,SUMPRODUCT((Baseline_years_list&lt;&gt;"")+0)-1,1)</definedName>
    <definedName name="baseline_validation" localSheetId="5">OFFSET([1]Setup!$C$31,1,0,SUMPRODUCT((Baseline_years_list&lt;&gt;"")+0)-1,1)</definedName>
    <definedName name="baseline_validation">OFFSET([1]Setup!$C$31,1,0,SUMPRODUCT((Baseline_years_list&lt;&gt;"")+0)-1,1)</definedName>
    <definedName name="Baseline_years_list">[1]Setup!$C$31:$C$74</definedName>
    <definedName name="cd" localSheetId="7">#REF!</definedName>
    <definedName name="cd" localSheetId="11">#REF!</definedName>
    <definedName name="cd" localSheetId="10">#REF!</definedName>
    <definedName name="cd" localSheetId="5">#REF!</definedName>
    <definedName name="cd">#REF!</definedName>
    <definedName name="Country">IF('[1]Overview - Section A'!$AN$5="Funding Request",IF('[1]Reference Records'!$B$336&lt;&gt;"",'[1]Reference Records'!$B$336,OFFSET('[1]Reference Records'!$A$349,1,0,MATCH(" ",'[1]Reference Records'!$A$349:$A$395,-1)-1,1)),OFFSET('[1]Reference Records'!$A$398,1,0,MATCH(" ",'[1]Reference Records'!$A$398:$A$399,-1)-1,1))</definedName>
    <definedName name="Coverage_Indicator_Disaggregation">'[1]update Helper'!$A$1484</definedName>
    <definedName name="Coverage_Indicator_Targets__section_D">'[1]update Helper'!$A$509</definedName>
    <definedName name="Coverage_indicators__secton_D">'[1]update Helper'!$A$443</definedName>
    <definedName name="Coverage_Module">OFFSET('[1]Overview - Section A'!$E$102,1,0,MATCH(" ",'[1]Overview - Section A'!$E$102:$E$120,-1)-1,1)</definedName>
    <definedName name="CoverageColumn">'[1]Reference Records'!$A$79:$A$156</definedName>
    <definedName name="CoverageIndicator">OFFSET('[1]Reference Records'!$E$79,1,0,MATCH("*",'[1]Reference Records'!$E$79:$E$156,-1)-1,1)</definedName>
    <definedName name="CoverageStart">'[1]Reference Records'!$A$79:$A$79</definedName>
    <definedName name="FundingRequestPR">IF('[1]Overview - Section A'!$AN$5="Funding Request",IF('[1]Reference Records'!$C$336&lt;&gt;"",OFFSET('[1]Account Role'!$C$3,1,0,MATCH(" ",'[1]Account Role'!$C$3:$C$22,-1)-1,1),OFFSET('[1]Account Role'!$C$30,1,0,MATCH(" ",'[1]Account Role'!$C$30:$C$259,-1)-1,1)),'[1]Overview - Section A'!$AN$6)</definedName>
    <definedName name="Impact_indicator___section_B">'[1]update Helper'!$A$1</definedName>
    <definedName name="Impact_Indicator_Disaggregation">'[1]update Helper'!$A$1180</definedName>
    <definedName name="Impact_indicator_targets___section_B">'[1]update Helper'!$A$37</definedName>
    <definedName name="ImpactIndicator">OFFSET('[1]Reference Records'!$I$4,1,0,MATCH(" ",LEFT('[1]Reference Records'!$I$4:$I$22,255),-1)-1,1)</definedName>
    <definedName name="Instruction__Section_A">#REF!</definedName>
    <definedName name="InstructionA">#REF!</definedName>
    <definedName name="InstructionB">#REF!</definedName>
    <definedName name="InstructionC">#REF!</definedName>
    <definedName name="InstructionD">#REF!</definedName>
    <definedName name="InstructionE">#REF!</definedName>
    <definedName name="InstructionsSectionF">#REF!</definedName>
    <definedName name="Intervention_WPTM">OFFSET('[1]Overview - Section A'!$W$124,1,0,MATCH("*",'[1]Overview - Section A'!$W$124:$W$176,-1)-1,1)</definedName>
    <definedName name="LangOffset">#REF!</definedName>
    <definedName name="List">'[1]Account Role'!$B$2:$B$27</definedName>
    <definedName name="MergedAndDistinctPR">IF(SUMPRODUCT(--([1]Setup!$I$15:$I$41&lt;&gt;""))=0,INDIRECT("FAKE RANGE"),[1]Setup!$I$15:INDEX([1]Setup!$I$15:$I$41,SUMPRODUCT(--([1]Setup!$I$15:$I$41&lt;&gt;""))))</definedName>
    <definedName name="Module_List">OFFSET('[1]Reference Records'!$J$159,1,0,MATCH(" ",LEFT('[1]Reference Records'!$J$159:$J$207,255),-1)-1,1)</definedName>
    <definedName name="ModuleColumn">'[1]Reference Records'!$A$210:$A$328</definedName>
    <definedName name="Modules">OFFSET('[1]Overview - Section A'!$E$102,1,0,MATCH(" ",'[1]Overview - Section A'!$E$102:$E$118,-1)-1,1)</definedName>
    <definedName name="ModuleStart">'[1]Reference Records'!$A$210</definedName>
    <definedName name="Outcome_Indicator_Disaggregation">'[1]update Helper'!$A$876</definedName>
    <definedName name="Outcome_indicators__section_C">'[1]update Helper'!$A$221</definedName>
    <definedName name="Outcome_indicators_Targets__section_C">'[1]update Helper'!$A$257</definedName>
    <definedName name="OutcomeIndicator">OFFSET('[1]Reference Records'!$I$25,1,0,MATCH(" ",LEFT('[1]Reference Records'!$I$25:$I$76,255),-1)-1,1)</definedName>
    <definedName name="Population_by_intervention">'[1]Reference Records'!$A$407:$F$408</definedName>
    <definedName name="PopulationByCoverage">'[1]Reference Records'!$A$613:$F$614</definedName>
    <definedName name="ResponsiblePR">IF('[1]Overview - Section A'!$AN$5="Funding Request",OFFSET('[1]Overview - Section A'!$M$31,1,0,MATCH(" ",'[1]Overview - Section A'!$M$31:$M$41,-1)-1,1),OFFSET('[1]Overview - Section A'!$E$27,1,0,MATCH(" ",'[1]Overview - Section A'!$E$27:$E$28,-1)-1,1))</definedName>
    <definedName name="SectionAPopulation">'[1]Overview - Section A'!$V$124:$V$175</definedName>
    <definedName name="SectionDTab">#REF!</definedName>
    <definedName name="SectionDTable">#REF!</definedName>
    <definedName name="Subset">OFFSET(#REF!,1,0,MATCH(" ",#REF!,-1)-1,1)</definedName>
    <definedName name="TestMB" localSheetId="7">OFFSET([1]Setup!$C$31,1,0,SUMPRODUCT(([0]!Baseline_years_list&lt;&gt;"")+0)-1,1)</definedName>
    <definedName name="TestMB" localSheetId="11">OFFSET([1]Setup!$C$31,1,0,SUMPRODUCT((Baseline_years_list&lt;&gt;"")+0)-1,1)</definedName>
    <definedName name="TestMB" localSheetId="10">OFFSET([1]Setup!$C$31,1,0,SUMPRODUCT((Baseline_years_list&lt;&gt;"")+0)-1,1)</definedName>
    <definedName name="TestMB" localSheetId="5">OFFSET([1]Setup!$C$31,1,0,SUMPRODUCT((Baseline_years_list&lt;&gt;"")+0)-1,1)</definedName>
    <definedName name="TestMB">OFFSET([1]Setup!$C$31,1,0,SUMPRODUCT((Baseline_years_list&lt;&gt;"")+0)-1,1)</definedName>
    <definedName name="WPTM____Section_F">'[1]update Helper'!$A$2689</definedName>
    <definedName name="WPTM_Results">'[1]update Helper'!$A$2855</definedName>
    <definedName name="XAuthorInvalidPicklistData">[1]apttusmetadata!$B$1</definedName>
    <definedName name="XX">'[2]update Helper'!$A$578</definedName>
  </definedNames>
  <calcPr calcId="191029"/>
  <pivotCaches>
    <pivotCache cacheId="0" r:id="rId16"/>
    <pivotCache cacheId="1" r:id="rId17"/>
    <pivotCache cacheId="2" r:id="rId18"/>
    <pivotCache cacheId="3" r:id="rId19"/>
    <pivotCache cacheId="4" r:id="rId2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opy of Nivel de Ocupacao -  FM.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26" l="1"/>
  <c r="C16" i="26"/>
  <c r="D16" i="26" s="1"/>
  <c r="C15" i="26"/>
  <c r="D15" i="26" s="1"/>
  <c r="C14" i="26"/>
  <c r="D14" i="26" s="1"/>
  <c r="D13" i="26"/>
  <c r="C13" i="26"/>
  <c r="C12" i="26"/>
  <c r="D12" i="26" s="1"/>
  <c r="C11" i="26"/>
  <c r="D11" i="26" s="1"/>
  <c r="C10" i="26"/>
  <c r="D10" i="26" s="1"/>
  <c r="D9" i="26"/>
  <c r="C9" i="26"/>
  <c r="C8" i="26"/>
  <c r="D8" i="26" s="1"/>
  <c r="C7" i="26"/>
  <c r="D7" i="26" s="1"/>
  <c r="C6" i="26"/>
  <c r="D6" i="26" s="1"/>
  <c r="C17" i="25"/>
  <c r="D17" i="25" s="1"/>
  <c r="B17" i="25"/>
  <c r="D16" i="25"/>
  <c r="D15" i="25"/>
  <c r="D14" i="25"/>
  <c r="D13" i="25"/>
  <c r="D12" i="25"/>
  <c r="D11" i="25"/>
  <c r="D10" i="25"/>
  <c r="D9" i="25"/>
  <c r="D8" i="25"/>
  <c r="D7" i="25"/>
  <c r="D6" i="25"/>
  <c r="B20" i="24"/>
  <c r="B39" i="20"/>
  <c r="C39" i="20"/>
  <c r="D39" i="20"/>
  <c r="E39" i="20"/>
  <c r="F39" i="20"/>
  <c r="G39" i="20"/>
  <c r="M38" i="20"/>
  <c r="M37" i="20"/>
  <c r="M36" i="20"/>
  <c r="M28" i="20"/>
  <c r="N28" i="20" s="1"/>
  <c r="E18" i="24"/>
  <c r="C18" i="24"/>
  <c r="F17" i="24"/>
  <c r="D17" i="24"/>
  <c r="F16" i="24"/>
  <c r="D16" i="24"/>
  <c r="F15" i="24"/>
  <c r="D15" i="24"/>
  <c r="F14" i="24"/>
  <c r="D14" i="24"/>
  <c r="F13" i="24"/>
  <c r="D13" i="24"/>
  <c r="F12" i="24"/>
  <c r="D12" i="24"/>
  <c r="D11" i="24"/>
  <c r="F10" i="24"/>
  <c r="D10" i="24"/>
  <c r="F9" i="24"/>
  <c r="D9" i="24"/>
  <c r="B8" i="24"/>
  <c r="B7" i="24"/>
  <c r="D7" i="24" s="1"/>
  <c r="E47" i="21"/>
  <c r="E40" i="21"/>
  <c r="E49" i="21"/>
  <c r="E68" i="21"/>
  <c r="D69" i="21"/>
  <c r="E65" i="21"/>
  <c r="E62" i="21"/>
  <c r="E59" i="21"/>
  <c r="E54" i="21"/>
  <c r="E26" i="21"/>
  <c r="E20" i="21"/>
  <c r="C17" i="26" l="1"/>
  <c r="D17" i="26" s="1"/>
  <c r="M39" i="20"/>
  <c r="F8" i="24"/>
  <c r="F7" i="24"/>
  <c r="B18" i="24"/>
  <c r="F18" i="24" s="1"/>
  <c r="D8" i="24"/>
  <c r="D18" i="24" s="1"/>
  <c r="F11" i="24"/>
  <c r="F45" i="23" l="1"/>
  <c r="E45" i="23"/>
  <c r="D45" i="23"/>
  <c r="E36" i="23"/>
  <c r="D43" i="23"/>
  <c r="D34" i="23"/>
  <c r="D33" i="23"/>
  <c r="D15" i="23"/>
  <c r="D14" i="23"/>
  <c r="D13" i="23"/>
  <c r="D10" i="23"/>
  <c r="E10" i="21"/>
  <c r="J39" i="20"/>
  <c r="I39" i="20"/>
  <c r="N38" i="20"/>
  <c r="N37" i="20"/>
  <c r="N36" i="20"/>
  <c r="M35" i="20"/>
  <c r="N35" i="20" s="1"/>
  <c r="M34" i="20"/>
  <c r="N34" i="20" s="1"/>
  <c r="M33" i="20"/>
  <c r="N33" i="20" s="1"/>
  <c r="M31" i="20"/>
  <c r="N31" i="20" s="1"/>
  <c r="M30" i="20"/>
  <c r="N30" i="20" s="1"/>
  <c r="M29" i="20"/>
  <c r="N29" i="20" s="1"/>
  <c r="F17" i="20"/>
  <c r="D17" i="20"/>
  <c r="C17" i="20"/>
  <c r="B17" i="20"/>
  <c r="H16" i="20"/>
  <c r="H15" i="20"/>
  <c r="E15" i="20"/>
  <c r="H14" i="20"/>
  <c r="E14" i="20"/>
  <c r="H13" i="20"/>
  <c r="E13" i="20"/>
  <c r="H12" i="20"/>
  <c r="E12" i="20"/>
  <c r="H11" i="20"/>
  <c r="E11" i="20"/>
  <c r="G10" i="20"/>
  <c r="M32" i="20" s="1"/>
  <c r="N32" i="20" s="1"/>
  <c r="E10" i="20"/>
  <c r="H9" i="20"/>
  <c r="E9" i="20"/>
  <c r="H8" i="20"/>
  <c r="E8" i="20"/>
  <c r="H7" i="20"/>
  <c r="E7" i="20"/>
  <c r="H6" i="20"/>
  <c r="E6" i="20"/>
  <c r="I6" i="20" l="1"/>
  <c r="I12" i="20"/>
  <c r="I9" i="20"/>
  <c r="I14" i="20"/>
  <c r="E69" i="21"/>
  <c r="I7" i="20"/>
  <c r="I11" i="20"/>
  <c r="I8" i="20"/>
  <c r="I15" i="20"/>
  <c r="E17" i="20"/>
  <c r="I13" i="20"/>
  <c r="N39" i="20"/>
  <c r="G17" i="20"/>
  <c r="H10" i="20"/>
  <c r="I10" i="20" s="1"/>
  <c r="H17" i="20" l="1"/>
  <c r="I1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AD60EC-CF1B-43B0-9D6F-D8D9AE9031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90C1BE-0C3B-42A5-8641-E1631C2E8F0F}" name="WorksheetConnection_Copy of Nivel de Ocupacao -  FM.xlsx!Table1" type="102" refreshedVersion="8" minRefreshableVersion="5">
    <extLst>
      <ext xmlns:x15="http://schemas.microsoft.com/office/spreadsheetml/2010/11/main" uri="{DE250136-89BD-433C-8126-D09CA5730AF9}">
        <x15:connection id="Table1" autoDelete="1">
          <x15:rangePr sourceName="_xlcn.WorksheetConnection_CopyofNiveldeOcupacaoFM.xlsxTable11"/>
        </x15:connection>
      </ext>
    </extLst>
  </connection>
</connections>
</file>

<file path=xl/sharedStrings.xml><?xml version="1.0" encoding="utf-8"?>
<sst xmlns="http://schemas.openxmlformats.org/spreadsheetml/2006/main" count="1092" uniqueCount="310">
  <si>
    <t>Cabo Delgado</t>
  </si>
  <si>
    <t>Ancuabe</t>
  </si>
  <si>
    <t>Balama</t>
  </si>
  <si>
    <t>Chiúre</t>
  </si>
  <si>
    <t>Ibo</t>
  </si>
  <si>
    <t>Macomia</t>
  </si>
  <si>
    <t>Mecúfi</t>
  </si>
  <si>
    <t>Meluco</t>
  </si>
  <si>
    <t>Metuge</t>
  </si>
  <si>
    <t>Mocimboa da Praia</t>
  </si>
  <si>
    <t>Montepuez</t>
  </si>
  <si>
    <t>Mueda</t>
  </si>
  <si>
    <t>Muidumbe</t>
  </si>
  <si>
    <t>Namuno</t>
  </si>
  <si>
    <t>Nangade</t>
  </si>
  <si>
    <t>Palma</t>
  </si>
  <si>
    <t>Pemba</t>
  </si>
  <si>
    <t>Quissanga</t>
  </si>
  <si>
    <t>Gaza</t>
  </si>
  <si>
    <t>Chibuto</t>
  </si>
  <si>
    <t>Chicualacuala</t>
  </si>
  <si>
    <t>Chigubo</t>
  </si>
  <si>
    <t>Chokwe</t>
  </si>
  <si>
    <t>Chongoene</t>
  </si>
  <si>
    <t>Guija</t>
  </si>
  <si>
    <t>Limpopo</t>
  </si>
  <si>
    <t xml:space="preserve">Mabalane </t>
  </si>
  <si>
    <t>Mandlakazi</t>
  </si>
  <si>
    <t>Mapai</t>
  </si>
  <si>
    <t>Massangena</t>
  </si>
  <si>
    <t xml:space="preserve">Massingir </t>
  </si>
  <si>
    <t>Xai Xai</t>
  </si>
  <si>
    <t>Inhambane</t>
  </si>
  <si>
    <t>FUNHALOURO</t>
  </si>
  <si>
    <t>GOVURO</t>
  </si>
  <si>
    <t>HOMOINE</t>
  </si>
  <si>
    <t>INHARRIME</t>
  </si>
  <si>
    <t>INHASSORO</t>
  </si>
  <si>
    <t>JANGAMO</t>
  </si>
  <si>
    <t>MABOTE</t>
  </si>
  <si>
    <t>MASSINGA</t>
  </si>
  <si>
    <t>MAXIXE</t>
  </si>
  <si>
    <t>MURRUMBENE</t>
  </si>
  <si>
    <t>PANDA</t>
  </si>
  <si>
    <t>VILANKULO</t>
  </si>
  <si>
    <t>ZAVALA</t>
  </si>
  <si>
    <t>Manica</t>
  </si>
  <si>
    <t>Barue</t>
  </si>
  <si>
    <t>Gondola</t>
  </si>
  <si>
    <t>Guro</t>
  </si>
  <si>
    <t>Macate</t>
  </si>
  <si>
    <t>Machaze</t>
  </si>
  <si>
    <t>Macossa</t>
  </si>
  <si>
    <t>Mossurize</t>
  </si>
  <si>
    <t>Sussundenga</t>
  </si>
  <si>
    <t>Tambara</t>
  </si>
  <si>
    <t>Vanduzi</t>
  </si>
  <si>
    <t>Maputo Provincia</t>
  </si>
  <si>
    <t>Boane</t>
  </si>
  <si>
    <t>Magude</t>
  </si>
  <si>
    <t>Manhiça</t>
  </si>
  <si>
    <t>Marracuene</t>
  </si>
  <si>
    <t>Matutuine</t>
  </si>
  <si>
    <t>Moamba</t>
  </si>
  <si>
    <t>Namaacha</t>
  </si>
  <si>
    <t>Nampula</t>
  </si>
  <si>
    <t>Angoche</t>
  </si>
  <si>
    <t>ERATI</t>
  </si>
  <si>
    <t>Ilha de Moçambique</t>
  </si>
  <si>
    <t>LALAUA</t>
  </si>
  <si>
    <t>LARDE</t>
  </si>
  <si>
    <t>Liúpo</t>
  </si>
  <si>
    <t>Malema</t>
  </si>
  <si>
    <t>MECONTA</t>
  </si>
  <si>
    <t>MECUBURI</t>
  </si>
  <si>
    <t>MEMBA</t>
  </si>
  <si>
    <t>MOGINCUAL</t>
  </si>
  <si>
    <t>Mogovolas</t>
  </si>
  <si>
    <t>MOMA</t>
  </si>
  <si>
    <t>Monapo</t>
  </si>
  <si>
    <t>MOSSURIL</t>
  </si>
  <si>
    <t>Muecate</t>
  </si>
  <si>
    <t>Murrupula</t>
  </si>
  <si>
    <t>NACALA PORTO</t>
  </si>
  <si>
    <t>NACALA VELHA</t>
  </si>
  <si>
    <t>NACAROA</t>
  </si>
  <si>
    <t>NAMPULA</t>
  </si>
  <si>
    <t xml:space="preserve">Rapale </t>
  </si>
  <si>
    <t>RIBAUE</t>
  </si>
  <si>
    <t>Niassa</t>
  </si>
  <si>
    <t>Chimbunila</t>
  </si>
  <si>
    <t>Cuamba</t>
  </si>
  <si>
    <t>Lago</t>
  </si>
  <si>
    <t>Lichinga</t>
  </si>
  <si>
    <t>Majune</t>
  </si>
  <si>
    <t>Mandimba</t>
  </si>
  <si>
    <t>Marrupa</t>
  </si>
  <si>
    <t>Maua</t>
  </si>
  <si>
    <t>Mavago</t>
  </si>
  <si>
    <t>Mecanhelas</t>
  </si>
  <si>
    <t>Mecula</t>
  </si>
  <si>
    <t>Metarica</t>
  </si>
  <si>
    <t>Muembe</t>
  </si>
  <si>
    <t>Ngauma</t>
  </si>
  <si>
    <t>Nipepe</t>
  </si>
  <si>
    <t>Sanga</t>
  </si>
  <si>
    <t>Sofala</t>
  </si>
  <si>
    <t>Beira</t>
  </si>
  <si>
    <t>Buzi</t>
  </si>
  <si>
    <t>CAIA</t>
  </si>
  <si>
    <t>Chemba</t>
  </si>
  <si>
    <t>CHERINGOMA</t>
  </si>
  <si>
    <t>CHIBABAVA</t>
  </si>
  <si>
    <t>DONDO</t>
  </si>
  <si>
    <t>Gorongosa</t>
  </si>
  <si>
    <t>Machanga</t>
  </si>
  <si>
    <t>Maringue</t>
  </si>
  <si>
    <t>MARROMEU</t>
  </si>
  <si>
    <t>Muanza</t>
  </si>
  <si>
    <t>Nhamatanda</t>
  </si>
  <si>
    <t>Tete</t>
  </si>
  <si>
    <t>Angonia</t>
  </si>
  <si>
    <t>Cahora Bassa</t>
  </si>
  <si>
    <t>Changara</t>
  </si>
  <si>
    <t>Chifunde</t>
  </si>
  <si>
    <t>Chiuta</t>
  </si>
  <si>
    <t>Dôa</t>
  </si>
  <si>
    <t>Macanga</t>
  </si>
  <si>
    <t>Mágoè</t>
  </si>
  <si>
    <t>Marara</t>
  </si>
  <si>
    <t>Maravia</t>
  </si>
  <si>
    <t>Moatize</t>
  </si>
  <si>
    <t>Mutarara</t>
  </si>
  <si>
    <t>Tete- Cidade</t>
  </si>
  <si>
    <t>Tsangano</t>
  </si>
  <si>
    <t>Zumbu</t>
  </si>
  <si>
    <t>Zambézia</t>
  </si>
  <si>
    <t>Alto Molócuè</t>
  </si>
  <si>
    <t>Chinde</t>
  </si>
  <si>
    <t>Derre</t>
  </si>
  <si>
    <t>Gilé</t>
  </si>
  <si>
    <t>Gurue</t>
  </si>
  <si>
    <t>Ile</t>
  </si>
  <si>
    <t>Inhassunge</t>
  </si>
  <si>
    <t>Luabo</t>
  </si>
  <si>
    <t>Lugela</t>
  </si>
  <si>
    <t>Maganja da Costa</t>
  </si>
  <si>
    <t>Milange</t>
  </si>
  <si>
    <t xml:space="preserve">Mocuba </t>
  </si>
  <si>
    <t>Mocubela</t>
  </si>
  <si>
    <t>Molumbo</t>
  </si>
  <si>
    <t>Mopeia</t>
  </si>
  <si>
    <t>Morrumbala</t>
  </si>
  <si>
    <t>Mulevala</t>
  </si>
  <si>
    <t>Namacurra</t>
  </si>
  <si>
    <t xml:space="preserve">Namarroi </t>
  </si>
  <si>
    <t>Nicoadala</t>
  </si>
  <si>
    <t>Pebane</t>
  </si>
  <si>
    <t>Quelimane</t>
  </si>
  <si>
    <t>Provincia</t>
  </si>
  <si>
    <t>BILENE</t>
  </si>
  <si>
    <t>Distritos</t>
  </si>
  <si>
    <t>Grand Total</t>
  </si>
  <si>
    <t>Mabalane</t>
  </si>
  <si>
    <t>Massingir</t>
  </si>
  <si>
    <t>Mocuba</t>
  </si>
  <si>
    <t>Namarroi</t>
  </si>
  <si>
    <t>Rapale</t>
  </si>
  <si>
    <t>Projeccao Populacional</t>
  </si>
  <si>
    <t>Projecao da Populacao versus numero de APE por Provincia</t>
  </si>
  <si>
    <t>Numero de Habitantes por APE no Distrito</t>
  </si>
  <si>
    <t>Total estimado de horas gastas pelos APEs nis Distritos com TB e Colera</t>
  </si>
  <si>
    <t>Total estimado de horas gastas pelos APEs e Distritos com PAV e Malaria</t>
  </si>
  <si>
    <t xml:space="preserve">Total estimado de horas gastas pelos APEs e Distritos </t>
  </si>
  <si>
    <t xml:space="preserve"> Total</t>
  </si>
  <si>
    <t>Voluntários</t>
  </si>
  <si>
    <t>Professores</t>
  </si>
  <si>
    <t>Maputo Cidade</t>
  </si>
  <si>
    <t>TOTAL 
APS até 2026</t>
  </si>
  <si>
    <t>APE
Requalificado</t>
  </si>
  <si>
    <t>APE
até 2026</t>
  </si>
  <si>
    <t>Number of CHW to team with the existing APS</t>
  </si>
  <si>
    <t>CHW remmunerated</t>
  </si>
  <si>
    <t>CHW volunteers</t>
  </si>
  <si>
    <t>APE
in 2026</t>
  </si>
  <si>
    <t>1=18</t>
  </si>
  <si>
    <t>APS
2023</t>
  </si>
  <si>
    <t>Ratio APS/CHW</t>
  </si>
  <si>
    <t>TOTAL 
APS in 2026</t>
  </si>
  <si>
    <t>APS needed and APS foreseen until 2026</t>
  </si>
  <si>
    <t>Total CHW remmunerated</t>
  </si>
  <si>
    <t>Ratio</t>
  </si>
  <si>
    <t>Civil Society Organizations</t>
  </si>
  <si>
    <t>Províncias</t>
  </si>
  <si>
    <t>Cidade de Pemba</t>
  </si>
  <si>
    <t>Chiure</t>
  </si>
  <si>
    <t>meconta</t>
  </si>
  <si>
    <t>Ilha de Mocambique</t>
  </si>
  <si>
    <t>Burue</t>
  </si>
  <si>
    <t xml:space="preserve"> Kalhamanculo </t>
  </si>
  <si>
    <t>Kamubucuane</t>
  </si>
  <si>
    <t>Maputo Província</t>
  </si>
  <si>
    <t>Marracuene -</t>
  </si>
  <si>
    <t>Zambezia</t>
  </si>
  <si>
    <t>Gile</t>
  </si>
  <si>
    <t>Mabote</t>
  </si>
  <si>
    <t>Funhalouro</t>
  </si>
  <si>
    <t>Massinga</t>
  </si>
  <si>
    <t>Inharrime</t>
  </si>
  <si>
    <t>Gorongoza</t>
  </si>
  <si>
    <t>Chibabava</t>
  </si>
  <si>
    <t>Mecanhela</t>
  </si>
  <si>
    <t>PROVINCE</t>
  </si>
  <si>
    <t>Very High vulnerability</t>
  </si>
  <si>
    <t xml:space="preserve">High vulnerability
</t>
  </si>
  <si>
    <t xml:space="preserve">Moderate and low vulnerability
</t>
  </si>
  <si>
    <t>Total APS needed</t>
  </si>
  <si>
    <t>% APS/Total need</t>
  </si>
  <si>
    <t>Policy target - 1 APS:1000 inhabitants</t>
  </si>
  <si>
    <t>Health Vulnerability Index</t>
  </si>
  <si>
    <t>High Vulnerability</t>
  </si>
  <si>
    <t>Extreme Vulnerability</t>
  </si>
  <si>
    <t>Moderate Vulnerability</t>
  </si>
  <si>
    <t>Low Vulnerability</t>
  </si>
  <si>
    <t>Province</t>
  </si>
  <si>
    <t>Districts</t>
  </si>
  <si>
    <t>District prioritization according to the Health Vulnerability Index for Mozambique</t>
  </si>
  <si>
    <t>APE elegible to requalify</t>
  </si>
  <si>
    <t xml:space="preserve">Prioritized Districts </t>
  </si>
  <si>
    <t>APE 
not elegible</t>
  </si>
  <si>
    <t>TOTAL APS Cabo Delgado</t>
  </si>
  <si>
    <r>
      <t>*</t>
    </r>
    <r>
      <rPr>
        <b/>
        <sz val="11"/>
        <color theme="1"/>
        <rFont val="Calibri"/>
        <family val="2"/>
        <scheme val="minor"/>
      </rPr>
      <t>Gaza province</t>
    </r>
    <r>
      <rPr>
        <sz val="11"/>
        <color theme="1"/>
        <rFont val="Calibri"/>
        <family val="2"/>
        <scheme val="minor"/>
      </rPr>
      <t xml:space="preserve"> do not have extreme health vulnerable districts. However, Mapai district was considered as prioritized, as it is at the limit of the range.</t>
    </r>
  </si>
  <si>
    <t xml:space="preserve">APE to be trained
(2024-26) </t>
  </si>
  <si>
    <r>
      <rPr>
        <b/>
        <u/>
        <sz val="12"/>
        <color theme="1"/>
        <rFont val="Calibri"/>
        <family val="2"/>
        <scheme val="minor"/>
      </rPr>
      <t>Comments:</t>
    </r>
    <r>
      <rPr>
        <sz val="12"/>
        <color theme="1"/>
        <rFont val="Calibri"/>
        <family val="2"/>
        <scheme val="minor"/>
      </rPr>
      <t xml:space="preserve">
Mozambique has been implementing a CHW (APE) program for many years. The APE program aims to train and activate 8,825 APEs by 2023. The World Bank and UNICEF have been supporting the implementation of the program.
In 2021, the Ministry of Health (MoH) approved the Community Health Strategy (CHS) to enhance the performance and quality of the community health system, including coordination among all active CHWs in the community.
The implementation of the CHS aims to train and hire Agentes Polivalentes de Saúde (APS) to upgrade the performance of the current Agentes Polivalentes Elementares (APE). The MoH's plan is to begin training eligible APEs to be requalified as APS. To be eligible for requalification, individuals must have at least a 10th-grade level of literacy. Out of the total number of existing APEs, only XXX are eligible to undergo training as APS.
During this stage, APEs and APSs will coexist, gradually reducing the number of APEs as APSs scale up. The MoH is currently in negotiations with the World Bank and UNICEF to establish a progressive phasing out of the APEs.
</t>
    </r>
  </si>
  <si>
    <t>Elegible APE to requalify</t>
  </si>
  <si>
    <t>Selected APE per prioritize district to be trained as APS</t>
  </si>
  <si>
    <t>APS distributed per district by 2026</t>
  </si>
  <si>
    <t>APS 
2023</t>
  </si>
  <si>
    <t>APS
by 2026</t>
  </si>
  <si>
    <t>Ribaue</t>
  </si>
  <si>
    <t>TOTAL APS Nampula</t>
  </si>
  <si>
    <t>TOTAL APS Manica</t>
  </si>
  <si>
    <t>TOTAL APS Zambezia</t>
  </si>
  <si>
    <t>TOTAL APS Niassa</t>
  </si>
  <si>
    <t>TOTAL APS Inhambane</t>
  </si>
  <si>
    <t>TOTAL APS Sofala</t>
  </si>
  <si>
    <t>TOTAL APS MP</t>
  </si>
  <si>
    <t>TOTAL APS MC</t>
  </si>
  <si>
    <r>
      <rPr>
        <b/>
        <sz val="11"/>
        <color theme="1"/>
        <rFont val="Calibri"/>
        <family val="2"/>
        <scheme val="minor"/>
      </rPr>
      <t>Comment:</t>
    </r>
    <r>
      <rPr>
        <sz val="11"/>
        <color theme="1"/>
        <rFont val="Calibri"/>
        <family val="2"/>
        <scheme val="minor"/>
      </rPr>
      <t xml:space="preserve">
From the 963 APS:
   - 660 trained (APE qualified)
   - 303 APS trained in 2023</t>
    </r>
  </si>
  <si>
    <t>APS 
(APE
requalified)</t>
  </si>
  <si>
    <t>APE
by June 2023</t>
  </si>
  <si>
    <t>APE 
(planned to be trained in 2023)</t>
  </si>
  <si>
    <t>APE 
projected by 2023
(National Plan)</t>
  </si>
  <si>
    <r>
      <rPr>
        <b/>
        <sz val="11"/>
        <color theme="1"/>
        <rFont val="Calibri"/>
        <family val="2"/>
        <scheme val="minor"/>
      </rPr>
      <t>Comment:</t>
    </r>
    <r>
      <rPr>
        <sz val="11"/>
        <color theme="1"/>
        <rFont val="Calibri"/>
        <family val="2"/>
        <scheme val="minor"/>
      </rPr>
      <t xml:space="preserve">
The APE program has been implemented in Mozambique for many years. According to national targets, a total of 8,825 APEs are expected to be trained by 2023. The program receives support from the World Bank and UNICEF.
With the recent implementation of the Community Health Strategy (CHS) through the pilot initiative, the Ministry of Health (MoH) is in negotiations with the World Bank and UNICEF to progressively phase out the APE program while scaling up the APSas per the strategy. It is important to note that both types of community health workers will coexist at least during the subvention period, and the MoH is actively seeking support to further scale up the APS.</t>
    </r>
  </si>
  <si>
    <t>APE PHASING OUT until 2026</t>
  </si>
  <si>
    <t>Comments</t>
  </si>
  <si>
    <t>The MoH is in discussions and coordination with the provinces to implement the CHS. Preliminary analysis has been conducted at the central level, with the support of WHO, PEPFAR, UNICEF, and NGOs that assist the community health system, in order to understand how the scaling up of APS can be accomplished. As the MoH gains support to implement the CHS, discussions are taking place with the provinces regarding the training and deployment of APS. For 2024, the provinces and the MoH have initiated a planning process in which the creation of CHW teams and other important decisions will be made through an integrated planning exercise conducted nationwide. Roles, responsabilities and identification of supervisors is also part of the actions to be taken during the planning process, with support of the technical working groups supporting the community health subsystem.</t>
  </si>
  <si>
    <t>Gaza*</t>
  </si>
  <si>
    <t>CCS
CHW
(CG7)</t>
  </si>
  <si>
    <r>
      <rPr>
        <b/>
        <sz val="12"/>
        <color rgb="FF374151"/>
        <rFont val="Segoe UI"/>
        <family val="2"/>
      </rPr>
      <t xml:space="preserve">The CCS </t>
    </r>
    <r>
      <rPr>
        <sz val="12"/>
        <color rgb="FF374151"/>
        <rFont val="Segoe UI"/>
        <family val="2"/>
      </rPr>
      <t>will increase the number of community actors from NFM3 to GC7 by 4%,  due to: 
a. Expanding activities for TB implementation in 24 districts; 
b. Expanding activities for Human Rights implementation in 3 provinces; 
c. Reducing implemention of HIV support activities from 460 Health Facilities to 350 (despite an increase in the number of mother mentors and male champions and a reduction in HIV activists).</t>
    </r>
  </si>
  <si>
    <r>
      <rPr>
        <b/>
        <sz val="11"/>
        <color theme="1"/>
        <rFont val="Calibri"/>
        <family val="2"/>
        <scheme val="minor"/>
      </rPr>
      <t>CSO activity focus:</t>
    </r>
    <r>
      <rPr>
        <sz val="11"/>
        <color theme="1"/>
        <rFont val="Calibri"/>
        <family val="2"/>
        <scheme val="minor"/>
      </rPr>
      <t xml:space="preserve"> Community led-monitoring and APSS and paliative care</t>
    </r>
  </si>
  <si>
    <t>Comments:</t>
  </si>
  <si>
    <t>1=19</t>
  </si>
  <si>
    <t>1=31</t>
  </si>
  <si>
    <t>1=73</t>
  </si>
  <si>
    <t>FDC
CHW
(CG7)</t>
  </si>
  <si>
    <t>1=204</t>
  </si>
  <si>
    <t>1=16</t>
  </si>
  <si>
    <t>1=75</t>
  </si>
  <si>
    <t>1=122</t>
  </si>
  <si>
    <t>1=26</t>
  </si>
  <si>
    <t>1=400</t>
  </si>
  <si>
    <t>1=330</t>
  </si>
  <si>
    <t>1=38</t>
  </si>
  <si>
    <t>FDC-NFM3</t>
  </si>
  <si>
    <t>FDC-GC7</t>
  </si>
  <si>
    <t>% Variation</t>
  </si>
  <si>
    <t>Comment</t>
  </si>
  <si>
    <t>Increase of male mentors and peer educators within schools and HSH</t>
  </si>
  <si>
    <t xml:space="preserve">Increase of male mentors and peer educators within schools and HSH,MTS and UDI </t>
  </si>
  <si>
    <t>Increase of male mentors and peer educators within schools, HSH, MTS and 2 distritos de Reclusos</t>
  </si>
  <si>
    <t>Increase of male mentors and peer educators within schools and HSH, in one district.</t>
  </si>
  <si>
    <t xml:space="preserve">Increase of male mentors and peer educators within schools, HSH and MTS in 3 distritos </t>
  </si>
  <si>
    <t>Maputo Provincía</t>
  </si>
  <si>
    <t>Total</t>
  </si>
  <si>
    <t>CCS-NFM3</t>
  </si>
  <si>
    <t>CCS-GC7</t>
  </si>
  <si>
    <t>TB</t>
  </si>
  <si>
    <t>HIV</t>
  </si>
  <si>
    <t>MM</t>
  </si>
  <si>
    <t>DH</t>
  </si>
  <si>
    <t>HC</t>
  </si>
  <si>
    <t>TB (scaling up to 5 districts)</t>
  </si>
  <si>
    <t>Scaling up Health Facilities - No "AJUDA" for HIV
Increase the # MM</t>
  </si>
  <si>
    <t>Removal of TB-C19RM activities;
Scale up DH module</t>
  </si>
  <si>
    <t>TB (scaling up to 15 districts)
Scale up DH module</t>
  </si>
  <si>
    <t>Removal of "AJUDA" sites. They were the majority</t>
  </si>
  <si>
    <t>Scale up Health Facilities no ''AJUDA'' for HIV</t>
  </si>
  <si>
    <t xml:space="preserve">Reduction of #CHW for TB </t>
  </si>
  <si>
    <t>Increase #MM and  #HC</t>
  </si>
  <si>
    <t>Removal of #CHW-HIV from "AJUDA" sites</t>
  </si>
  <si>
    <t>Legenda</t>
  </si>
  <si>
    <t>CHW</t>
  </si>
  <si>
    <t>Community Health Workers</t>
  </si>
  <si>
    <t>Mentoring Mothers</t>
  </si>
  <si>
    <t xml:space="preserve">DH </t>
  </si>
  <si>
    <t>Human Rights</t>
  </si>
  <si>
    <t xml:space="preserve">HC </t>
  </si>
  <si>
    <t>Homem Campeao (Champion man)</t>
  </si>
  <si>
    <t>PEPFAR
CHW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</si>
</sst>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
      <b/>
      <sz val="20"/>
      <color theme="1"/>
      <name val="Calibri"/>
      <family val="2"/>
      <scheme val="minor"/>
    </font>
    <font>
      <b/>
      <sz val="18"/>
      <color theme="1"/>
      <name val="Calibri"/>
      <family val="2"/>
      <scheme val="minor"/>
    </font>
    <font>
      <sz val="11"/>
      <color rgb="FFFF0000"/>
      <name val="Calibri"/>
      <family val="2"/>
      <scheme val="minor"/>
    </font>
    <font>
      <b/>
      <sz val="11"/>
      <color rgb="FFFF0000"/>
      <name val="Calibri"/>
      <family val="2"/>
      <scheme val="minor"/>
    </font>
    <font>
      <b/>
      <sz val="22"/>
      <color theme="1"/>
      <name val="Calibri"/>
      <family val="2"/>
      <scheme val="minor"/>
    </font>
    <font>
      <sz val="12"/>
      <color theme="1"/>
      <name val="Calibri"/>
      <family val="2"/>
      <scheme val="minor"/>
    </font>
    <font>
      <b/>
      <u/>
      <sz val="12"/>
      <color theme="1"/>
      <name val="Calibri"/>
      <family val="2"/>
      <scheme val="minor"/>
    </font>
    <font>
      <sz val="12"/>
      <color rgb="FF374151"/>
      <name val="Segoe UI"/>
      <family val="2"/>
    </font>
    <font>
      <b/>
      <sz val="12"/>
      <color rgb="FF374151"/>
      <name val="Segoe UI"/>
      <family val="2"/>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2"/>
        <bgColor indexed="64"/>
      </patternFill>
    </fill>
    <fill>
      <patternFill patternType="solid">
        <fgColor indexed="65"/>
        <bgColor indexed="64"/>
      </patternFill>
    </fill>
    <fill>
      <patternFill patternType="solid">
        <fgColor theme="8" tint="0.79998168889431442"/>
        <bgColor indexed="64"/>
      </patternFill>
    </fill>
    <fill>
      <patternFill patternType="solid">
        <fgColor rgb="FF00B0F0"/>
        <bgColor indexed="64"/>
      </patternFill>
    </fill>
    <fill>
      <patternFill patternType="solid">
        <fgColor theme="6"/>
        <bgColor indexed="64"/>
      </patternFill>
    </fill>
    <fill>
      <patternFill patternType="solid">
        <fgColor theme="9"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5">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0" fontId="0" fillId="0" borderId="1" xfId="0" pivotButton="1" applyBorder="1"/>
    <xf numFmtId="0" fontId="2" fillId="2" borderId="0" xfId="0" applyFont="1" applyFill="1"/>
    <xf numFmtId="164" fontId="0" fillId="3" borderId="1" xfId="1" applyNumberFormat="1" applyFont="1" applyFill="1" applyBorder="1" applyAlignment="1">
      <alignment horizontal="center"/>
    </xf>
    <xf numFmtId="164" fontId="0" fillId="3" borderId="1" xfId="0" applyNumberFormat="1" applyFill="1" applyBorder="1" applyAlignment="1">
      <alignment horizontal="center"/>
    </xf>
    <xf numFmtId="0" fontId="0" fillId="3" borderId="1" xfId="0" applyFill="1" applyBorder="1" applyAlignment="1">
      <alignment horizontal="center"/>
    </xf>
    <xf numFmtId="164" fontId="2" fillId="3" borderId="1" xfId="1" applyNumberFormat="1" applyFont="1" applyFill="1" applyBorder="1" applyAlignment="1">
      <alignment horizontal="center"/>
    </xf>
    <xf numFmtId="0" fontId="2" fillId="5" borderId="4" xfId="0" applyFont="1" applyFill="1" applyBorder="1" applyAlignment="1">
      <alignment horizontal="center" vertical="center" wrapText="1"/>
    </xf>
    <xf numFmtId="164" fontId="0" fillId="5" borderId="1" xfId="1" applyNumberFormat="1" applyFont="1" applyFill="1" applyBorder="1"/>
    <xf numFmtId="0" fontId="2" fillId="7" borderId="4" xfId="0" applyFont="1" applyFill="1" applyBorder="1" applyAlignment="1">
      <alignment horizontal="center" vertical="center" wrapText="1"/>
    </xf>
    <xf numFmtId="164" fontId="0" fillId="6" borderId="1" xfId="1" applyNumberFormat="1" applyFont="1" applyFill="1" applyBorder="1"/>
    <xf numFmtId="164" fontId="2" fillId="6" borderId="1" xfId="1" applyNumberFormat="1" applyFont="1" applyFill="1" applyBorder="1"/>
    <xf numFmtId="0" fontId="3" fillId="7" borderId="4"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2" fillId="5" borderId="4" xfId="0" applyFont="1" applyFill="1" applyBorder="1" applyAlignment="1">
      <alignment horizontal="center" vertical="top" wrapText="1"/>
    </xf>
    <xf numFmtId="164" fontId="2" fillId="5" borderId="1" xfId="1" applyNumberFormat="1" applyFont="1" applyFill="1" applyBorder="1"/>
    <xf numFmtId="0" fontId="9" fillId="10" borderId="0" xfId="0" applyFont="1" applyFill="1"/>
    <xf numFmtId="0" fontId="0" fillId="10" borderId="0" xfId="0" applyFill="1"/>
    <xf numFmtId="0" fontId="0" fillId="10" borderId="0" xfId="0" applyFont="1" applyFill="1" applyAlignment="1">
      <alignment vertical="center"/>
    </xf>
    <xf numFmtId="0" fontId="0" fillId="10" borderId="0" xfId="0" applyFill="1" applyAlignment="1">
      <alignment vertical="center"/>
    </xf>
    <xf numFmtId="0" fontId="2" fillId="10" borderId="22"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0" fillId="10" borderId="27" xfId="0" applyFill="1" applyBorder="1"/>
    <xf numFmtId="0" fontId="0" fillId="10" borderId="28" xfId="0" applyFill="1" applyBorder="1"/>
    <xf numFmtId="0" fontId="0" fillId="10" borderId="1" xfId="0" applyFill="1" applyBorder="1"/>
    <xf numFmtId="0" fontId="0" fillId="10" borderId="20" xfId="0" applyFill="1" applyBorder="1"/>
    <xf numFmtId="0" fontId="0" fillId="10" borderId="22" xfId="0" applyFill="1" applyBorder="1"/>
    <xf numFmtId="0" fontId="0" fillId="10" borderId="30" xfId="0" applyFill="1" applyBorder="1"/>
    <xf numFmtId="0" fontId="2" fillId="10" borderId="0" xfId="0" applyFont="1" applyFill="1"/>
    <xf numFmtId="0" fontId="5" fillId="10" borderId="0" xfId="0" applyFont="1" applyFill="1"/>
    <xf numFmtId="0" fontId="2" fillId="10" borderId="26" xfId="0" applyFont="1" applyFill="1" applyBorder="1" applyAlignment="1">
      <alignment horizontal="center" vertical="center"/>
    </xf>
    <xf numFmtId="0" fontId="0" fillId="10" borderId="2" xfId="0" applyFill="1" applyBorder="1"/>
    <xf numFmtId="0" fontId="0" fillId="10" borderId="17" xfId="0" applyFill="1" applyBorder="1"/>
    <xf numFmtId="0" fontId="0" fillId="0" borderId="27" xfId="0" applyFill="1" applyBorder="1"/>
    <xf numFmtId="0" fontId="0" fillId="0" borderId="28" xfId="0" applyFill="1" applyBorder="1"/>
    <xf numFmtId="0" fontId="0" fillId="11" borderId="1" xfId="0" applyFill="1" applyBorder="1"/>
    <xf numFmtId="0" fontId="0" fillId="10" borderId="0" xfId="0" applyFill="1" applyAlignment="1">
      <alignment horizontal="center"/>
    </xf>
    <xf numFmtId="0" fontId="0" fillId="10" borderId="0" xfId="0" applyFill="1" applyBorder="1"/>
    <xf numFmtId="0" fontId="2" fillId="10" borderId="36" xfId="0" applyFont="1" applyFill="1" applyBorder="1" applyAlignment="1">
      <alignment horizontal="center" vertical="center"/>
    </xf>
    <xf numFmtId="0" fontId="0" fillId="10" borderId="37" xfId="0" applyFill="1" applyBorder="1"/>
    <xf numFmtId="0" fontId="0" fillId="10" borderId="38" xfId="0" applyFill="1" applyBorder="1"/>
    <xf numFmtId="0" fontId="0" fillId="0" borderId="1" xfId="0" applyFill="1" applyBorder="1"/>
    <xf numFmtId="0" fontId="0" fillId="10" borderId="0" xfId="0" applyFill="1" applyBorder="1" applyAlignment="1">
      <alignment vertical="top" wrapText="1"/>
    </xf>
    <xf numFmtId="0" fontId="4" fillId="10" borderId="0" xfId="0" applyFont="1" applyFill="1" applyAlignment="1">
      <alignment vertical="center"/>
    </xf>
    <xf numFmtId="0" fontId="2" fillId="9" borderId="20" xfId="0" applyFont="1" applyFill="1" applyBorder="1" applyAlignment="1">
      <alignment horizontal="center"/>
    </xf>
    <xf numFmtId="0" fontId="0" fillId="10" borderId="20" xfId="0" applyFill="1" applyBorder="1" applyAlignment="1">
      <alignment horizontal="center"/>
    </xf>
    <xf numFmtId="0" fontId="0" fillId="2" borderId="30" xfId="0" applyFill="1" applyBorder="1" applyAlignment="1">
      <alignment horizontal="center"/>
    </xf>
    <xf numFmtId="0" fontId="2" fillId="10" borderId="32" xfId="0" applyFont="1" applyFill="1" applyBorder="1" applyAlignment="1">
      <alignment horizontal="center" vertical="center" wrapText="1"/>
    </xf>
    <xf numFmtId="0" fontId="2" fillId="10" borderId="27" xfId="0" applyFont="1" applyFill="1" applyBorder="1" applyAlignment="1">
      <alignment horizontal="center" vertical="center" wrapText="1"/>
    </xf>
    <xf numFmtId="0" fontId="2" fillId="10" borderId="28" xfId="0" applyFont="1" applyFill="1" applyBorder="1" applyAlignment="1">
      <alignment horizontal="center" vertical="center" wrapText="1"/>
    </xf>
    <xf numFmtId="0" fontId="0" fillId="10" borderId="1" xfId="0" applyFill="1" applyBorder="1" applyAlignment="1">
      <alignment vertical="center" wrapText="1"/>
    </xf>
    <xf numFmtId="0" fontId="0" fillId="10" borderId="1" xfId="0" applyFill="1" applyBorder="1" applyAlignment="1">
      <alignment horizontal="center"/>
    </xf>
    <xf numFmtId="0" fontId="2" fillId="10" borderId="1" xfId="0" applyFont="1" applyFill="1" applyBorder="1" applyAlignment="1">
      <alignment horizontal="center" vertical="center" wrapText="1"/>
    </xf>
    <xf numFmtId="0" fontId="0" fillId="10" borderId="20" xfId="0" applyFont="1" applyFill="1" applyBorder="1" applyAlignment="1">
      <alignment horizontal="center"/>
    </xf>
    <xf numFmtId="0" fontId="2" fillId="10" borderId="19" xfId="0" applyFont="1" applyFill="1" applyBorder="1" applyAlignment="1">
      <alignment horizontal="center" vertical="center"/>
    </xf>
    <xf numFmtId="0" fontId="0" fillId="10" borderId="21" xfId="0" applyFill="1" applyBorder="1"/>
    <xf numFmtId="0" fontId="0" fillId="10" borderId="22" xfId="0" applyFill="1" applyBorder="1" applyAlignment="1">
      <alignment horizontal="center"/>
    </xf>
    <xf numFmtId="0" fontId="0" fillId="10" borderId="0" xfId="0" applyFill="1" applyAlignment="1">
      <alignment wrapText="1"/>
    </xf>
    <xf numFmtId="1" fontId="0" fillId="10" borderId="1" xfId="0" applyNumberFormat="1" applyFill="1" applyBorder="1"/>
    <xf numFmtId="164" fontId="0" fillId="10" borderId="1" xfId="1" applyNumberFormat="1" applyFont="1" applyFill="1" applyBorder="1"/>
    <xf numFmtId="164" fontId="0" fillId="10" borderId="7" xfId="1" applyNumberFormat="1" applyFont="1" applyFill="1" applyBorder="1"/>
    <xf numFmtId="9" fontId="0" fillId="10" borderId="1" xfId="2" applyFont="1" applyFill="1" applyBorder="1" applyAlignment="1">
      <alignment horizontal="center"/>
    </xf>
    <xf numFmtId="164" fontId="0" fillId="10" borderId="2" xfId="1" applyNumberFormat="1" applyFont="1" applyFill="1" applyBorder="1"/>
    <xf numFmtId="164" fontId="0" fillId="10" borderId="10" xfId="1" applyNumberFormat="1" applyFont="1" applyFill="1" applyBorder="1"/>
    <xf numFmtId="164" fontId="2" fillId="10" borderId="1" xfId="1" applyNumberFormat="1" applyFont="1" applyFill="1" applyBorder="1"/>
    <xf numFmtId="164" fontId="2" fillId="10" borderId="7" xfId="1" applyNumberFormat="1" applyFont="1" applyFill="1" applyBorder="1"/>
    <xf numFmtId="9" fontId="2" fillId="10" borderId="1" xfId="2" applyFont="1" applyFill="1" applyBorder="1" applyAlignment="1">
      <alignment horizontal="center"/>
    </xf>
    <xf numFmtId="164" fontId="0" fillId="10" borderId="0" xfId="0" applyNumberFormat="1" applyFill="1"/>
    <xf numFmtId="0" fontId="6" fillId="10" borderId="0" xfId="0" applyFont="1" applyFill="1"/>
    <xf numFmtId="164" fontId="0" fillId="10" borderId="1" xfId="0" applyNumberFormat="1" applyFill="1" applyBorder="1"/>
    <xf numFmtId="164" fontId="2" fillId="10" borderId="1" xfId="0" applyNumberFormat="1" applyFont="1" applyFill="1" applyBorder="1"/>
    <xf numFmtId="0" fontId="8" fillId="10" borderId="0" xfId="0" applyFont="1" applyFill="1"/>
    <xf numFmtId="0" fontId="2" fillId="10" borderId="0" xfId="0" applyFont="1" applyFill="1" applyAlignment="1">
      <alignment wrapText="1"/>
    </xf>
    <xf numFmtId="1" fontId="0" fillId="10" borderId="1" xfId="0" applyNumberFormat="1" applyFill="1" applyBorder="1" applyAlignment="1">
      <alignment horizontal="center"/>
    </xf>
    <xf numFmtId="0" fontId="0" fillId="10" borderId="5" xfId="0" applyFill="1" applyBorder="1" applyAlignment="1">
      <alignment horizontal="center"/>
    </xf>
    <xf numFmtId="164" fontId="0" fillId="10" borderId="1" xfId="0" applyNumberFormat="1" applyFill="1" applyBorder="1" applyAlignment="1">
      <alignment horizontal="center" vertical="center"/>
    </xf>
    <xf numFmtId="1" fontId="0" fillId="10" borderId="1" xfId="0" applyNumberFormat="1" applyFill="1" applyBorder="1" applyAlignment="1">
      <alignment horizontal="center" vertical="center"/>
    </xf>
    <xf numFmtId="16" fontId="0" fillId="10" borderId="1" xfId="0" applyNumberFormat="1" applyFill="1" applyBorder="1" applyAlignment="1">
      <alignment horizontal="center"/>
    </xf>
    <xf numFmtId="0" fontId="7" fillId="10" borderId="0" xfId="0" applyFont="1" applyFill="1"/>
    <xf numFmtId="164" fontId="2" fillId="10" borderId="1" xfId="1" applyNumberFormat="1" applyFont="1" applyFill="1" applyBorder="1" applyAlignment="1">
      <alignment vertical="center"/>
    </xf>
    <xf numFmtId="0" fontId="2" fillId="10" borderId="1" xfId="0" applyFont="1" applyFill="1" applyBorder="1" applyAlignment="1">
      <alignment horizontal="center"/>
    </xf>
    <xf numFmtId="1" fontId="0" fillId="10" borderId="0" xfId="0" applyNumberFormat="1" applyFill="1" applyAlignment="1">
      <alignment horizontal="right" vertical="center"/>
    </xf>
    <xf numFmtId="1" fontId="0" fillId="10" borderId="0" xfId="0" applyNumberFormat="1" applyFill="1" applyBorder="1"/>
    <xf numFmtId="164" fontId="2" fillId="10" borderId="0" xfId="1" applyNumberFormat="1" applyFont="1" applyFill="1" applyBorder="1"/>
    <xf numFmtId="0" fontId="8" fillId="10" borderId="0" xfId="0" applyFont="1" applyFill="1" applyBorder="1"/>
    <xf numFmtId="164" fontId="2" fillId="5" borderId="0" xfId="1" applyNumberFormat="1" applyFont="1" applyFill="1" applyBorder="1"/>
    <xf numFmtId="164" fontId="2" fillId="6" borderId="0" xfId="1" applyNumberFormat="1" applyFont="1" applyFill="1" applyBorder="1"/>
    <xf numFmtId="9" fontId="2" fillId="10" borderId="0" xfId="2" applyFont="1" applyFill="1" applyBorder="1" applyAlignment="1">
      <alignment horizontal="center"/>
    </xf>
    <xf numFmtId="0" fontId="4" fillId="8" borderId="1" xfId="0" applyFont="1" applyFill="1" applyBorder="1" applyAlignment="1">
      <alignment horizontal="center" vertical="center"/>
    </xf>
    <xf numFmtId="1" fontId="2" fillId="10" borderId="0" xfId="0" applyNumberFormat="1" applyFont="1" applyFill="1" applyBorder="1" applyAlignment="1">
      <alignment vertical="center" wrapText="1"/>
    </xf>
    <xf numFmtId="0" fontId="2" fillId="10" borderId="0" xfId="0" applyFont="1" applyFill="1" applyBorder="1" applyAlignment="1">
      <alignment vertical="center" wrapText="1"/>
    </xf>
    <xf numFmtId="0" fontId="0" fillId="10" borderId="0" xfId="0" applyFill="1" applyBorder="1" applyAlignment="1">
      <alignment wrapText="1"/>
    </xf>
    <xf numFmtId="0" fontId="0" fillId="10" borderId="0" xfId="0" applyFill="1" applyBorder="1" applyAlignment="1">
      <alignment vertical="top"/>
    </xf>
    <xf numFmtId="1" fontId="0" fillId="10" borderId="0" xfId="0" applyNumberFormat="1" applyFill="1" applyBorder="1" applyAlignment="1">
      <alignment wrapText="1"/>
    </xf>
    <xf numFmtId="164" fontId="0" fillId="10" borderId="0" xfId="0" applyNumberFormat="1" applyFill="1" applyBorder="1" applyAlignment="1">
      <alignment wrapText="1"/>
    </xf>
    <xf numFmtId="0" fontId="0" fillId="0" borderId="47" xfId="0" applyFill="1" applyBorder="1"/>
    <xf numFmtId="164" fontId="2" fillId="10" borderId="1" xfId="1" applyNumberFormat="1" applyFont="1" applyFill="1" applyBorder="1" applyAlignment="1">
      <alignment horizontal="center"/>
    </xf>
    <xf numFmtId="164" fontId="2" fillId="10" borderId="5" xfId="1" applyNumberFormat="1" applyFont="1" applyFill="1" applyBorder="1" applyAlignment="1">
      <alignment horizontal="center"/>
    </xf>
    <xf numFmtId="0" fontId="0" fillId="0" borderId="0" xfId="0"/>
    <xf numFmtId="0" fontId="2" fillId="0" borderId="0" xfId="0" applyFont="1" applyAlignment="1">
      <alignment horizontal="center"/>
    </xf>
    <xf numFmtId="0" fontId="0" fillId="0" borderId="0" xfId="0"/>
    <xf numFmtId="0" fontId="0" fillId="10" borderId="1" xfId="0" applyFill="1" applyBorder="1" applyAlignment="1">
      <alignment horizontal="center" vertical="center" wrapText="1"/>
    </xf>
    <xf numFmtId="0" fontId="12" fillId="0" borderId="42" xfId="0" applyFont="1" applyBorder="1" applyAlignment="1">
      <alignment horizontal="left" vertical="center" wrapText="1"/>
    </xf>
    <xf numFmtId="0" fontId="12" fillId="0" borderId="0" xfId="0" applyFont="1" applyBorder="1" applyAlignment="1">
      <alignment horizontal="left" vertical="center" wrapText="1"/>
    </xf>
    <xf numFmtId="0" fontId="12" fillId="0" borderId="43" xfId="0" applyFont="1" applyBorder="1" applyAlignment="1">
      <alignment horizontal="left" vertical="center" wrapText="1"/>
    </xf>
    <xf numFmtId="0" fontId="12" fillId="0" borderId="44" xfId="0" applyFont="1" applyBorder="1" applyAlignment="1">
      <alignment horizontal="left" vertical="center" wrapText="1"/>
    </xf>
    <xf numFmtId="0" fontId="12" fillId="0" borderId="45" xfId="0" applyFont="1" applyBorder="1" applyAlignment="1">
      <alignment horizontal="left" vertical="center" wrapText="1"/>
    </xf>
    <xf numFmtId="0" fontId="12" fillId="0" borderId="46" xfId="0" applyFont="1" applyBorder="1" applyAlignment="1">
      <alignment horizontal="left" vertical="center" wrapText="1"/>
    </xf>
    <xf numFmtId="0" fontId="0" fillId="10" borderId="23" xfId="0" applyFill="1" applyBorder="1" applyAlignment="1">
      <alignment horizontal="left" vertical="center" wrapText="1"/>
    </xf>
    <xf numFmtId="0" fontId="0" fillId="10" borderId="24" xfId="0" applyFill="1" applyBorder="1" applyAlignment="1">
      <alignment horizontal="left" vertical="center" wrapText="1"/>
    </xf>
    <xf numFmtId="0" fontId="0" fillId="10" borderId="25" xfId="0" applyFill="1" applyBorder="1" applyAlignment="1">
      <alignment horizontal="left" vertical="center" wrapText="1"/>
    </xf>
    <xf numFmtId="0" fontId="2" fillId="10" borderId="0" xfId="0" applyFont="1" applyFill="1" applyAlignment="1">
      <alignment wrapText="1"/>
    </xf>
    <xf numFmtId="1" fontId="2" fillId="4" borderId="1" xfId="0" applyNumberFormat="1"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4" xfId="0" applyFont="1" applyFill="1" applyBorder="1" applyAlignment="1">
      <alignment horizontal="center" vertical="center" wrapText="1"/>
    </xf>
    <xf numFmtId="1" fontId="0" fillId="10" borderId="5" xfId="0" applyNumberFormat="1" applyFill="1" applyBorder="1" applyAlignment="1">
      <alignment horizontal="left" vertical="top" wrapText="1"/>
    </xf>
    <xf numFmtId="1" fontId="0" fillId="10" borderId="6" xfId="0" applyNumberFormat="1" applyFill="1" applyBorder="1" applyAlignment="1">
      <alignment horizontal="left" vertical="top" wrapText="1"/>
    </xf>
    <xf numFmtId="1" fontId="0" fillId="10" borderId="7" xfId="0" applyNumberFormat="1" applyFill="1" applyBorder="1" applyAlignment="1">
      <alignment horizontal="left" vertical="top" wrapText="1"/>
    </xf>
    <xf numFmtId="0" fontId="0" fillId="10" borderId="1" xfId="0" applyFill="1" applyBorder="1" applyAlignment="1">
      <alignment horizontal="center" vertical="center"/>
    </xf>
    <xf numFmtId="0" fontId="2" fillId="9" borderId="8"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10" borderId="5" xfId="0" applyFill="1" applyBorder="1" applyAlignment="1">
      <alignment horizontal="center"/>
    </xf>
    <xf numFmtId="0" fontId="0" fillId="10" borderId="6" xfId="0" applyFill="1" applyBorder="1" applyAlignment="1">
      <alignment horizontal="center"/>
    </xf>
    <xf numFmtId="0" fontId="0" fillId="10" borderId="7" xfId="0" applyFill="1" applyBorder="1" applyAlignment="1">
      <alignment horizontal="center"/>
    </xf>
    <xf numFmtId="0" fontId="3" fillId="10" borderId="1" xfId="0" applyFont="1" applyFill="1" applyBorder="1" applyAlignment="1">
      <alignment horizontal="center" vertical="center" wrapText="1"/>
    </xf>
    <xf numFmtId="0" fontId="2" fillId="10" borderId="19" xfId="0" applyFont="1" applyFill="1" applyBorder="1" applyAlignment="1">
      <alignment horizontal="center" vertical="center"/>
    </xf>
    <xf numFmtId="0" fontId="2" fillId="9" borderId="19" xfId="0" applyFont="1" applyFill="1" applyBorder="1" applyAlignment="1">
      <alignment horizontal="right" vertical="center" wrapText="1"/>
    </xf>
    <xf numFmtId="0" fontId="2" fillId="9" borderId="1" xfId="0" applyFont="1" applyFill="1" applyBorder="1" applyAlignment="1">
      <alignment horizontal="right" vertical="center" wrapText="1"/>
    </xf>
    <xf numFmtId="0" fontId="2" fillId="10" borderId="19" xfId="0" applyFont="1" applyFill="1" applyBorder="1" applyAlignment="1">
      <alignment horizontal="center" vertical="center" wrapText="1"/>
    </xf>
    <xf numFmtId="0" fontId="0" fillId="10" borderId="39" xfId="0" applyFill="1" applyBorder="1" applyAlignment="1">
      <alignment horizontal="left" vertical="top" wrapText="1"/>
    </xf>
    <xf numFmtId="0" fontId="0" fillId="10" borderId="40" xfId="0" applyFill="1" applyBorder="1" applyAlignment="1">
      <alignment horizontal="left" vertical="top"/>
    </xf>
    <xf numFmtId="0" fontId="0" fillId="10" borderId="41" xfId="0" applyFill="1" applyBorder="1" applyAlignment="1">
      <alignment horizontal="left" vertical="top"/>
    </xf>
    <xf numFmtId="0" fontId="0" fillId="10" borderId="42" xfId="0" applyFill="1" applyBorder="1" applyAlignment="1">
      <alignment horizontal="left" vertical="top"/>
    </xf>
    <xf numFmtId="0" fontId="0" fillId="10" borderId="0" xfId="0" applyFill="1" applyBorder="1" applyAlignment="1">
      <alignment horizontal="left" vertical="top"/>
    </xf>
    <xf numFmtId="0" fontId="0" fillId="10" borderId="43" xfId="0" applyFill="1" applyBorder="1" applyAlignment="1">
      <alignment horizontal="left" vertical="top"/>
    </xf>
    <xf numFmtId="0" fontId="0" fillId="10" borderId="44" xfId="0" applyFill="1" applyBorder="1" applyAlignment="1">
      <alignment horizontal="left" vertical="top"/>
    </xf>
    <xf numFmtId="0" fontId="0" fillId="10" borderId="45" xfId="0" applyFill="1" applyBorder="1" applyAlignment="1">
      <alignment horizontal="left" vertical="top"/>
    </xf>
    <xf numFmtId="0" fontId="0" fillId="10" borderId="46" xfId="0" applyFill="1" applyBorder="1" applyAlignment="1">
      <alignment horizontal="left" vertical="top"/>
    </xf>
    <xf numFmtId="0" fontId="0" fillId="10" borderId="19" xfId="0" applyFill="1" applyBorder="1" applyAlignment="1">
      <alignment horizontal="center" vertical="center"/>
    </xf>
    <xf numFmtId="0" fontId="0" fillId="10" borderId="19" xfId="0" applyFill="1" applyBorder="1" applyAlignment="1">
      <alignment horizontal="left" vertical="center" wrapText="1"/>
    </xf>
    <xf numFmtId="0" fontId="0" fillId="10" borderId="3" xfId="0" applyFill="1" applyBorder="1" applyAlignment="1">
      <alignment horizontal="left" vertical="top" wrapText="1"/>
    </xf>
    <xf numFmtId="0" fontId="0" fillId="10" borderId="14" xfId="0" applyFill="1" applyBorder="1" applyAlignment="1">
      <alignment horizontal="left" vertical="top"/>
    </xf>
    <xf numFmtId="0" fontId="0" fillId="10" borderId="10" xfId="0" applyFill="1" applyBorder="1" applyAlignment="1">
      <alignment horizontal="left" vertical="top"/>
    </xf>
    <xf numFmtId="0" fontId="0" fillId="10" borderId="9" xfId="0" applyFill="1" applyBorder="1" applyAlignment="1">
      <alignment horizontal="left" vertical="top"/>
    </xf>
    <xf numFmtId="0" fontId="0" fillId="10" borderId="11" xfId="0" applyFill="1" applyBorder="1" applyAlignment="1">
      <alignment horizontal="left" vertical="top"/>
    </xf>
    <xf numFmtId="0" fontId="0" fillId="10" borderId="12" xfId="0" applyFill="1" applyBorder="1" applyAlignment="1">
      <alignment horizontal="left" vertical="top"/>
    </xf>
    <xf numFmtId="0" fontId="0" fillId="10" borderId="15" xfId="0" applyFill="1" applyBorder="1" applyAlignment="1">
      <alignment horizontal="left" vertical="top"/>
    </xf>
    <xf numFmtId="0" fontId="0" fillId="10" borderId="13" xfId="0" applyFill="1" applyBorder="1" applyAlignment="1">
      <alignment horizontal="left" vertical="top"/>
    </xf>
    <xf numFmtId="0" fontId="8" fillId="10" borderId="0" xfId="0" applyFont="1" applyFill="1" applyAlignment="1">
      <alignment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10" borderId="26" xfId="0" applyFont="1" applyFill="1" applyBorder="1" applyAlignment="1">
      <alignment horizontal="center" vertical="center"/>
    </xf>
    <xf numFmtId="0" fontId="2" fillId="10" borderId="16" xfId="0" applyFont="1" applyFill="1" applyBorder="1" applyAlignment="1">
      <alignment horizontal="center" vertical="center"/>
    </xf>
    <xf numFmtId="0" fontId="10" fillId="10" borderId="1" xfId="0" applyFont="1" applyFill="1" applyBorder="1" applyAlignment="1">
      <alignment horizontal="left" vertical="top" wrapText="1"/>
    </xf>
    <xf numFmtId="0" fontId="2" fillId="10" borderId="32" xfId="0" applyFont="1" applyFill="1" applyBorder="1" applyAlignment="1">
      <alignment horizontal="center" vertical="center"/>
    </xf>
    <xf numFmtId="0" fontId="2" fillId="10" borderId="18" xfId="0" applyFont="1" applyFill="1" applyBorder="1" applyAlignment="1">
      <alignment horizontal="center" vertical="center"/>
    </xf>
    <xf numFmtId="0" fontId="2" fillId="10" borderId="21" xfId="0" applyFont="1" applyFill="1" applyBorder="1" applyAlignment="1">
      <alignment horizontal="center" vertical="center"/>
    </xf>
    <xf numFmtId="0" fontId="2" fillId="10" borderId="33" xfId="0" applyFont="1" applyFill="1" applyBorder="1" applyAlignment="1">
      <alignment horizontal="center" vertical="center" wrapText="1"/>
    </xf>
    <xf numFmtId="0" fontId="2" fillId="10" borderId="31" xfId="0" applyFont="1" applyFill="1" applyBorder="1" applyAlignment="1">
      <alignment horizontal="center" vertical="center" wrapText="1"/>
    </xf>
    <xf numFmtId="0" fontId="2" fillId="10" borderId="34" xfId="0" applyFont="1" applyFill="1" applyBorder="1" applyAlignment="1">
      <alignment horizontal="center" vertical="center" wrapText="1"/>
    </xf>
    <xf numFmtId="0" fontId="2" fillId="10" borderId="35" xfId="0" applyFont="1" applyFill="1" applyBorder="1" applyAlignment="1">
      <alignment horizontal="center" vertical="center"/>
    </xf>
    <xf numFmtId="0" fontId="2" fillId="10" borderId="29" xfId="0" applyFont="1" applyFill="1" applyBorder="1" applyAlignment="1">
      <alignment horizontal="center" vertical="center"/>
    </xf>
    <xf numFmtId="0" fontId="0" fillId="10" borderId="14" xfId="0" applyFill="1" applyBorder="1" applyAlignment="1">
      <alignment horizontal="left" vertical="top" wrapText="1"/>
    </xf>
    <xf numFmtId="0" fontId="0" fillId="10" borderId="10" xfId="0" applyFill="1" applyBorder="1" applyAlignment="1">
      <alignment horizontal="left" vertical="top" wrapText="1"/>
    </xf>
    <xf numFmtId="0" fontId="0" fillId="10" borderId="9" xfId="0" applyFill="1" applyBorder="1" applyAlignment="1">
      <alignment horizontal="left" vertical="top" wrapText="1"/>
    </xf>
    <xf numFmtId="0" fontId="0" fillId="10" borderId="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15" xfId="0" applyFill="1" applyBorder="1" applyAlignment="1">
      <alignment horizontal="left" vertical="top" wrapText="1"/>
    </xf>
    <xf numFmtId="0" fontId="0" fillId="10" borderId="13" xfId="0" applyFill="1" applyBorder="1" applyAlignment="1">
      <alignment horizontal="left" vertical="top" wrapText="1"/>
    </xf>
    <xf numFmtId="0" fontId="2" fillId="10" borderId="27" xfId="0" applyFont="1" applyFill="1" applyBorder="1" applyAlignment="1">
      <alignment horizontal="center"/>
    </xf>
    <xf numFmtId="0" fontId="2" fillId="10" borderId="28" xfId="0" applyFont="1" applyFill="1" applyBorder="1" applyAlignment="1">
      <alignment horizontal="center"/>
    </xf>
    <xf numFmtId="0" fontId="0" fillId="7" borderId="2" xfId="0" applyFill="1" applyBorder="1" applyAlignment="1">
      <alignment horizontal="center"/>
    </xf>
    <xf numFmtId="0" fontId="0" fillId="0" borderId="47" xfId="0" applyBorder="1" applyAlignment="1">
      <alignment horizontal="center"/>
    </xf>
    <xf numFmtId="0" fontId="0" fillId="7" borderId="4" xfId="0" applyFill="1" applyBorder="1" applyAlignment="1">
      <alignment horizontal="center"/>
    </xf>
    <xf numFmtId="0" fontId="2" fillId="12" borderId="47" xfId="0" applyFont="1" applyFill="1" applyBorder="1"/>
    <xf numFmtId="0" fontId="2" fillId="8" borderId="47" xfId="0" applyFont="1" applyFill="1" applyBorder="1"/>
    <xf numFmtId="0" fontId="2" fillId="13" borderId="47" xfId="0" applyFont="1" applyFill="1" applyBorder="1"/>
    <xf numFmtId="0" fontId="0" fillId="0" borderId="47" xfId="0" applyBorder="1"/>
    <xf numFmtId="1" fontId="0" fillId="5" borderId="47" xfId="0" applyNumberFormat="1" applyFill="1" applyBorder="1"/>
    <xf numFmtId="0" fontId="0" fillId="5" borderId="47" xfId="0" applyFill="1" applyBorder="1"/>
    <xf numFmtId="9" fontId="0" fillId="3" borderId="47" xfId="2" applyFont="1" applyFill="1" applyBorder="1"/>
    <xf numFmtId="0" fontId="0" fillId="13" borderId="47" xfId="0" applyFill="1" applyBorder="1" applyAlignment="1">
      <alignment wrapText="1"/>
    </xf>
    <xf numFmtId="0" fontId="0" fillId="0" borderId="47" xfId="0" applyBorder="1" applyAlignment="1">
      <alignment wrapText="1"/>
    </xf>
    <xf numFmtId="0" fontId="0" fillId="0" borderId="2" xfId="0" applyBorder="1"/>
    <xf numFmtId="0" fontId="2" fillId="0" borderId="47" xfId="0" applyFont="1" applyBorder="1"/>
    <xf numFmtId="164" fontId="2" fillId="14" borderId="47" xfId="1" applyNumberFormat="1" applyFont="1" applyFill="1" applyBorder="1"/>
    <xf numFmtId="0" fontId="0" fillId="12" borderId="47" xfId="0" applyFill="1" applyBorder="1"/>
    <xf numFmtId="0" fontId="0" fillId="8" borderId="47" xfId="0" applyFill="1" applyBorder="1"/>
    <xf numFmtId="0" fontId="0" fillId="13" borderId="47" xfId="0" applyFill="1" applyBorder="1"/>
    <xf numFmtId="1" fontId="2" fillId="14" borderId="47" xfId="0" applyNumberFormat="1" applyFont="1" applyFill="1" applyBorder="1"/>
    <xf numFmtId="1" fontId="0" fillId="0" borderId="0" xfId="0" applyNumberFormat="1"/>
  </cellXfs>
  <cellStyles count="3">
    <cellStyle name="Comma" xfId="1" builtinId="3"/>
    <cellStyle name="Normal" xfId="0" builtinId="0"/>
    <cellStyle name="Percent" xfId="2" builtinId="5"/>
  </cellStyles>
  <dxfs count="2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Table Style 1" pivot="0" count="0" xr9:uid="{1432E379-D3A4-492E-875D-D611F1D98B2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[Annex II_CHW general tables.xlsx]Pivot4!PivotTable2</c:name>
    <c:fmtId val="8"/>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Pivot4!$B$6</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Pivot4!$A$7:$A$17</c:f>
              <c:strCache>
                <c:ptCount val="10"/>
                <c:pt idx="0">
                  <c:v>Cabo Delgado</c:v>
                </c:pt>
                <c:pt idx="1">
                  <c:v>Gaza</c:v>
                </c:pt>
                <c:pt idx="2">
                  <c:v>Inhambane</c:v>
                </c:pt>
                <c:pt idx="3">
                  <c:v>Manica</c:v>
                </c:pt>
                <c:pt idx="4">
                  <c:v>Maputo Provincia</c:v>
                </c:pt>
                <c:pt idx="5">
                  <c:v>Nampula</c:v>
                </c:pt>
                <c:pt idx="6">
                  <c:v>Niassa</c:v>
                </c:pt>
                <c:pt idx="7">
                  <c:v>Sofala</c:v>
                </c:pt>
                <c:pt idx="8">
                  <c:v>Tete</c:v>
                </c:pt>
                <c:pt idx="9">
                  <c:v>Zambézia</c:v>
                </c:pt>
              </c:strCache>
            </c:strRef>
          </c:cat>
          <c:val>
            <c:numRef>
              <c:f>Pivot4!$B$7:$B$17</c:f>
              <c:numCache>
                <c:formatCode>General</c:formatCode>
                <c:ptCount val="10"/>
                <c:pt idx="0">
                  <c:v>2889380</c:v>
                </c:pt>
                <c:pt idx="1">
                  <c:v>1543676</c:v>
                </c:pt>
                <c:pt idx="2">
                  <c:v>1521403</c:v>
                </c:pt>
                <c:pt idx="3">
                  <c:v>1783447</c:v>
                </c:pt>
                <c:pt idx="4">
                  <c:v>1340507</c:v>
                </c:pt>
                <c:pt idx="5">
                  <c:v>6858661</c:v>
                </c:pt>
                <c:pt idx="6">
                  <c:v>2243214</c:v>
                </c:pt>
                <c:pt idx="7">
                  <c:v>2700092</c:v>
                </c:pt>
                <c:pt idx="8">
                  <c:v>3336872</c:v>
                </c:pt>
                <c:pt idx="9">
                  <c:v>6034031</c:v>
                </c:pt>
              </c:numCache>
            </c:numRef>
          </c:val>
          <c:extLst>
            <c:ext xmlns:c16="http://schemas.microsoft.com/office/drawing/2014/chart" uri="{C3380CC4-5D6E-409C-BE32-E72D297353CC}">
              <c16:uniqueId val="{00000000-328E-443F-9C66-AE871DC3C92A}"/>
            </c:ext>
          </c:extLst>
        </c:ser>
        <c:dLbls>
          <c:dLblPos val="ctr"/>
          <c:showLegendKey val="0"/>
          <c:showVal val="1"/>
          <c:showCatName val="0"/>
          <c:showSerName val="0"/>
          <c:showPercent val="0"/>
          <c:showBubbleSize val="0"/>
        </c:dLbls>
        <c:gapWidth val="150"/>
        <c:overlap val="100"/>
        <c:axId val="889819480"/>
        <c:axId val="889818168"/>
      </c:barChart>
      <c:catAx>
        <c:axId val="8898194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18168"/>
        <c:crosses val="autoZero"/>
        <c:auto val="1"/>
        <c:lblAlgn val="ctr"/>
        <c:lblOffset val="100"/>
        <c:noMultiLvlLbl val="0"/>
      </c:catAx>
      <c:valAx>
        <c:axId val="889818168"/>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1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28574</xdr:colOff>
      <xdr:row>4</xdr:row>
      <xdr:rowOff>180975</xdr:rowOff>
    </xdr:from>
    <xdr:to>
      <xdr:col>17</xdr:col>
      <xdr:colOff>114299</xdr:colOff>
      <xdr:row>32</xdr:row>
      <xdr:rowOff>1</xdr:rowOff>
    </xdr:to>
    <xdr:graphicFrame macro="">
      <xdr:nvGraphicFramePr>
        <xdr:cNvPr id="2" name="Chart 1">
          <a:extLst>
            <a:ext uri="{FF2B5EF4-FFF2-40B4-BE49-F238E27FC236}">
              <a16:creationId xmlns:a16="http://schemas.microsoft.com/office/drawing/2014/main" id="{E369CE0D-C499-5104-18B3-E2330CAF1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aids-my.sharepoint.com/personal/boothem_unaids_org/Documents/12%20Technical%20Areas/GTM/Fundo%20Global/Performance%20Framework/FR817-MOZ-C_PF_05Jun20_Moz_12.06.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NC\MA\FG%202020\Revisao%20Agosto%202020%20Grant\PF\MOZ-H-MOH_PF_12Aug20%2004.09.2020%20HIV_v0%200709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dC%20e%20CCS%20CHW_GF%20CG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 Section A"/>
      <sheetName val="Version history"/>
      <sheetName val="Impact Indicators - Section B "/>
      <sheetName val="update Helper"/>
      <sheetName val="Setup"/>
      <sheetName val="Impact Indicator Target Update"/>
      <sheetName val="Reference Records"/>
      <sheetName val="Outcome Indicators - Section C "/>
      <sheetName val="Coverage Indicators - Section D"/>
      <sheetName val=" Disaggregation - Section E "/>
      <sheetName val="WPTM - Section F"/>
      <sheetName val="Print View"/>
      <sheetName val="Reference records(soft deleted)"/>
      <sheetName val="Disaggregation Records"/>
      <sheetName val="Disaggregation Data"/>
      <sheetName val="Account Role"/>
      <sheetName val="apttusmetadata"/>
    </sheetNames>
    <sheetDataSet>
      <sheetData sheetId="0" refreshError="1"/>
      <sheetData sheetId="1" refreshError="1">
        <row r="5">
          <cell r="AN5" t="str">
            <v>Funding Request</v>
          </cell>
        </row>
        <row r="27">
          <cell r="E27" t="str">
            <v>[Account (Name)]</v>
          </cell>
        </row>
        <row r="31">
          <cell r="M31" t="str">
            <v>[Account (Name)][Alternative Account]</v>
          </cell>
        </row>
        <row r="32">
          <cell r="M32" t="str">
            <v>Ministry of Health of Mozambique</v>
          </cell>
        </row>
        <row r="33">
          <cell r="M33" t="str">
            <v>Fundação para o Desenvolvimento da Comunidade</v>
          </cell>
        </row>
        <row r="34">
          <cell r="M34" t="str">
            <v>Centro de Colaboração em Saúde</v>
          </cell>
        </row>
        <row r="35">
          <cell r="M35" t="str">
            <v>New HIV PR (key populations) to be appointed during grant-making</v>
          </cell>
        </row>
        <row r="36">
          <cell r="M36" t="str">
            <v/>
          </cell>
        </row>
        <row r="37">
          <cell r="M37" t="str">
            <v/>
          </cell>
        </row>
        <row r="38">
          <cell r="M38" t="str">
            <v/>
          </cell>
        </row>
        <row r="39">
          <cell r="M39" t="str">
            <v/>
          </cell>
        </row>
        <row r="40">
          <cell r="M40" t="str">
            <v/>
          </cell>
        </row>
        <row r="102">
          <cell r="E102" t="str">
            <v>--Select--</v>
          </cell>
        </row>
        <row r="103">
          <cell r="E103" t="str">
            <v>Prevention</v>
          </cell>
        </row>
        <row r="104">
          <cell r="E104" t="str">
            <v>Differentiated HIV Testing Services</v>
          </cell>
        </row>
        <row r="105">
          <cell r="E105" t="str">
            <v>PMTCT</v>
          </cell>
        </row>
        <row r="106">
          <cell r="E106" t="str">
            <v>Treatment, care and support</v>
          </cell>
        </row>
        <row r="107">
          <cell r="E107" t="str">
            <v>Program management</v>
          </cell>
        </row>
        <row r="108">
          <cell r="E108" t="str">
            <v>TB care and prevention</v>
          </cell>
        </row>
        <row r="109">
          <cell r="E109" t="str">
            <v>TB/HIV</v>
          </cell>
        </row>
        <row r="110">
          <cell r="E110" t="str">
            <v>MDR-TB</v>
          </cell>
        </row>
        <row r="111">
          <cell r="E111" t="str">
            <v>RSSH: Community systems strengthening</v>
          </cell>
        </row>
        <row r="112">
          <cell r="E112" t="str">
            <v>Reducing human rights-related barriers to HIV/TB services</v>
          </cell>
        </row>
        <row r="113">
          <cell r="E113">
            <v>0</v>
          </cell>
        </row>
        <row r="114">
          <cell r="E114" t="str">
            <v/>
          </cell>
        </row>
        <row r="115">
          <cell r="E115" t="str">
            <v/>
          </cell>
        </row>
        <row r="116">
          <cell r="E116" t="str">
            <v/>
          </cell>
        </row>
        <row r="117">
          <cell r="E117" t="str">
            <v/>
          </cell>
        </row>
        <row r="118">
          <cell r="E118">
            <v>0</v>
          </cell>
        </row>
        <row r="120">
          <cell r="E120">
            <v>0</v>
          </cell>
        </row>
        <row r="124">
          <cell r="V124" t="str">
            <v>[Intervention]</v>
          </cell>
          <cell r="W124" t="str">
            <v/>
          </cell>
        </row>
        <row r="125">
          <cell r="W125" t="str">
            <v>Stigma and discrimination reduction (HIV/TB)</v>
          </cell>
        </row>
        <row r="126">
          <cell r="W126" t="str">
            <v>Legal Literacy (“Know Your Rights")</v>
          </cell>
        </row>
        <row r="127">
          <cell r="W127" t="str">
            <v/>
          </cell>
        </row>
        <row r="128">
          <cell r="W128" t="str">
            <v/>
          </cell>
        </row>
        <row r="129">
          <cell r="W129" t="str">
            <v/>
          </cell>
        </row>
        <row r="130">
          <cell r="W130" t="str">
            <v/>
          </cell>
        </row>
        <row r="131">
          <cell r="W131" t="str">
            <v/>
          </cell>
        </row>
        <row r="132">
          <cell r="W132" t="str">
            <v/>
          </cell>
        </row>
        <row r="133">
          <cell r="W133" t="str">
            <v/>
          </cell>
        </row>
        <row r="134">
          <cell r="W134" t="str">
            <v/>
          </cell>
        </row>
        <row r="135">
          <cell r="W135" t="str">
            <v/>
          </cell>
        </row>
        <row r="136">
          <cell r="W136" t="str">
            <v/>
          </cell>
        </row>
        <row r="137">
          <cell r="W137" t="str">
            <v/>
          </cell>
        </row>
        <row r="138">
          <cell r="W138" t="str">
            <v/>
          </cell>
        </row>
        <row r="139">
          <cell r="W139" t="str">
            <v/>
          </cell>
        </row>
        <row r="140">
          <cell r="W140" t="str">
            <v/>
          </cell>
        </row>
        <row r="141">
          <cell r="W141" t="str">
            <v/>
          </cell>
        </row>
        <row r="142">
          <cell r="W142" t="str">
            <v/>
          </cell>
        </row>
        <row r="143">
          <cell r="W143" t="str">
            <v/>
          </cell>
        </row>
        <row r="144">
          <cell r="W144" t="str">
            <v/>
          </cell>
        </row>
        <row r="145">
          <cell r="W145" t="str">
            <v/>
          </cell>
        </row>
        <row r="146">
          <cell r="W146" t="str">
            <v/>
          </cell>
        </row>
        <row r="147">
          <cell r="W147" t="str">
            <v/>
          </cell>
        </row>
        <row r="148">
          <cell r="W148" t="str">
            <v/>
          </cell>
        </row>
        <row r="149">
          <cell r="W149" t="str">
            <v/>
          </cell>
        </row>
        <row r="150">
          <cell r="W150" t="str">
            <v/>
          </cell>
        </row>
        <row r="151">
          <cell r="W151" t="str">
            <v/>
          </cell>
        </row>
        <row r="152">
          <cell r="W152" t="str">
            <v/>
          </cell>
        </row>
        <row r="153">
          <cell r="W153" t="str">
            <v/>
          </cell>
        </row>
        <row r="154">
          <cell r="W154" t="str">
            <v/>
          </cell>
        </row>
        <row r="155">
          <cell r="W155" t="str">
            <v/>
          </cell>
        </row>
        <row r="156">
          <cell r="W156" t="str">
            <v/>
          </cell>
        </row>
        <row r="157">
          <cell r="W157" t="str">
            <v/>
          </cell>
        </row>
        <row r="158">
          <cell r="W158" t="str">
            <v/>
          </cell>
        </row>
        <row r="159">
          <cell r="W159" t="str">
            <v/>
          </cell>
        </row>
        <row r="160">
          <cell r="W160" t="str">
            <v/>
          </cell>
        </row>
        <row r="161">
          <cell r="W161" t="str">
            <v/>
          </cell>
        </row>
        <row r="162">
          <cell r="W162" t="str">
            <v/>
          </cell>
        </row>
        <row r="163">
          <cell r="W163" t="str">
            <v/>
          </cell>
        </row>
        <row r="164">
          <cell r="W164" t="str">
            <v/>
          </cell>
        </row>
        <row r="165">
          <cell r="W165" t="str">
            <v/>
          </cell>
        </row>
        <row r="166">
          <cell r="W166" t="str">
            <v/>
          </cell>
        </row>
        <row r="167">
          <cell r="W167" t="str">
            <v/>
          </cell>
        </row>
        <row r="168">
          <cell r="W168" t="str">
            <v/>
          </cell>
        </row>
        <row r="169">
          <cell r="W169" t="str">
            <v/>
          </cell>
        </row>
        <row r="170">
          <cell r="W170" t="str">
            <v/>
          </cell>
        </row>
        <row r="171">
          <cell r="W171" t="str">
            <v/>
          </cell>
        </row>
        <row r="172">
          <cell r="W172" t="str">
            <v/>
          </cell>
        </row>
        <row r="173">
          <cell r="W173" t="str">
            <v/>
          </cell>
        </row>
        <row r="174">
          <cell r="W174" t="str">
            <v/>
          </cell>
        </row>
      </sheetData>
      <sheetData sheetId="2" refreshError="1"/>
      <sheetData sheetId="3" refreshError="1"/>
      <sheetData sheetId="4" refreshError="1">
        <row r="1">
          <cell r="A1" t="str">
            <v>Impact indicator  (section B)</v>
          </cell>
        </row>
        <row r="37">
          <cell r="A37" t="str">
            <v>Impact indicator targets  (section B)</v>
          </cell>
        </row>
        <row r="221">
          <cell r="A221" t="str">
            <v>Outcome indicators (section C)</v>
          </cell>
        </row>
        <row r="257">
          <cell r="A257" t="str">
            <v>Outcome indicators Targets (section C)</v>
          </cell>
        </row>
        <row r="443">
          <cell r="A443" t="str">
            <v>Coverage indicators (secton D)</v>
          </cell>
        </row>
        <row r="509">
          <cell r="A509" t="str">
            <v>Coverage Indicator Targets (section D)</v>
          </cell>
        </row>
        <row r="876">
          <cell r="A876" t="str">
            <v>Outcome Indicator Disaggregation</v>
          </cell>
        </row>
        <row r="1180">
          <cell r="A1180" t="str">
            <v>Impact Indicator Disaggregation</v>
          </cell>
        </row>
        <row r="1484">
          <cell r="A1484" t="str">
            <v>Coverage Indicator Disaggregation</v>
          </cell>
        </row>
        <row r="2689">
          <cell r="A2689" t="str">
            <v>WPTM  - Section F</v>
          </cell>
        </row>
        <row r="2855">
          <cell r="A2855" t="str">
            <v>WPTM Results</v>
          </cell>
        </row>
      </sheetData>
      <sheetData sheetId="5" refreshError="1">
        <row r="15">
          <cell r="I15" t="str">
            <v>New HIV PR (key populations) to be appointed during grant-making</v>
          </cell>
        </row>
        <row r="16">
          <cell r="I16" t="str">
            <v>Centro de Colaboração em Saúde</v>
          </cell>
        </row>
        <row r="17">
          <cell r="I17" t="str">
            <v>Fundação para o Desenvolvimento da Comunidade</v>
          </cell>
        </row>
        <row r="18">
          <cell r="I18" t="str">
            <v>Ministry of Health of Mozambique</v>
          </cell>
        </row>
        <row r="19">
          <cell r="I19" t="str">
            <v/>
          </cell>
        </row>
        <row r="20">
          <cell r="I20" t="str">
            <v/>
          </cell>
        </row>
        <row r="21">
          <cell r="I21" t="str">
            <v/>
          </cell>
        </row>
        <row r="22">
          <cell r="I22" t="str">
            <v/>
          </cell>
        </row>
        <row r="23">
          <cell r="I23" t="str">
            <v/>
          </cell>
        </row>
        <row r="24">
          <cell r="I24" t="str">
            <v/>
          </cell>
        </row>
        <row r="25">
          <cell r="I25" t="str">
            <v/>
          </cell>
        </row>
        <row r="26">
          <cell r="I26" t="str">
            <v/>
          </cell>
        </row>
        <row r="27">
          <cell r="I27" t="str">
            <v/>
          </cell>
        </row>
        <row r="28">
          <cell r="I28" t="str">
            <v/>
          </cell>
        </row>
        <row r="29">
          <cell r="I29" t="str">
            <v/>
          </cell>
        </row>
        <row r="30">
          <cell r="I30" t="str">
            <v/>
          </cell>
        </row>
        <row r="31">
          <cell r="C31">
            <v>2002</v>
          </cell>
          <cell r="I31" t="str">
            <v/>
          </cell>
        </row>
        <row r="32">
          <cell r="C32">
            <v>2003</v>
          </cell>
          <cell r="I32" t="str">
            <v/>
          </cell>
        </row>
        <row r="33">
          <cell r="C33">
            <v>2004</v>
          </cell>
          <cell r="I33" t="str">
            <v/>
          </cell>
        </row>
        <row r="34">
          <cell r="C34">
            <v>2005</v>
          </cell>
          <cell r="I34" t="str">
            <v/>
          </cell>
        </row>
        <row r="35">
          <cell r="C35">
            <v>2006</v>
          </cell>
          <cell r="I35" t="str">
            <v/>
          </cell>
        </row>
        <row r="36">
          <cell r="C36">
            <v>2007</v>
          </cell>
          <cell r="I36" t="str">
            <v/>
          </cell>
        </row>
        <row r="37">
          <cell r="C37">
            <v>2008</v>
          </cell>
          <cell r="I37" t="str">
            <v/>
          </cell>
        </row>
        <row r="38">
          <cell r="C38">
            <v>2009</v>
          </cell>
          <cell r="I38" t="str">
            <v/>
          </cell>
        </row>
        <row r="39">
          <cell r="C39">
            <v>2010</v>
          </cell>
          <cell r="I39" t="str">
            <v/>
          </cell>
        </row>
        <row r="40">
          <cell r="C40">
            <v>2011</v>
          </cell>
          <cell r="I40" t="str">
            <v/>
          </cell>
        </row>
        <row r="41">
          <cell r="C41">
            <v>2012</v>
          </cell>
          <cell r="I41" t="str">
            <v/>
          </cell>
        </row>
        <row r="42">
          <cell r="C42">
            <v>2013</v>
          </cell>
        </row>
        <row r="43">
          <cell r="C43">
            <v>2014</v>
          </cell>
        </row>
        <row r="44">
          <cell r="C44">
            <v>2015</v>
          </cell>
        </row>
        <row r="45">
          <cell r="C45">
            <v>2016</v>
          </cell>
        </row>
        <row r="46">
          <cell r="C46">
            <v>2017</v>
          </cell>
        </row>
        <row r="47">
          <cell r="C47">
            <v>2018</v>
          </cell>
        </row>
        <row r="48">
          <cell r="C48">
            <v>2019</v>
          </cell>
        </row>
        <row r="49">
          <cell r="C49">
            <v>2020</v>
          </cell>
        </row>
        <row r="50">
          <cell r="C50">
            <v>2021</v>
          </cell>
        </row>
        <row r="51">
          <cell r="C51">
            <v>2022</v>
          </cell>
        </row>
        <row r="52">
          <cell r="C52">
            <v>2023</v>
          </cell>
        </row>
        <row r="53">
          <cell r="C53">
            <v>2024</v>
          </cell>
        </row>
        <row r="54">
          <cell r="C54">
            <v>2025</v>
          </cell>
        </row>
        <row r="55">
          <cell r="C55">
            <v>0</v>
          </cell>
        </row>
        <row r="56">
          <cell r="C56">
            <v>0</v>
          </cell>
        </row>
        <row r="57">
          <cell r="C57">
            <v>0</v>
          </cell>
        </row>
        <row r="58">
          <cell r="C58">
            <v>0</v>
          </cell>
        </row>
        <row r="59">
          <cell r="C59">
            <v>0</v>
          </cell>
        </row>
        <row r="60">
          <cell r="C60">
            <v>0</v>
          </cell>
        </row>
        <row r="61">
          <cell r="C61">
            <v>0</v>
          </cell>
        </row>
        <row r="62">
          <cell r="C62">
            <v>0</v>
          </cell>
        </row>
        <row r="63">
          <cell r="C63">
            <v>0</v>
          </cell>
        </row>
        <row r="64">
          <cell r="C64">
            <v>0</v>
          </cell>
        </row>
        <row r="65">
          <cell r="C65">
            <v>0</v>
          </cell>
        </row>
        <row r="66">
          <cell r="C66">
            <v>0</v>
          </cell>
        </row>
        <row r="67">
          <cell r="C67">
            <v>0</v>
          </cell>
        </row>
        <row r="68">
          <cell r="C68">
            <v>0</v>
          </cell>
        </row>
        <row r="69">
          <cell r="C69">
            <v>0</v>
          </cell>
        </row>
        <row r="70">
          <cell r="C70">
            <v>0</v>
          </cell>
        </row>
        <row r="71">
          <cell r="C71">
            <v>0</v>
          </cell>
        </row>
        <row r="72">
          <cell r="C72">
            <v>0</v>
          </cell>
        </row>
        <row r="73">
          <cell r="C73">
            <v>0</v>
          </cell>
        </row>
        <row r="74">
          <cell r="C74">
            <v>0</v>
          </cell>
        </row>
      </sheetData>
      <sheetData sheetId="6" refreshError="1"/>
      <sheetData sheetId="7" refreshError="1">
        <row r="4">
          <cell r="I4" t="str">
            <v>--Select--</v>
          </cell>
        </row>
        <row r="5">
          <cell r="I5" t="str">
            <v>HIV I-13 Percentage of people living with HIV</v>
          </cell>
        </row>
        <row r="6">
          <cell r="I6" t="str">
            <v>HIV I-14 Number of new HIV infections per 1000 uninfected population</v>
          </cell>
        </row>
        <row r="7">
          <cell r="I7" t="str">
            <v>HIV I-4 Number of AIDS-related deaths per 100,000 population</v>
          </cell>
        </row>
        <row r="8">
          <cell r="I8" t="str">
            <v>HIV I-6 Estimated percentage of children newly infected with HIV from mother-to-child transmission among women living with HIV delivering in the past 12 months</v>
          </cell>
        </row>
        <row r="9">
          <cell r="I9" t="str">
            <v>HIV I-9a⁽ᴹ⁾ Percentage of men who have sex with men who are living with HIV</v>
          </cell>
        </row>
        <row r="10">
          <cell r="I10" t="str">
            <v>HIV I-9b⁽ᴹ⁾ Percentage of transgender people who are living with HIV</v>
          </cell>
        </row>
        <row r="11">
          <cell r="I11" t="str">
            <v>HIV I-10⁽ᴹ⁾ Percentage of sex workers who are living with HIV</v>
          </cell>
        </row>
        <row r="12">
          <cell r="I12" t="str">
            <v>HIV I-11⁽ᴹ⁾ Percentage of people who inject drugs who are living with HIV</v>
          </cell>
        </row>
        <row r="13">
          <cell r="I13" t="str">
            <v>HIV I-12 Percentage of other vulnerable populations (specify) who are living with HIV</v>
          </cell>
        </row>
        <row r="14">
          <cell r="I14" t="str">
            <v>TB I-2 TB incidence rate per 100,000 population</v>
          </cell>
        </row>
        <row r="15">
          <cell r="I15" t="str">
            <v>TB I-3⁽ᴹ⁾ TB mortality rate per 100,000 population</v>
          </cell>
        </row>
        <row r="16">
          <cell r="I16" t="str">
            <v>TB I-4⁽ᴹ⁾ RR-TB and/or MDR-TB prevalence among new TB patients: Proportion of new TB cases with RR-TB and/or MDR-TB</v>
          </cell>
        </row>
        <row r="17">
          <cell r="I17" t="str">
            <v>TB/HIV I-1 TB/HIV mortality rate per 100,000 population</v>
          </cell>
        </row>
        <row r="18">
          <cell r="I18" t="str">
            <v/>
          </cell>
        </row>
        <row r="25">
          <cell r="I25" t="str">
            <v>--Select--</v>
          </cell>
        </row>
        <row r="26">
          <cell r="I26" t="str">
            <v>HIV O-10 Percent of respondents who say they used a condom the last time they had sex with a non-marital, non-cohabiting partner, of those who have had sex with such a partner in the last 12 months</v>
          </cell>
        </row>
        <row r="27">
          <cell r="I27" t="str">
            <v>HIV O-4a⁽ᴹ⁾ Percentage of men reporting the use of a condom the last time they had anal sex with a non regular partner</v>
          </cell>
        </row>
        <row r="28">
          <cell r="I28" t="str">
            <v>HIV O-4.1b⁽ᴹ⁾ Percentage of transgender people reporting using a condom in their last anal sex with a non-regular male partner</v>
          </cell>
        </row>
        <row r="29">
          <cell r="I29" t="str">
            <v>HIV O-5⁽ᴹ⁾ Percentage of sex workers reporting the use of a condom with their most recent client</v>
          </cell>
        </row>
        <row r="30">
          <cell r="I30" t="str">
            <v>HIV O-6⁽ᴹ⁾ Percentage of people who inject drugs reporting the use of sterile injecting equipment the last time they injected</v>
          </cell>
        </row>
        <row r="31">
          <cell r="I31" t="str">
            <v>HIV O-9 Percentage of people who inject drugs reporting condom use at last sex</v>
          </cell>
        </row>
        <row r="32">
          <cell r="I32" t="str">
            <v>HIV O-7 Percentage of other vulnerable populations who report the use of a condom at last sexual intercourse</v>
          </cell>
        </row>
        <row r="33">
          <cell r="I33" t="str">
            <v>HIV O-11⁽ᴹ⁾ Percentage of people living with HIV who know their HIV status at the end of the reporting period</v>
          </cell>
        </row>
        <row r="34">
          <cell r="I34" t="str">
            <v>HIV O-12 Percentage of people living with HIV and on ART who are virologically suppressed</v>
          </cell>
        </row>
        <row r="35">
          <cell r="I35" t="str">
            <v>HIV O-13 Proportion of ever-married or partnered women aged 15-49 who experienced physical or sexual violence from a male intimate partner in the past 12 months</v>
          </cell>
        </row>
        <row r="36">
          <cell r="I36" t="str">
            <v>HIV O-14 Percentage of women and men aged 15–49 who report discriminatory attitudes towards people living with HIV</v>
          </cell>
        </row>
        <row r="37">
          <cell r="I37" t="str">
            <v>HIV O-15 Percentage of people living with HIV who report experiences of HIV-related discrimination in health-care settings</v>
          </cell>
        </row>
        <row r="38">
          <cell r="I38" t="str">
            <v>HIV O-16a Percentage of men who have sex with men who avoid health care because of stigma and discrimination</v>
          </cell>
        </row>
        <row r="39">
          <cell r="I39" t="str">
            <v>HIV O-16b Percentage of transgender people who avoid health care because of stigma and discrimination</v>
          </cell>
        </row>
        <row r="40">
          <cell r="I40" t="str">
            <v>HIV O-16c Percentage of sex workers who avoid health care because of stigma and discrimination</v>
          </cell>
        </row>
        <row r="41">
          <cell r="I41" t="str">
            <v>HIV O-16d Percentage of people who inject drugs who avoid health care because of stigma and discrimination</v>
          </cell>
        </row>
        <row r="42">
          <cell r="I42" t="str">
            <v>HIV O-17 Percentage of people living with HIV reporting their rights were violated who sought legal redress</v>
          </cell>
        </row>
        <row r="43">
          <cell r="I43" t="str">
            <v>HIV O-18 Percentage of women aged 15-24 who had 2+ partners in the past 12 months</v>
          </cell>
        </row>
        <row r="44">
          <cell r="I44" t="str">
            <v>HIV O-19 Percentage of women aged 15-19 who have had a live birth or are currently pregnant</v>
          </cell>
        </row>
        <row r="45">
          <cell r="I45" t="str">
            <v>HIV O-20 Percentage of females aged 15-24 who dropped out of school in the last year</v>
          </cell>
        </row>
        <row r="46">
          <cell r="I46" t="str">
            <v>HIV O-21 Percentage of people living with HIV not on ART at the end of the reporting period among people living with HIV who were either on ART at the end of the last reporting period or newly initiated on ART during the reporting period</v>
          </cell>
        </row>
        <row r="47">
          <cell r="I47" t="str">
            <v>TB O-1a Case notification rate of all forms of TB per 100,000 population - bacteriologically confirmed plus clinically diagnosed, new and relapse cases</v>
          </cell>
        </row>
        <row r="48">
          <cell r="I48" t="str">
            <v>TB O-2a Treatment success rate of all forms of TB - bacteriologically confirmed plus clinically diagnosed, new and relapse cases</v>
          </cell>
        </row>
        <row r="49">
          <cell r="I49" t="str">
            <v>TB O-6 Notification of RR-TB and/or MDR-TB cases – Percentage of notified cases of bacteriologically confirmed, drug resistant RR-TB and/or MDR-TB as a proportion of all estimated RR-TB and/or MDR-TB cases</v>
          </cell>
        </row>
        <row r="50">
          <cell r="I50" t="str">
            <v>TB O-4⁽ᴹ⁾ Treatment success rate of RR TB and/or MDR-TB: Percentage of cases with RR and/or MDR-TB successfully treated</v>
          </cell>
        </row>
        <row r="51">
          <cell r="I51" t="str">
            <v>TB O-5⁽ᴹ⁾ TB treatment coverage: Percentage of new and relapse cases that were notified and treated among the estimated number of incident TB cases in the same year (all form of TB - bacteriologically confirmed plus clinically diagnosed)</v>
          </cell>
        </row>
        <row r="52">
          <cell r="I52" t="str">
            <v>TB O-7 Percentage of people diagnosed with TB who experienced self-stigma that inhibited them from seeking and accessing TB services</v>
          </cell>
        </row>
        <row r="53">
          <cell r="I53" t="str">
            <v>TB O-8 Percentage of people diagnosed with TB who report stigma in health care settings that inhibited them from seeking and accessing TB services</v>
          </cell>
        </row>
        <row r="54">
          <cell r="I54" t="str">
            <v>TB O-9 Percentage of people diagnosed with TB who report stigma in community settings that inhibited them from seeking and accessing TB services</v>
          </cell>
        </row>
        <row r="55">
          <cell r="I55" t="str">
            <v>HSS O-5 Percentage of health facilities with tracer medicines for the three diseases available on the day of the visit or day of reporting</v>
          </cell>
        </row>
        <row r="56">
          <cell r="I56" t="str">
            <v>HSS O-6 Percentage of facilities providing diagnostic services on the day of the assessment</v>
          </cell>
        </row>
        <row r="57">
          <cell r="I57" t="str">
            <v>HSS O-7 National aggregate HMIS fully deployed and functional: Percentage of HMIS components in place (HIS deployment, completeness, timeliness, and integration of aggregate disease reporting for HIV, TB and malaria indicators)</v>
          </cell>
        </row>
        <row r="58">
          <cell r="I58" t="str">
            <v>HSS O-8 Active health workers per 10,000 population</v>
          </cell>
        </row>
        <row r="59">
          <cell r="I59" t="str">
            <v>HSS O-9 Percentage of antenatal clients with 1st visit before 12 weeks</v>
          </cell>
        </row>
        <row r="60">
          <cell r="I60" t="str">
            <v>HSS O-10 Proportion of population with large household expenditure on health as a share of total household expenditure or income (catastrophic spending on health)</v>
          </cell>
        </row>
        <row r="61">
          <cell r="I61" t="str">
            <v/>
          </cell>
        </row>
        <row r="62">
          <cell r="I62" t="str">
            <v/>
          </cell>
        </row>
        <row r="63">
          <cell r="I63" t="str">
            <v/>
          </cell>
        </row>
        <row r="64">
          <cell r="I64" t="str">
            <v/>
          </cell>
        </row>
        <row r="65">
          <cell r="I65" t="str">
            <v/>
          </cell>
        </row>
        <row r="66">
          <cell r="I66" t="str">
            <v/>
          </cell>
        </row>
        <row r="67">
          <cell r="I67" t="str">
            <v/>
          </cell>
        </row>
        <row r="68">
          <cell r="I68" t="str">
            <v/>
          </cell>
        </row>
        <row r="69">
          <cell r="I69" t="str">
            <v/>
          </cell>
        </row>
        <row r="70">
          <cell r="I70" t="str">
            <v/>
          </cell>
        </row>
        <row r="71">
          <cell r="I71" t="str">
            <v/>
          </cell>
        </row>
        <row r="72">
          <cell r="I72" t="str">
            <v/>
          </cell>
        </row>
        <row r="79">
          <cell r="A79" t="str">
            <v>[Module (Name)]</v>
          </cell>
        </row>
        <row r="80">
          <cell r="A80" t="str">
            <v>MCI-00648</v>
          </cell>
        </row>
        <row r="81">
          <cell r="A81" t="str">
            <v>MCI-00648</v>
          </cell>
        </row>
        <row r="82">
          <cell r="A82" t="str">
            <v>MCI-00648</v>
          </cell>
        </row>
        <row r="83">
          <cell r="A83" t="str">
            <v>MCI-00648</v>
          </cell>
        </row>
        <row r="84">
          <cell r="A84" t="str">
            <v>MCI-00648</v>
          </cell>
        </row>
        <row r="85">
          <cell r="A85" t="str">
            <v>MCI-00648</v>
          </cell>
        </row>
        <row r="86">
          <cell r="A86" t="str">
            <v>MCI-00648</v>
          </cell>
        </row>
        <row r="87">
          <cell r="A87" t="str">
            <v>MCI-00648</v>
          </cell>
        </row>
        <row r="88">
          <cell r="A88" t="str">
            <v>MCI-00648</v>
          </cell>
        </row>
        <row r="89">
          <cell r="A89" t="str">
            <v>MCI-00648</v>
          </cell>
        </row>
        <row r="90">
          <cell r="A90" t="str">
            <v>MCI-00648</v>
          </cell>
        </row>
        <row r="91">
          <cell r="A91" t="str">
            <v>MCI-00648</v>
          </cell>
        </row>
        <row r="92">
          <cell r="A92" t="str">
            <v>MCI-00648</v>
          </cell>
        </row>
        <row r="93">
          <cell r="A93" t="str">
            <v>MCI-00648</v>
          </cell>
        </row>
        <row r="94">
          <cell r="A94" t="str">
            <v>MCI-00648</v>
          </cell>
        </row>
        <row r="95">
          <cell r="A95" t="str">
            <v>MCI-00648</v>
          </cell>
        </row>
        <row r="96">
          <cell r="A96" t="str">
            <v>MCI-00649</v>
          </cell>
        </row>
        <row r="97">
          <cell r="A97" t="str">
            <v>MCI-00649</v>
          </cell>
        </row>
        <row r="98">
          <cell r="A98" t="str">
            <v>MCI-00649</v>
          </cell>
        </row>
        <row r="99">
          <cell r="A99" t="str">
            <v>MCI-00649</v>
          </cell>
        </row>
        <row r="100">
          <cell r="A100" t="str">
            <v>MCI-00650</v>
          </cell>
        </row>
        <row r="101">
          <cell r="A101" t="str">
            <v>MCI-00650</v>
          </cell>
        </row>
        <row r="102">
          <cell r="A102" t="str">
            <v>MCI-00650</v>
          </cell>
        </row>
        <row r="103">
          <cell r="A103" t="str">
            <v>MCI-00650</v>
          </cell>
        </row>
        <row r="104">
          <cell r="A104" t="str">
            <v>MCI-00650</v>
          </cell>
        </row>
        <row r="105">
          <cell r="A105" t="str">
            <v>MCI-00650</v>
          </cell>
        </row>
        <row r="106">
          <cell r="A106" t="str">
            <v>MCI-00650</v>
          </cell>
        </row>
        <row r="107">
          <cell r="A107" t="str">
            <v>MCI-00650</v>
          </cell>
        </row>
        <row r="108">
          <cell r="A108" t="str">
            <v>MCI-00650</v>
          </cell>
        </row>
        <row r="109">
          <cell r="A109" t="str">
            <v>MCI-00651</v>
          </cell>
        </row>
        <row r="110">
          <cell r="A110" t="str">
            <v>MCI-00651</v>
          </cell>
        </row>
        <row r="111">
          <cell r="A111" t="str">
            <v>MCI-00651</v>
          </cell>
        </row>
        <row r="112">
          <cell r="A112" t="str">
            <v>MCI-00653</v>
          </cell>
        </row>
        <row r="113">
          <cell r="A113" t="str">
            <v>MCI-00653</v>
          </cell>
        </row>
        <row r="114">
          <cell r="A114" t="str">
            <v>MCI-00653</v>
          </cell>
        </row>
        <row r="115">
          <cell r="A115" t="str">
            <v>MCI-00653</v>
          </cell>
        </row>
        <row r="116">
          <cell r="A116" t="str">
            <v>MCI-00653</v>
          </cell>
        </row>
        <row r="117">
          <cell r="A117" t="str">
            <v>MCI-00653</v>
          </cell>
        </row>
        <row r="118">
          <cell r="A118" t="str">
            <v>MCI-00653</v>
          </cell>
        </row>
        <row r="119">
          <cell r="A119" t="str">
            <v>MCI-00653</v>
          </cell>
        </row>
        <row r="120">
          <cell r="A120" t="str">
            <v>MCI-00653</v>
          </cell>
        </row>
        <row r="121">
          <cell r="A121" t="str">
            <v>MCI-00653</v>
          </cell>
        </row>
        <row r="122">
          <cell r="A122" t="str">
            <v>MCI-00654</v>
          </cell>
        </row>
        <row r="123">
          <cell r="A123" t="str">
            <v>MCI-00654</v>
          </cell>
        </row>
        <row r="124">
          <cell r="A124" t="str">
            <v>MCI-00654</v>
          </cell>
        </row>
        <row r="125">
          <cell r="A125" t="str">
            <v>MCI-00654</v>
          </cell>
        </row>
        <row r="126">
          <cell r="A126" t="str">
            <v>MCI-00654</v>
          </cell>
        </row>
        <row r="127">
          <cell r="A127" t="str">
            <v>MCI-00654</v>
          </cell>
        </row>
        <row r="128">
          <cell r="A128" t="str">
            <v>MCI-00654</v>
          </cell>
        </row>
        <row r="129">
          <cell r="A129" t="str">
            <v>MCI-00654</v>
          </cell>
        </row>
        <row r="130">
          <cell r="A130" t="str">
            <v>MCI-00656</v>
          </cell>
        </row>
        <row r="131">
          <cell r="A131" t="str">
            <v>MCI-00656</v>
          </cell>
        </row>
        <row r="132">
          <cell r="A132" t="str">
            <v>MCI-00656</v>
          </cell>
        </row>
        <row r="133">
          <cell r="A133" t="str">
            <v>MCI-00656</v>
          </cell>
        </row>
        <row r="134">
          <cell r="A134" t="str">
            <v>MCI-00661</v>
          </cell>
        </row>
        <row r="135">
          <cell r="A135" t="str">
            <v>MCI-00661</v>
          </cell>
        </row>
        <row r="136">
          <cell r="A136" t="str">
            <v>MCI-00661</v>
          </cell>
        </row>
        <row r="137">
          <cell r="A137" t="str">
            <v>MCI-00661</v>
          </cell>
        </row>
        <row r="138">
          <cell r="A138" t="str">
            <v>MCI-00661</v>
          </cell>
        </row>
        <row r="139">
          <cell r="A139" t="str">
            <v>MCI-00662</v>
          </cell>
        </row>
        <row r="140">
          <cell r="A140" t="str">
            <v>MCI-00662</v>
          </cell>
        </row>
        <row r="141">
          <cell r="A141" t="str">
            <v>MCI-00662</v>
          </cell>
        </row>
        <row r="142">
          <cell r="A142" t="str">
            <v>MCI-00662</v>
          </cell>
        </row>
        <row r="143">
          <cell r="A143" t="str">
            <v>MCI-00662</v>
          </cell>
        </row>
        <row r="144">
          <cell r="A144" t="str">
            <v>MCI-00663</v>
          </cell>
        </row>
        <row r="145">
          <cell r="A145" t="str">
            <v>MCI-00663</v>
          </cell>
        </row>
        <row r="146">
          <cell r="A146" t="str">
            <v>MCI-00663</v>
          </cell>
        </row>
        <row r="147">
          <cell r="A147" t="str">
            <v>MCI-00664</v>
          </cell>
        </row>
        <row r="148">
          <cell r="A148" t="str">
            <v>MCI-00664</v>
          </cell>
        </row>
        <row r="149">
          <cell r="A149" t="str">
            <v>MCI-00664</v>
          </cell>
        </row>
        <row r="150">
          <cell r="A150" t="str">
            <v>MCI-00664</v>
          </cell>
        </row>
        <row r="151">
          <cell r="A151" t="str">
            <v>MCI-00665</v>
          </cell>
        </row>
        <row r="152">
          <cell r="A152" t="str">
            <v>MCI-00666</v>
          </cell>
        </row>
        <row r="153">
          <cell r="A153" t="str">
            <v>MCI-00667</v>
          </cell>
        </row>
        <row r="154">
          <cell r="A154" t="str">
            <v>MCI-00667</v>
          </cell>
        </row>
        <row r="155">
          <cell r="A155" t="str">
            <v>MCI-00668</v>
          </cell>
        </row>
        <row r="159">
          <cell r="J159" t="str">
            <v>--Select--</v>
          </cell>
        </row>
        <row r="160">
          <cell r="J160" t="str">
            <v>Differentiated HIV Testing Services</v>
          </cell>
        </row>
        <row r="161">
          <cell r="J161" t="str">
            <v>MDR-TB</v>
          </cell>
        </row>
        <row r="162">
          <cell r="J162" t="str">
            <v>Payment for results</v>
          </cell>
        </row>
        <row r="163">
          <cell r="J163" t="str">
            <v>PMTCT</v>
          </cell>
        </row>
        <row r="164">
          <cell r="J164" t="str">
            <v>Prevention</v>
          </cell>
        </row>
        <row r="165">
          <cell r="J165" t="str">
            <v>Program management</v>
          </cell>
        </row>
        <row r="166">
          <cell r="J166" t="str">
            <v>Reducing human rights-related barriers to HIV/TB services</v>
          </cell>
        </row>
        <row r="167">
          <cell r="J167" t="str">
            <v>Removing human rights and gender related barriers to TB services</v>
          </cell>
        </row>
        <row r="168">
          <cell r="J168" t="str">
            <v>RSSH: Community systems strengthening</v>
          </cell>
        </row>
        <row r="169">
          <cell r="J169" t="str">
            <v>RSSH: Financial management systems</v>
          </cell>
        </row>
        <row r="170">
          <cell r="J170" t="str">
            <v>RSSH: Health management information systems and M&amp;E</v>
          </cell>
        </row>
        <row r="171">
          <cell r="J171" t="str">
            <v>RSSH: Health products management systems</v>
          </cell>
        </row>
        <row r="172">
          <cell r="J172" t="str">
            <v>RSSH: Health sector governance and planning</v>
          </cell>
        </row>
        <row r="173">
          <cell r="J173" t="str">
            <v>RSSH: Human resources for health, including community health workers</v>
          </cell>
        </row>
        <row r="174">
          <cell r="J174" t="str">
            <v>RSSH: Integrated service delivery and quality improvement</v>
          </cell>
        </row>
        <row r="175">
          <cell r="J175" t="str">
            <v>RSSH: Laboratory systems</v>
          </cell>
        </row>
        <row r="176">
          <cell r="J176" t="str">
            <v>TB care and prevention</v>
          </cell>
        </row>
        <row r="177">
          <cell r="J177" t="str">
            <v>TB/HIV</v>
          </cell>
        </row>
        <row r="178">
          <cell r="J178" t="str">
            <v>Treatment, care and support</v>
          </cell>
        </row>
        <row r="179">
          <cell r="J179" t="str">
            <v/>
          </cell>
        </row>
        <row r="180">
          <cell r="J180" t="str">
            <v/>
          </cell>
        </row>
        <row r="181">
          <cell r="J181" t="str">
            <v/>
          </cell>
        </row>
        <row r="182">
          <cell r="J182" t="str">
            <v/>
          </cell>
        </row>
        <row r="183">
          <cell r="J183" t="str">
            <v/>
          </cell>
        </row>
        <row r="184">
          <cell r="J184" t="str">
            <v/>
          </cell>
        </row>
        <row r="185">
          <cell r="J185" t="str">
            <v/>
          </cell>
        </row>
        <row r="186">
          <cell r="J186" t="str">
            <v/>
          </cell>
        </row>
        <row r="187">
          <cell r="J187" t="str">
            <v/>
          </cell>
        </row>
        <row r="188">
          <cell r="J188" t="str">
            <v/>
          </cell>
        </row>
        <row r="189">
          <cell r="J189" t="str">
            <v/>
          </cell>
        </row>
        <row r="190">
          <cell r="J190" t="str">
            <v/>
          </cell>
        </row>
        <row r="191">
          <cell r="J191" t="str">
            <v/>
          </cell>
        </row>
        <row r="192">
          <cell r="J192" t="str">
            <v/>
          </cell>
        </row>
        <row r="193">
          <cell r="J193" t="str">
            <v/>
          </cell>
        </row>
        <row r="194">
          <cell r="J194" t="str">
            <v/>
          </cell>
        </row>
        <row r="195">
          <cell r="J195" t="str">
            <v/>
          </cell>
        </row>
        <row r="196">
          <cell r="J196" t="str">
            <v/>
          </cell>
        </row>
        <row r="197">
          <cell r="J197" t="str">
            <v/>
          </cell>
        </row>
        <row r="198">
          <cell r="J198" t="str">
            <v/>
          </cell>
        </row>
        <row r="199">
          <cell r="J199" t="str">
            <v/>
          </cell>
        </row>
        <row r="210">
          <cell r="A210" t="str">
            <v>[Module (Name)]</v>
          </cell>
        </row>
        <row r="211">
          <cell r="A211" t="str">
            <v>MCI-00648</v>
          </cell>
        </row>
        <row r="212">
          <cell r="A212" t="str">
            <v>MCI-00648</v>
          </cell>
        </row>
        <row r="213">
          <cell r="A213" t="str">
            <v>MCI-00648</v>
          </cell>
        </row>
        <row r="214">
          <cell r="A214" t="str">
            <v>MCI-00648</v>
          </cell>
        </row>
        <row r="215">
          <cell r="A215" t="str">
            <v>MCI-00648</v>
          </cell>
        </row>
        <row r="216">
          <cell r="A216" t="str">
            <v>MCI-00648</v>
          </cell>
        </row>
        <row r="217">
          <cell r="A217" t="str">
            <v>MCI-00648</v>
          </cell>
        </row>
        <row r="218">
          <cell r="A218" t="str">
            <v>MCI-00648</v>
          </cell>
        </row>
        <row r="219">
          <cell r="A219" t="str">
            <v>MCI-00648</v>
          </cell>
        </row>
        <row r="220">
          <cell r="A220" t="str">
            <v>MCI-00648</v>
          </cell>
        </row>
        <row r="221">
          <cell r="A221" t="str">
            <v>MCI-00648</v>
          </cell>
        </row>
        <row r="222">
          <cell r="A222" t="str">
            <v>MCI-00648</v>
          </cell>
        </row>
        <row r="223">
          <cell r="A223" t="str">
            <v>MCI-00648</v>
          </cell>
        </row>
        <row r="224">
          <cell r="A224" t="str">
            <v>MCI-00648</v>
          </cell>
        </row>
        <row r="225">
          <cell r="A225" t="str">
            <v>MCI-00648</v>
          </cell>
        </row>
        <row r="226">
          <cell r="A226" t="str">
            <v>MCI-00648</v>
          </cell>
        </row>
        <row r="227">
          <cell r="A227" t="str">
            <v>MCI-00648</v>
          </cell>
        </row>
        <row r="228">
          <cell r="A228" t="str">
            <v>MCI-00648</v>
          </cell>
        </row>
        <row r="229">
          <cell r="A229" t="str">
            <v>MCI-00648</v>
          </cell>
        </row>
        <row r="230">
          <cell r="A230" t="str">
            <v>MCI-00649</v>
          </cell>
        </row>
        <row r="231">
          <cell r="A231" t="str">
            <v>MCI-00649</v>
          </cell>
        </row>
        <row r="232">
          <cell r="A232" t="str">
            <v>MCI-00649</v>
          </cell>
        </row>
        <row r="233">
          <cell r="A233" t="str">
            <v>MCI-00649</v>
          </cell>
        </row>
        <row r="234">
          <cell r="A234" t="str">
            <v>MCI-00650</v>
          </cell>
        </row>
        <row r="235">
          <cell r="A235" t="str">
            <v>MCI-00650</v>
          </cell>
        </row>
        <row r="236">
          <cell r="A236" t="str">
            <v>MCI-00650</v>
          </cell>
        </row>
        <row r="237">
          <cell r="A237" t="str">
            <v>MCI-00651</v>
          </cell>
        </row>
        <row r="238">
          <cell r="A238" t="str">
            <v>MCI-00651</v>
          </cell>
        </row>
        <row r="239">
          <cell r="A239" t="str">
            <v>MCI-00651</v>
          </cell>
        </row>
        <row r="240">
          <cell r="A240" t="str">
            <v>MCI-00651</v>
          </cell>
        </row>
        <row r="241">
          <cell r="A241" t="str">
            <v>MCI-00651</v>
          </cell>
        </row>
        <row r="242">
          <cell r="A242" t="str">
            <v>MCI-00651</v>
          </cell>
        </row>
        <row r="243">
          <cell r="A243" t="str">
            <v>MCI-00651</v>
          </cell>
        </row>
        <row r="244">
          <cell r="A244" t="str">
            <v>MCI-00652</v>
          </cell>
        </row>
        <row r="245">
          <cell r="A245" t="str">
            <v>MCI-00652</v>
          </cell>
        </row>
        <row r="246">
          <cell r="A246" t="str">
            <v>MCI-00652</v>
          </cell>
        </row>
        <row r="247">
          <cell r="A247" t="str">
            <v>MCI-00652</v>
          </cell>
        </row>
        <row r="248">
          <cell r="A248" t="str">
            <v>MCI-00652</v>
          </cell>
        </row>
        <row r="249">
          <cell r="A249" t="str">
            <v>MCI-00652</v>
          </cell>
        </row>
        <row r="250">
          <cell r="A250" t="str">
            <v>MCI-00652</v>
          </cell>
        </row>
        <row r="251">
          <cell r="A251" t="str">
            <v>MCI-00652</v>
          </cell>
        </row>
        <row r="252">
          <cell r="A252" t="str">
            <v>MCI-00653</v>
          </cell>
        </row>
        <row r="253">
          <cell r="A253" t="str">
            <v>MCI-00653</v>
          </cell>
        </row>
        <row r="254">
          <cell r="A254" t="str">
            <v>MCI-00653</v>
          </cell>
        </row>
        <row r="255">
          <cell r="A255" t="str">
            <v>MCI-00653</v>
          </cell>
        </row>
        <row r="256">
          <cell r="A256" t="str">
            <v>MCI-00653</v>
          </cell>
        </row>
        <row r="257">
          <cell r="A257" t="str">
            <v>MCI-00653</v>
          </cell>
        </row>
        <row r="258">
          <cell r="A258" t="str">
            <v>MCI-00653</v>
          </cell>
        </row>
        <row r="259">
          <cell r="A259" t="str">
            <v>MCI-00653</v>
          </cell>
        </row>
        <row r="260">
          <cell r="A260" t="str">
            <v>MCI-00653</v>
          </cell>
        </row>
        <row r="261">
          <cell r="A261" t="str">
            <v>MCI-00653</v>
          </cell>
        </row>
        <row r="262">
          <cell r="A262" t="str">
            <v>MCI-00653</v>
          </cell>
        </row>
        <row r="263">
          <cell r="A263" t="str">
            <v>MCI-00654</v>
          </cell>
        </row>
        <row r="264">
          <cell r="A264" t="str">
            <v>MCI-00654</v>
          </cell>
        </row>
        <row r="265">
          <cell r="A265" t="str">
            <v>MCI-00654</v>
          </cell>
        </row>
        <row r="266">
          <cell r="A266" t="str">
            <v>MCI-00654</v>
          </cell>
        </row>
        <row r="267">
          <cell r="A267" t="str">
            <v>MCI-00654</v>
          </cell>
        </row>
        <row r="268">
          <cell r="A268" t="str">
            <v>MCI-00654</v>
          </cell>
        </row>
        <row r="269">
          <cell r="A269" t="str">
            <v>MCI-00654</v>
          </cell>
        </row>
        <row r="270">
          <cell r="A270" t="str">
            <v>MCI-00654</v>
          </cell>
        </row>
        <row r="271">
          <cell r="A271" t="str">
            <v>MCI-00654</v>
          </cell>
        </row>
        <row r="272">
          <cell r="A272" t="str">
            <v>MCI-00654</v>
          </cell>
        </row>
        <row r="273">
          <cell r="A273" t="str">
            <v>MCI-00654</v>
          </cell>
        </row>
        <row r="274">
          <cell r="A274" t="str">
            <v>MCI-00655</v>
          </cell>
        </row>
        <row r="275">
          <cell r="A275" t="str">
            <v>MCI-00655</v>
          </cell>
        </row>
        <row r="276">
          <cell r="A276" t="str">
            <v>MCI-00655</v>
          </cell>
        </row>
        <row r="277">
          <cell r="A277" t="str">
            <v>MCI-00655</v>
          </cell>
        </row>
        <row r="278">
          <cell r="A278" t="str">
            <v>MCI-00655</v>
          </cell>
        </row>
        <row r="279">
          <cell r="A279" t="str">
            <v>MCI-00656</v>
          </cell>
        </row>
        <row r="280">
          <cell r="A280" t="str">
            <v>MCI-00656</v>
          </cell>
        </row>
        <row r="281">
          <cell r="A281" t="str">
            <v>MCI-00656</v>
          </cell>
        </row>
        <row r="282">
          <cell r="A282" t="str">
            <v>MCI-00656</v>
          </cell>
        </row>
        <row r="283">
          <cell r="A283" t="str">
            <v>MCI-00656</v>
          </cell>
        </row>
        <row r="284">
          <cell r="A284" t="str">
            <v>MCI-00656</v>
          </cell>
        </row>
        <row r="285">
          <cell r="A285" t="str">
            <v>MCI-00656</v>
          </cell>
        </row>
        <row r="286">
          <cell r="A286" t="str">
            <v>MCI-00656</v>
          </cell>
        </row>
        <row r="287">
          <cell r="A287" t="str">
            <v>MCI-00656</v>
          </cell>
        </row>
        <row r="288">
          <cell r="A288" t="str">
            <v>MCI-00656</v>
          </cell>
        </row>
        <row r="289">
          <cell r="A289" t="str">
            <v>MCI-00656</v>
          </cell>
        </row>
        <row r="290">
          <cell r="A290" t="str">
            <v>MCI-00656</v>
          </cell>
        </row>
        <row r="291">
          <cell r="A291" t="str">
            <v>MCI-00660</v>
          </cell>
        </row>
        <row r="292">
          <cell r="A292" t="str">
            <v>MCI-00660</v>
          </cell>
        </row>
        <row r="293">
          <cell r="A293" t="str">
            <v>MCI-00661</v>
          </cell>
        </row>
        <row r="294">
          <cell r="A294" t="str">
            <v>MCI-00661</v>
          </cell>
        </row>
        <row r="295">
          <cell r="A295" t="str">
            <v>MCI-00661</v>
          </cell>
        </row>
        <row r="296">
          <cell r="A296" t="str">
            <v>MCI-00661</v>
          </cell>
        </row>
        <row r="297">
          <cell r="A297" t="str">
            <v>MCI-00661</v>
          </cell>
        </row>
        <row r="298">
          <cell r="A298" t="str">
            <v>MCI-00662</v>
          </cell>
        </row>
        <row r="299">
          <cell r="A299" t="str">
            <v>MCI-00662</v>
          </cell>
        </row>
        <row r="300">
          <cell r="A300" t="str">
            <v>MCI-00662</v>
          </cell>
        </row>
        <row r="301">
          <cell r="A301" t="str">
            <v>MCI-00662</v>
          </cell>
        </row>
        <row r="302">
          <cell r="A302" t="str">
            <v>MCI-00662</v>
          </cell>
        </row>
        <row r="303">
          <cell r="A303" t="str">
            <v>MCI-00662</v>
          </cell>
        </row>
        <row r="304">
          <cell r="A304" t="str">
            <v>MCI-00663</v>
          </cell>
        </row>
        <row r="305">
          <cell r="A305" t="str">
            <v>MCI-00663</v>
          </cell>
        </row>
        <row r="306">
          <cell r="A306" t="str">
            <v>MCI-00663</v>
          </cell>
        </row>
        <row r="307">
          <cell r="A307" t="str">
            <v>MCI-00663</v>
          </cell>
        </row>
        <row r="308">
          <cell r="A308" t="str">
            <v>MCI-00663</v>
          </cell>
        </row>
        <row r="309">
          <cell r="A309" t="str">
            <v>MCI-00663</v>
          </cell>
        </row>
        <row r="310">
          <cell r="A310" t="str">
            <v>MCI-00663</v>
          </cell>
        </row>
        <row r="311">
          <cell r="A311" t="str">
            <v>MCI-00664</v>
          </cell>
        </row>
        <row r="312">
          <cell r="A312" t="str">
            <v>MCI-00664</v>
          </cell>
        </row>
        <row r="313">
          <cell r="A313" t="str">
            <v>MCI-00664</v>
          </cell>
        </row>
        <row r="314">
          <cell r="A314" t="str">
            <v>MCI-00665</v>
          </cell>
        </row>
        <row r="315">
          <cell r="A315" t="str">
            <v>MCI-00665</v>
          </cell>
        </row>
        <row r="316">
          <cell r="A316" t="str">
            <v>MCI-00666</v>
          </cell>
        </row>
        <row r="317">
          <cell r="A317" t="str">
            <v>MCI-00666</v>
          </cell>
        </row>
        <row r="318">
          <cell r="A318" t="str">
            <v>MCI-00667</v>
          </cell>
        </row>
        <row r="319">
          <cell r="A319" t="str">
            <v>MCI-00667</v>
          </cell>
        </row>
        <row r="320">
          <cell r="A320" t="str">
            <v>MCI-00667</v>
          </cell>
        </row>
        <row r="321">
          <cell r="A321" t="str">
            <v>MCI-00667</v>
          </cell>
        </row>
        <row r="322">
          <cell r="A322" t="str">
            <v>MCI-00668</v>
          </cell>
        </row>
        <row r="323">
          <cell r="A323" t="str">
            <v>MCI-00668</v>
          </cell>
        </row>
        <row r="324">
          <cell r="A324" t="str">
            <v>MCI-00668</v>
          </cell>
        </row>
        <row r="325">
          <cell r="A325" t="str">
            <v>MCI-00668</v>
          </cell>
        </row>
        <row r="326">
          <cell r="A326" t="str">
            <v>MCI-00668</v>
          </cell>
        </row>
        <row r="327">
          <cell r="A327" t="str">
            <v>MCI-00669</v>
          </cell>
        </row>
        <row r="336">
          <cell r="B336" t="str">
            <v>Mozambique</v>
          </cell>
          <cell r="C336" t="str">
            <v>a1A360000013M2fEAE</v>
          </cell>
        </row>
        <row r="349">
          <cell r="A349" t="str">
            <v>[Geography (Name)]</v>
          </cell>
        </row>
        <row r="350">
          <cell r="A350">
            <v>0</v>
          </cell>
        </row>
        <row r="351">
          <cell r="A351">
            <v>0</v>
          </cell>
        </row>
        <row r="352">
          <cell r="A352">
            <v>0</v>
          </cell>
        </row>
        <row r="353">
          <cell r="A353" t="str">
            <v>Azerbaijan</v>
          </cell>
        </row>
        <row r="354">
          <cell r="A354" t="str">
            <v>Belarus</v>
          </cell>
        </row>
        <row r="355">
          <cell r="A355" t="str">
            <v>Georgia</v>
          </cell>
        </row>
        <row r="356">
          <cell r="A356" t="str">
            <v>Kazakhstan</v>
          </cell>
        </row>
        <row r="357">
          <cell r="A357" t="str">
            <v>Kyrgyzstan</v>
          </cell>
        </row>
        <row r="358">
          <cell r="A358" t="str">
            <v>Moldova</v>
          </cell>
        </row>
        <row r="359">
          <cell r="A359" t="str">
            <v>Turkmenistan</v>
          </cell>
        </row>
        <row r="360">
          <cell r="A360" t="str">
            <v>Ukraine</v>
          </cell>
        </row>
        <row r="361">
          <cell r="A361" t="str">
            <v>Uzbekistan</v>
          </cell>
        </row>
        <row r="362">
          <cell r="A362" t="str">
            <v>Tajikistan</v>
          </cell>
        </row>
        <row r="363">
          <cell r="A363" t="str">
            <v>Armenia</v>
          </cell>
        </row>
        <row r="364">
          <cell r="A364" t="str">
            <v>Djibouti</v>
          </cell>
        </row>
        <row r="365">
          <cell r="A365" t="str">
            <v>Ethiopia</v>
          </cell>
        </row>
        <row r="366">
          <cell r="A366" t="str">
            <v>Kenya</v>
          </cell>
        </row>
        <row r="367">
          <cell r="A367" t="str">
            <v>South Sudan</v>
          </cell>
        </row>
        <row r="368">
          <cell r="A368" t="str">
            <v>Sudan</v>
          </cell>
        </row>
        <row r="369">
          <cell r="A369" t="str">
            <v>Uganda</v>
          </cell>
        </row>
        <row r="370">
          <cell r="A370" t="str">
            <v>Somalia</v>
          </cell>
        </row>
        <row r="371">
          <cell r="A371" t="str">
            <v>Benin</v>
          </cell>
        </row>
        <row r="372">
          <cell r="A372">
            <v>0</v>
          </cell>
        </row>
        <row r="373">
          <cell r="A373" t="str">
            <v>Mongolia</v>
          </cell>
        </row>
        <row r="374">
          <cell r="A374" t="str">
            <v>Bhutan</v>
          </cell>
        </row>
        <row r="375">
          <cell r="A375" t="str">
            <v>Papua New Guinea</v>
          </cell>
        </row>
        <row r="376">
          <cell r="A376" t="str">
            <v>Malaysia</v>
          </cell>
        </row>
        <row r="377">
          <cell r="A377" t="str">
            <v>Timor-Leste</v>
          </cell>
        </row>
        <row r="378">
          <cell r="A378" t="str">
            <v>Lao (Peoples Democratic Republic)</v>
          </cell>
        </row>
        <row r="379">
          <cell r="A379" t="str">
            <v>Lao (Peoples Democratic Republic)</v>
          </cell>
        </row>
        <row r="380">
          <cell r="A380">
            <v>0</v>
          </cell>
        </row>
        <row r="381">
          <cell r="A381">
            <v>0</v>
          </cell>
        </row>
        <row r="382">
          <cell r="A382">
            <v>0</v>
          </cell>
        </row>
        <row r="383">
          <cell r="A383">
            <v>0</v>
          </cell>
        </row>
        <row r="384">
          <cell r="A384">
            <v>0</v>
          </cell>
        </row>
        <row r="385">
          <cell r="A385">
            <v>0</v>
          </cell>
        </row>
        <row r="386">
          <cell r="A386">
            <v>0</v>
          </cell>
        </row>
        <row r="387">
          <cell r="A387">
            <v>0</v>
          </cell>
        </row>
        <row r="388">
          <cell r="A388">
            <v>0</v>
          </cell>
        </row>
        <row r="389">
          <cell r="A389">
            <v>0</v>
          </cell>
        </row>
        <row r="390">
          <cell r="A390">
            <v>0</v>
          </cell>
        </row>
        <row r="391">
          <cell r="A391">
            <v>0</v>
          </cell>
        </row>
        <row r="392">
          <cell r="A392">
            <v>0</v>
          </cell>
        </row>
        <row r="393">
          <cell r="A393">
            <v>0</v>
          </cell>
        </row>
        <row r="394">
          <cell r="A394">
            <v>0</v>
          </cell>
        </row>
        <row r="395">
          <cell r="A395" t="str">
            <v>Multicountry</v>
          </cell>
        </row>
        <row r="398">
          <cell r="A398" t="str">
            <v>[Country (Name)]</v>
          </cell>
        </row>
        <row r="407">
          <cell r="B407" t="str">
            <v>Record ID</v>
          </cell>
          <cell r="C407" t="str">
            <v>Name</v>
          </cell>
          <cell r="D407" t="str">
            <v>Allocation Cycle (Name)</v>
          </cell>
          <cell r="E407" t="str">
            <v>Module (Name)</v>
          </cell>
          <cell r="F407" t="str">
            <v>Name ID</v>
          </cell>
        </row>
        <row r="408">
          <cell r="B408" t="str">
            <v>[Record ID]</v>
          </cell>
          <cell r="C408" t="str">
            <v>No  Applicate</v>
          </cell>
          <cell r="D408" t="str">
            <v>[Allocation Cycle (Name)]</v>
          </cell>
          <cell r="E408" t="str">
            <v>[Module (Name)]</v>
          </cell>
          <cell r="F408" t="str">
            <v>[Name ID]</v>
          </cell>
        </row>
        <row r="613">
          <cell r="A613" t="str">
            <v>Allocation Cycle</v>
          </cell>
          <cell r="B613" t="str">
            <v>Record ID</v>
          </cell>
          <cell r="C613" t="str">
            <v>Name</v>
          </cell>
          <cell r="E613" t="str">
            <v>Name ID</v>
          </cell>
          <cell r="F613" t="str">
            <v>Module (Name)</v>
          </cell>
        </row>
        <row r="614">
          <cell r="A614" t="str">
            <v>[Allocation Cycle]</v>
          </cell>
          <cell r="B614" t="str">
            <v>[Record ID]</v>
          </cell>
          <cell r="C614" t="str">
            <v>[Name]</v>
          </cell>
          <cell r="E614" t="str">
            <v>[Name ID]</v>
          </cell>
          <cell r="F614" t="str">
            <v>[Module (Name)]</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2">
          <cell r="B2" t="str">
            <v>Account (Name)</v>
          </cell>
        </row>
        <row r="3">
          <cell r="B3" t="str">
            <v>[Account (Name)]</v>
          </cell>
          <cell r="C3" t="str">
            <v>[Account (Name)]</v>
          </cell>
        </row>
        <row r="4">
          <cell r="B4" t="str">
            <v>Fundação para o Desenvolvimento da Comunidade</v>
          </cell>
          <cell r="C4" t="str">
            <v>Fundação para o Desenvolvimento da Comunidade</v>
          </cell>
        </row>
        <row r="5">
          <cell r="B5" t="str">
            <v>Ministry of Health of Mozambique</v>
          </cell>
          <cell r="C5" t="str">
            <v>Ministry of Health of Mozambique</v>
          </cell>
        </row>
        <row r="6">
          <cell r="B6" t="str">
            <v>Ministry of Health of Mozambique</v>
          </cell>
          <cell r="C6" t="str">
            <v>World Vision Mozambique</v>
          </cell>
        </row>
        <row r="7">
          <cell r="B7" t="str">
            <v>Ministry of Health of Mozambique</v>
          </cell>
          <cell r="C7" t="str">
            <v>Centro de Colaboração em Saúde</v>
          </cell>
        </row>
        <row r="8">
          <cell r="B8" t="str">
            <v>World Vision Mozambique</v>
          </cell>
          <cell r="C8" t="str">
            <v/>
          </cell>
        </row>
        <row r="9">
          <cell r="B9" t="str">
            <v>Ministry of Health of Mozambique</v>
          </cell>
          <cell r="C9" t="str">
            <v/>
          </cell>
        </row>
        <row r="10">
          <cell r="B10" t="str">
            <v>Fundação para o Desenvolvimento da Comunidade</v>
          </cell>
          <cell r="C10" t="str">
            <v/>
          </cell>
        </row>
        <row r="11">
          <cell r="B11" t="str">
            <v>Ministry of Health of Mozambique</v>
          </cell>
          <cell r="C11" t="str">
            <v/>
          </cell>
        </row>
        <row r="12">
          <cell r="B12" t="str">
            <v>Ministry of Health of Mozambique</v>
          </cell>
          <cell r="C12" t="str">
            <v/>
          </cell>
        </row>
        <row r="13">
          <cell r="B13" t="str">
            <v>World Vision Mozambique</v>
          </cell>
          <cell r="C13" t="str">
            <v/>
          </cell>
        </row>
        <row r="14">
          <cell r="B14" t="str">
            <v>Ministry of Health of Mozambique</v>
          </cell>
          <cell r="C14" t="str">
            <v/>
          </cell>
        </row>
        <row r="15">
          <cell r="B15" t="str">
            <v>Fundação para o Desenvolvimento da Comunidade</v>
          </cell>
          <cell r="C15" t="str">
            <v/>
          </cell>
        </row>
        <row r="16">
          <cell r="B16" t="str">
            <v>Centro de Colaboração em Saúde</v>
          </cell>
          <cell r="C16" t="str">
            <v/>
          </cell>
        </row>
        <row r="17">
          <cell r="B17" t="str">
            <v>World Vision Mozambique</v>
          </cell>
          <cell r="C17" t="str">
            <v/>
          </cell>
        </row>
        <row r="18">
          <cell r="B18" t="str">
            <v>Ministry of Health of Mozambique</v>
          </cell>
          <cell r="C18" t="str">
            <v/>
          </cell>
        </row>
        <row r="19">
          <cell r="B19" t="str">
            <v>Ministry of Health of Mozambique</v>
          </cell>
          <cell r="C19" t="str">
            <v/>
          </cell>
        </row>
        <row r="20">
          <cell r="B20" t="str">
            <v>Centro de Colaboração em Saúde</v>
          </cell>
          <cell r="C20" t="str">
            <v/>
          </cell>
        </row>
        <row r="21">
          <cell r="B21" t="str">
            <v>Fundação para o Desenvolvimento da Comunidade</v>
          </cell>
          <cell r="C21" t="str">
            <v/>
          </cell>
        </row>
        <row r="30">
          <cell r="C30" t="str">
            <v>[Account (Name)]</v>
          </cell>
        </row>
        <row r="31">
          <cell r="C31" t="str">
            <v>Project HOPE  - the People to People Health Foundation</v>
          </cell>
        </row>
        <row r="32">
          <cell r="C32" t="str">
            <v>RSE on REU “National Scientific Center of Phthisiopulmonology of the Republic of  Kazakhstan” of the Ministry of Health of the Republic of  Kazakhstan</v>
          </cell>
        </row>
        <row r="33">
          <cell r="C33" t="str">
            <v>Kazakh scientific center of dermatology and infectious diseases of the Ministry of Health of the Republic of Kazakhstan</v>
          </cell>
        </row>
        <row r="34">
          <cell r="C34" t="str">
            <v>United Nations Development Programme</v>
          </cell>
        </row>
        <row r="35">
          <cell r="C35" t="str">
            <v>Republican Center of Tuberculosis Control - Tajikistan</v>
          </cell>
        </row>
        <row r="36">
          <cell r="C36" t="str">
            <v>Republican Specialized Scientific-Practical Medical Center of Phthisiology and Pulmonology</v>
          </cell>
        </row>
        <row r="37">
          <cell r="C37" t="str">
            <v>Republican Center of State Sanitary-Epidemiological Surveillance of the Republic of Uzbekistan</v>
          </cell>
        </row>
        <row r="38">
          <cell r="C38" t="str">
            <v>Republican DOTS Centre  Ministry of Health of the Republic of Uzbekistan</v>
          </cell>
        </row>
        <row r="39">
          <cell r="C39" t="str">
            <v>Republican Center to Fight AIDS</v>
          </cell>
        </row>
        <row r="40">
          <cell r="C40" t="str">
            <v>Ministry of Health of Mongolia</v>
          </cell>
        </row>
        <row r="41">
          <cell r="C41" t="str">
            <v>Ministry of Health of the Lao People's Democratic Republic</v>
          </cell>
        </row>
        <row r="42">
          <cell r="C42" t="str">
            <v>Malaysian AIDS Council</v>
          </cell>
        </row>
        <row r="43">
          <cell r="C43" t="str">
            <v>Ministry of Health of the Democratic Republic of Timor-Leste</v>
          </cell>
        </row>
        <row r="44">
          <cell r="C44" t="str">
            <v>Ministry of Health of the Royal Government of Bhutan</v>
          </cell>
        </row>
        <row r="45">
          <cell r="C45" t="str">
            <v>Ministry of Health of the Republic of Armenia</v>
          </cell>
        </row>
        <row r="46">
          <cell r="C46" t="str">
            <v>Mission East</v>
          </cell>
        </row>
        <row r="47">
          <cell r="C47" t="str">
            <v>Ministry of Health of the Republic of Azerbaijan</v>
          </cell>
        </row>
        <row r="48">
          <cell r="C48" t="str">
            <v>Main Medical Department of the Ministry of Justice of the Republic of Azerbaijan</v>
          </cell>
        </row>
        <row r="49">
          <cell r="C49" t="str">
            <v>National Center For Disease Control and Public Health</v>
          </cell>
        </row>
        <row r="50">
          <cell r="C50" t="str">
            <v>Republican Scientific and Practical Center for Medical Technologies, Informatization, Administration and Management of Health</v>
          </cell>
        </row>
        <row r="51">
          <cell r="C51" t="str">
            <v>Public Institution - Coordination, Implementation and Monitoring Unit of the Health  System Projects</v>
          </cell>
        </row>
        <row r="52">
          <cell r="C52" t="str">
            <v>Center for Health Policies and Studies</v>
          </cell>
        </row>
        <row r="53">
          <cell r="C53" t="str">
            <v>United Nations Children's Fund</v>
          </cell>
        </row>
        <row r="54">
          <cell r="C54" t="str">
            <v>International Charitable Foundation “Alliance for Public Health”</v>
          </cell>
        </row>
        <row r="55">
          <cell r="C55" t="str">
            <v>Charitable Organization "All-Ukrainian Network of People Living with HIV/AIDS"</v>
          </cell>
        </row>
        <row r="56">
          <cell r="C56" t="str">
            <v>State Institution "Public Health Center of the Ministry of Health of Ukraine"</v>
          </cell>
        </row>
        <row r="57">
          <cell r="C57" t="str">
            <v>Oil Search Foundation</v>
          </cell>
        </row>
        <row r="58">
          <cell r="C58" t="str">
            <v>Population Services International</v>
          </cell>
        </row>
        <row r="59">
          <cell r="C59" t="str">
            <v>The Rotary Club of Port Moresby Inc.</v>
          </cell>
        </row>
        <row r="60">
          <cell r="C60" t="str">
            <v>World Vision (PNG) Trust</v>
          </cell>
        </row>
        <row r="61">
          <cell r="C61" t="str">
            <v>UNICEF Ethiopia</v>
          </cell>
        </row>
        <row r="62">
          <cell r="C62" t="str">
            <v>Federal Ministry of Health of the Federal Democratic Republic of Ethiopia</v>
          </cell>
        </row>
        <row r="63">
          <cell r="C63" t="str">
            <v>HIV/AIDS Prevention and Control Office</v>
          </cell>
        </row>
        <row r="64">
          <cell r="C64" t="str">
            <v>Amref Health Africa in Kenya</v>
          </cell>
        </row>
        <row r="65">
          <cell r="C65" t="str">
            <v>National Treasury of the Republic of Kenya</v>
          </cell>
        </row>
        <row r="66">
          <cell r="C66" t="str">
            <v>Kenya Red Cross Society</v>
          </cell>
        </row>
        <row r="67">
          <cell r="C67" t="str">
            <v>World Vision Somalia</v>
          </cell>
        </row>
        <row r="68">
          <cell r="C68" t="str">
            <v>Ministry of Finance, Planning and Economic Development of the Republic of Uganda</v>
          </cell>
        </row>
        <row r="69">
          <cell r="C69" t="str">
            <v>The AIDS Support Organisation (Uganda) Limited</v>
          </cell>
        </row>
        <row r="70">
          <cell r="C70" t="str">
            <v>Federal Ministry of Health of the Republic of Sudan</v>
          </cell>
        </row>
        <row r="71">
          <cell r="C71" t="str">
            <v>Conseil National de Lutte contre le VIH/SIDA, la Tuberculose, le Paludisme, les Hépatites, les Infections sexuellement transmissibles et les Epidémies</v>
          </cell>
        </row>
        <row r="72">
          <cell r="C72" t="str">
            <v>Programme santé de lutte contre le Sida</v>
          </cell>
        </row>
        <row r="73">
          <cell r="C73" t="str">
            <v>Africare</v>
          </cell>
        </row>
        <row r="74">
          <cell r="C74" t="str">
            <v>Catholic Relief Services - United States Conference of Catholic Bishops</v>
          </cell>
        </row>
        <row r="75">
          <cell r="C75" t="str">
            <v>Programme National contre la Tuberculose de la République du Bénin</v>
          </cell>
        </row>
        <row r="76">
          <cell r="C76" t="str">
            <v>Plan International, Inc.</v>
          </cell>
        </row>
        <row r="77">
          <cell r="C77" t="str">
            <v>Health System Performance Program</v>
          </cell>
        </row>
        <row r="78">
          <cell r="C78" t="str">
            <v>Programme National de Lutte contre le Paludisme de la République du Bénin</v>
          </cell>
        </row>
        <row r="79">
          <cell r="C79" t="str">
            <v/>
          </cell>
        </row>
        <row r="80">
          <cell r="C80" t="str">
            <v/>
          </cell>
        </row>
        <row r="81">
          <cell r="C81" t="str">
            <v/>
          </cell>
        </row>
        <row r="82">
          <cell r="C82" t="str">
            <v/>
          </cell>
        </row>
        <row r="83">
          <cell r="C83" t="str">
            <v/>
          </cell>
        </row>
        <row r="84">
          <cell r="C84" t="str">
            <v/>
          </cell>
        </row>
        <row r="85">
          <cell r="C85" t="str">
            <v/>
          </cell>
        </row>
        <row r="86">
          <cell r="C86" t="str">
            <v/>
          </cell>
        </row>
        <row r="87">
          <cell r="C87" t="str">
            <v/>
          </cell>
        </row>
        <row r="88">
          <cell r="C88" t="str">
            <v/>
          </cell>
        </row>
        <row r="89">
          <cell r="C89" t="str">
            <v/>
          </cell>
        </row>
        <row r="90">
          <cell r="C90" t="str">
            <v/>
          </cell>
        </row>
        <row r="91">
          <cell r="C91" t="str">
            <v/>
          </cell>
        </row>
        <row r="92">
          <cell r="C92" t="str">
            <v/>
          </cell>
        </row>
        <row r="93">
          <cell r="C93" t="str">
            <v/>
          </cell>
        </row>
        <row r="94">
          <cell r="C94" t="str">
            <v/>
          </cell>
        </row>
        <row r="95">
          <cell r="C95" t="str">
            <v/>
          </cell>
        </row>
        <row r="96">
          <cell r="C96" t="str">
            <v/>
          </cell>
        </row>
        <row r="97">
          <cell r="C97" t="str">
            <v/>
          </cell>
        </row>
        <row r="98">
          <cell r="C98" t="str">
            <v/>
          </cell>
        </row>
        <row r="99">
          <cell r="C99" t="str">
            <v/>
          </cell>
        </row>
        <row r="100">
          <cell r="C100" t="str">
            <v/>
          </cell>
        </row>
        <row r="101">
          <cell r="C101" t="str">
            <v/>
          </cell>
        </row>
        <row r="102">
          <cell r="C102" t="str">
            <v/>
          </cell>
        </row>
        <row r="103">
          <cell r="C103" t="str">
            <v/>
          </cell>
        </row>
        <row r="104">
          <cell r="C104" t="str">
            <v/>
          </cell>
        </row>
        <row r="105">
          <cell r="C105" t="str">
            <v/>
          </cell>
        </row>
        <row r="106">
          <cell r="C106" t="str">
            <v/>
          </cell>
        </row>
        <row r="107">
          <cell r="C107" t="str">
            <v/>
          </cell>
        </row>
        <row r="108">
          <cell r="C108" t="str">
            <v/>
          </cell>
        </row>
        <row r="109">
          <cell r="C109" t="str">
            <v/>
          </cell>
        </row>
        <row r="110">
          <cell r="C110" t="str">
            <v/>
          </cell>
        </row>
        <row r="111">
          <cell r="C111" t="str">
            <v/>
          </cell>
        </row>
        <row r="112">
          <cell r="C112" t="str">
            <v/>
          </cell>
        </row>
        <row r="113">
          <cell r="C113" t="str">
            <v/>
          </cell>
        </row>
        <row r="114">
          <cell r="C114" t="str">
            <v/>
          </cell>
        </row>
        <row r="115">
          <cell r="C115" t="str">
            <v/>
          </cell>
        </row>
        <row r="116">
          <cell r="C116" t="str">
            <v/>
          </cell>
        </row>
        <row r="117">
          <cell r="C117" t="str">
            <v/>
          </cell>
        </row>
        <row r="118">
          <cell r="C118" t="str">
            <v/>
          </cell>
        </row>
        <row r="119">
          <cell r="C119" t="str">
            <v/>
          </cell>
        </row>
        <row r="120">
          <cell r="C120" t="str">
            <v/>
          </cell>
        </row>
        <row r="121">
          <cell r="C121" t="str">
            <v/>
          </cell>
        </row>
        <row r="122">
          <cell r="C122" t="str">
            <v/>
          </cell>
        </row>
        <row r="123">
          <cell r="C123" t="str">
            <v/>
          </cell>
        </row>
        <row r="124">
          <cell r="C124" t="str">
            <v/>
          </cell>
        </row>
        <row r="125">
          <cell r="C125" t="str">
            <v/>
          </cell>
        </row>
        <row r="126">
          <cell r="C126" t="str">
            <v/>
          </cell>
        </row>
        <row r="127">
          <cell r="C127" t="str">
            <v/>
          </cell>
        </row>
        <row r="128">
          <cell r="C128" t="str">
            <v/>
          </cell>
        </row>
        <row r="129">
          <cell r="C129" t="str">
            <v/>
          </cell>
        </row>
        <row r="130">
          <cell r="C130" t="str">
            <v/>
          </cell>
        </row>
        <row r="131">
          <cell r="C131" t="str">
            <v/>
          </cell>
        </row>
        <row r="132">
          <cell r="C132" t="str">
            <v/>
          </cell>
        </row>
        <row r="133">
          <cell r="C133" t="str">
            <v/>
          </cell>
        </row>
        <row r="134">
          <cell r="C134" t="str">
            <v/>
          </cell>
        </row>
        <row r="135">
          <cell r="C135" t="str">
            <v/>
          </cell>
        </row>
        <row r="136">
          <cell r="C136" t="str">
            <v/>
          </cell>
        </row>
        <row r="137">
          <cell r="C137" t="str">
            <v/>
          </cell>
        </row>
        <row r="138">
          <cell r="C138" t="str">
            <v/>
          </cell>
        </row>
        <row r="139">
          <cell r="C139" t="str">
            <v/>
          </cell>
        </row>
        <row r="140">
          <cell r="C140" t="str">
            <v/>
          </cell>
        </row>
        <row r="141">
          <cell r="C141" t="str">
            <v/>
          </cell>
        </row>
        <row r="142">
          <cell r="C142" t="str">
            <v/>
          </cell>
        </row>
        <row r="143">
          <cell r="C143" t="str">
            <v/>
          </cell>
        </row>
        <row r="144">
          <cell r="C144" t="str">
            <v/>
          </cell>
        </row>
        <row r="145">
          <cell r="C145" t="str">
            <v/>
          </cell>
        </row>
        <row r="146">
          <cell r="C146" t="str">
            <v/>
          </cell>
        </row>
        <row r="147">
          <cell r="C147" t="str">
            <v/>
          </cell>
        </row>
        <row r="148">
          <cell r="C148" t="str">
            <v/>
          </cell>
        </row>
        <row r="149">
          <cell r="C149" t="str">
            <v/>
          </cell>
        </row>
        <row r="150">
          <cell r="C150" t="str">
            <v/>
          </cell>
        </row>
        <row r="151">
          <cell r="C151" t="str">
            <v/>
          </cell>
        </row>
        <row r="152">
          <cell r="C152" t="str">
            <v/>
          </cell>
        </row>
        <row r="153">
          <cell r="C153" t="str">
            <v/>
          </cell>
        </row>
        <row r="154">
          <cell r="C154" t="str">
            <v/>
          </cell>
        </row>
        <row r="155">
          <cell r="C155" t="str">
            <v/>
          </cell>
        </row>
        <row r="156">
          <cell r="C156" t="str">
            <v/>
          </cell>
        </row>
        <row r="157">
          <cell r="C157" t="str">
            <v/>
          </cell>
        </row>
        <row r="158">
          <cell r="C158" t="str">
            <v/>
          </cell>
        </row>
        <row r="159">
          <cell r="C159" t="str">
            <v/>
          </cell>
        </row>
        <row r="160">
          <cell r="C160" t="str">
            <v/>
          </cell>
        </row>
        <row r="161">
          <cell r="C161" t="str">
            <v/>
          </cell>
        </row>
        <row r="162">
          <cell r="C162" t="str">
            <v/>
          </cell>
        </row>
        <row r="163">
          <cell r="C163" t="str">
            <v/>
          </cell>
        </row>
        <row r="164">
          <cell r="C164" t="str">
            <v/>
          </cell>
        </row>
        <row r="165">
          <cell r="C165" t="str">
            <v/>
          </cell>
        </row>
        <row r="166">
          <cell r="C166" t="str">
            <v/>
          </cell>
        </row>
        <row r="167">
          <cell r="C167" t="str">
            <v/>
          </cell>
        </row>
        <row r="168">
          <cell r="C168" t="str">
            <v/>
          </cell>
        </row>
        <row r="169">
          <cell r="C169" t="str">
            <v/>
          </cell>
        </row>
        <row r="170">
          <cell r="C170" t="str">
            <v/>
          </cell>
        </row>
        <row r="171">
          <cell r="C171" t="str">
            <v/>
          </cell>
        </row>
        <row r="172">
          <cell r="C172" t="str">
            <v/>
          </cell>
        </row>
        <row r="173">
          <cell r="C173" t="str">
            <v/>
          </cell>
        </row>
        <row r="174">
          <cell r="C174" t="str">
            <v/>
          </cell>
        </row>
        <row r="175">
          <cell r="C175" t="str">
            <v/>
          </cell>
        </row>
        <row r="176">
          <cell r="C176" t="str">
            <v/>
          </cell>
        </row>
        <row r="177">
          <cell r="C177" t="str">
            <v/>
          </cell>
        </row>
        <row r="178">
          <cell r="C178" t="str">
            <v/>
          </cell>
        </row>
        <row r="179">
          <cell r="C179" t="str">
            <v/>
          </cell>
        </row>
        <row r="180">
          <cell r="C180" t="str">
            <v/>
          </cell>
        </row>
        <row r="181">
          <cell r="C181" t="str">
            <v/>
          </cell>
        </row>
        <row r="182">
          <cell r="C182" t="str">
            <v/>
          </cell>
        </row>
        <row r="183">
          <cell r="C183" t="str">
            <v/>
          </cell>
        </row>
        <row r="184">
          <cell r="C184" t="str">
            <v/>
          </cell>
        </row>
        <row r="185">
          <cell r="C185" t="str">
            <v/>
          </cell>
        </row>
        <row r="186">
          <cell r="C186" t="str">
            <v/>
          </cell>
        </row>
        <row r="187">
          <cell r="C187" t="str">
            <v/>
          </cell>
        </row>
        <row r="188">
          <cell r="C188" t="str">
            <v/>
          </cell>
        </row>
        <row r="189">
          <cell r="C189" t="str">
            <v/>
          </cell>
        </row>
        <row r="190">
          <cell r="C190" t="str">
            <v/>
          </cell>
        </row>
        <row r="191">
          <cell r="C191" t="str">
            <v/>
          </cell>
        </row>
        <row r="192">
          <cell r="C192" t="str">
            <v/>
          </cell>
        </row>
        <row r="193">
          <cell r="C193" t="str">
            <v/>
          </cell>
        </row>
        <row r="194">
          <cell r="C194" t="str">
            <v/>
          </cell>
        </row>
        <row r="195">
          <cell r="C195" t="str">
            <v/>
          </cell>
        </row>
        <row r="196">
          <cell r="C196" t="str">
            <v/>
          </cell>
        </row>
        <row r="197">
          <cell r="C197" t="str">
            <v/>
          </cell>
        </row>
        <row r="198">
          <cell r="C198" t="str">
            <v/>
          </cell>
        </row>
        <row r="199">
          <cell r="C199" t="str">
            <v/>
          </cell>
        </row>
        <row r="200">
          <cell r="C200" t="str">
            <v/>
          </cell>
        </row>
        <row r="201">
          <cell r="C201" t="str">
            <v/>
          </cell>
        </row>
        <row r="202">
          <cell r="C202" t="str">
            <v/>
          </cell>
        </row>
        <row r="203">
          <cell r="C203" t="str">
            <v/>
          </cell>
        </row>
        <row r="204">
          <cell r="C204" t="str">
            <v/>
          </cell>
        </row>
        <row r="205">
          <cell r="C205" t="str">
            <v/>
          </cell>
        </row>
        <row r="206">
          <cell r="C206" t="str">
            <v/>
          </cell>
        </row>
        <row r="207">
          <cell r="C207" t="str">
            <v/>
          </cell>
        </row>
        <row r="208">
          <cell r="C208" t="str">
            <v/>
          </cell>
        </row>
        <row r="209">
          <cell r="C209" t="str">
            <v/>
          </cell>
        </row>
        <row r="210">
          <cell r="C210" t="str">
            <v/>
          </cell>
        </row>
        <row r="211">
          <cell r="C211" t="str">
            <v/>
          </cell>
        </row>
        <row r="212">
          <cell r="C212" t="str">
            <v/>
          </cell>
        </row>
        <row r="213">
          <cell r="C213" t="str">
            <v/>
          </cell>
        </row>
        <row r="214">
          <cell r="C214" t="str">
            <v/>
          </cell>
        </row>
        <row r="215">
          <cell r="C215" t="str">
            <v/>
          </cell>
        </row>
        <row r="216">
          <cell r="C216" t="str">
            <v/>
          </cell>
        </row>
        <row r="217">
          <cell r="C217" t="str">
            <v/>
          </cell>
        </row>
        <row r="218">
          <cell r="C218" t="str">
            <v/>
          </cell>
        </row>
        <row r="219">
          <cell r="C219" t="str">
            <v/>
          </cell>
        </row>
        <row r="220">
          <cell r="C220" t="str">
            <v/>
          </cell>
        </row>
        <row r="221">
          <cell r="C221" t="str">
            <v/>
          </cell>
        </row>
        <row r="222">
          <cell r="C222" t="str">
            <v/>
          </cell>
        </row>
        <row r="223">
          <cell r="C223" t="str">
            <v/>
          </cell>
        </row>
        <row r="224">
          <cell r="C224" t="str">
            <v/>
          </cell>
        </row>
        <row r="225">
          <cell r="C225" t="str">
            <v/>
          </cell>
        </row>
        <row r="226">
          <cell r="C226" t="str">
            <v/>
          </cell>
        </row>
        <row r="227">
          <cell r="C227" t="str">
            <v/>
          </cell>
        </row>
        <row r="228">
          <cell r="C228" t="str">
            <v/>
          </cell>
        </row>
        <row r="229">
          <cell r="C229" t="str">
            <v/>
          </cell>
        </row>
        <row r="230">
          <cell r="C230" t="str">
            <v/>
          </cell>
        </row>
        <row r="231">
          <cell r="C231" t="str">
            <v/>
          </cell>
        </row>
        <row r="232">
          <cell r="C232" t="str">
            <v/>
          </cell>
        </row>
        <row r="233">
          <cell r="C233" t="str">
            <v/>
          </cell>
        </row>
        <row r="234">
          <cell r="C234" t="str">
            <v/>
          </cell>
        </row>
        <row r="235">
          <cell r="C235" t="str">
            <v/>
          </cell>
        </row>
        <row r="236">
          <cell r="C236" t="str">
            <v/>
          </cell>
        </row>
        <row r="237">
          <cell r="C237" t="str">
            <v/>
          </cell>
        </row>
        <row r="238">
          <cell r="C238" t="str">
            <v/>
          </cell>
        </row>
        <row r="239">
          <cell r="C239" t="str">
            <v/>
          </cell>
        </row>
        <row r="240">
          <cell r="C240" t="str">
            <v/>
          </cell>
        </row>
        <row r="241">
          <cell r="C241" t="str">
            <v/>
          </cell>
        </row>
        <row r="242">
          <cell r="C242" t="str">
            <v/>
          </cell>
        </row>
        <row r="243">
          <cell r="C243" t="str">
            <v/>
          </cell>
        </row>
        <row r="244">
          <cell r="C244" t="str">
            <v/>
          </cell>
        </row>
        <row r="245">
          <cell r="C245" t="str">
            <v/>
          </cell>
        </row>
        <row r="246">
          <cell r="C246" t="str">
            <v/>
          </cell>
        </row>
        <row r="247">
          <cell r="C247" t="str">
            <v/>
          </cell>
        </row>
        <row r="248">
          <cell r="C248" t="str">
            <v/>
          </cell>
        </row>
        <row r="249">
          <cell r="C249" t="str">
            <v/>
          </cell>
        </row>
        <row r="250">
          <cell r="C250" t="str">
            <v/>
          </cell>
        </row>
        <row r="251">
          <cell r="C251" t="str">
            <v/>
          </cell>
        </row>
        <row r="252">
          <cell r="C252" t="str">
            <v/>
          </cell>
        </row>
        <row r="253">
          <cell r="C253" t="str">
            <v/>
          </cell>
        </row>
        <row r="254">
          <cell r="C254" t="str">
            <v/>
          </cell>
        </row>
        <row r="255">
          <cell r="C255" t="str">
            <v/>
          </cell>
        </row>
        <row r="256">
          <cell r="C256" t="str">
            <v/>
          </cell>
        </row>
      </sheetData>
      <sheetData sheetId="17" refreshError="1">
        <row r="1">
          <cell r="B1" t="str">
            <v xml:space="preserve">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 Section A"/>
      <sheetName val="Version history"/>
      <sheetName val="Impact Indicators - Section B "/>
      <sheetName val="update Helper"/>
      <sheetName val="Setup"/>
      <sheetName val="Impact Indicator Target Update"/>
      <sheetName val="Reference Records"/>
      <sheetName val="Outcome Indicators - Section C "/>
      <sheetName val="Coverage Indicators - Section D"/>
      <sheetName val=" Disaggregation - Section E "/>
      <sheetName val="WPTM - Section F"/>
      <sheetName val="Print View"/>
      <sheetName val="Reference records(soft deleted)"/>
      <sheetName val="Disaggregation Records"/>
      <sheetName val="Disaggregation Data"/>
      <sheetName val="Account Role"/>
      <sheetName val="apttusmetadata"/>
    </sheetNames>
    <sheetDataSet>
      <sheetData sheetId="0" refreshError="1"/>
      <sheetData sheetId="1" refreshError="1"/>
      <sheetData sheetId="2" refreshError="1"/>
      <sheetData sheetId="3" refreshError="1"/>
      <sheetData sheetId="4">
        <row r="578">
          <cell r="A578" t="str">
            <v>Coverage indicators (secton D)</v>
          </cell>
        </row>
      </sheetData>
      <sheetData sheetId="5"/>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C"/>
      <sheetName val="CCS"/>
    </sheetNames>
    <sheetDataSet>
      <sheetData sheetId="0" refreshError="1"/>
      <sheetData sheetId="1"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cambe, Francina (CDC/DDPHSIS/CGH/DGHT)" refreshedDate="45048.617185532406" backgroundQuery="1" createdVersion="8" refreshedVersion="8" minRefreshableVersion="3" recordCount="0" supportSubquery="1" supportAdvancedDrill="1" xr:uid="{3B607278-ABD6-499A-B3D3-537919AA44D5}">
  <cacheSource type="external" connectionId="1"/>
  <cacheFields count="1">
    <cacheField name="[Table1].[Distrito].[Distrito]" caption="Distrito" numFmtId="0" hierarchy="1" level="1">
      <sharedItems count="151">
        <s v="Alto Molócuè"/>
        <s v="Ancuabe"/>
        <s v="Angoche"/>
        <s v="Angonia"/>
        <s v="Balama"/>
        <s v="Barue"/>
        <s v="Beira"/>
        <s v="BILENE"/>
        <s v="Boane"/>
        <s v="Buzi"/>
        <s v="Cahora Bassa"/>
        <s v="CAIA"/>
        <s v="Changara"/>
        <s v="Chemba"/>
        <s v="CHERINGOMA"/>
        <s v="CHIBABAVA"/>
        <s v="Chibuto"/>
        <s v="Chicualacuala"/>
        <s v="Chifunde"/>
        <s v="Chigubo"/>
        <s v="Chimbunila"/>
        <s v="Chinde"/>
        <s v="Chiúre"/>
        <s v="Chiuta"/>
        <s v="Chokwe"/>
        <s v="Chongoene"/>
        <s v="Cuamba"/>
        <s v="Derre"/>
        <s v="Dôa"/>
        <s v="DONDO"/>
        <s v="ERATI"/>
        <s v="FUNHALOURO"/>
        <s v="Gilé"/>
        <s v="Gondola"/>
        <s v="Gorongosa"/>
        <s v="GOVURO"/>
        <s v="Guija"/>
        <s v="Guro"/>
        <s v="Gurue"/>
        <s v="HOMOINE"/>
        <s v="Ibo"/>
        <s v="Ile"/>
        <s v="Ilha de Moçambique"/>
        <s v="INHARRIME"/>
        <s v="INHASSORO"/>
        <s v="Inhassunge"/>
        <s v="JANGAMO"/>
        <s v="Lago"/>
        <s v="LALAUA"/>
        <s v="LARDE"/>
        <s v="Lichinga"/>
        <s v="Limpopo"/>
        <s v="Liúpo"/>
        <s v="Luabo"/>
        <s v="Lugela"/>
        <s v="Mabalane"/>
        <s v="MABOTE"/>
        <s v="Macanga"/>
        <s v="Macate"/>
        <s v="Machanga"/>
        <s v="Machaze"/>
        <s v="Macomia"/>
        <s v="Macossa"/>
        <s v="Maganja da Costa"/>
        <s v="Mágoè"/>
        <s v="Magude"/>
        <s v="Majune"/>
        <s v="Malema"/>
        <s v="Mandimba"/>
        <s v="Mandlakazi"/>
        <s v="Manhiça"/>
        <s v="Manica"/>
        <s v="Mapai"/>
        <s v="Marara"/>
        <s v="Maravia"/>
        <s v="Maringue"/>
        <s v="Marracuene"/>
        <s v="MARROMEU"/>
        <s v="Marrupa"/>
        <s v="Massangena"/>
        <s v="MASSINGA"/>
        <s v="Massingir"/>
        <s v="Matutuine"/>
        <s v="Maua"/>
        <s v="Mavago"/>
        <s v="MAXIXE"/>
        <s v="Mecanhelas"/>
        <s v="MECONTA"/>
        <s v="MECUBURI"/>
        <s v="Mecúfi"/>
        <s v="Mecula"/>
        <s v="Meluco"/>
        <s v="MEMBA"/>
        <s v="Metarica"/>
        <s v="Metuge"/>
        <s v="Milange"/>
        <s v="Moamba"/>
        <s v="Moatize"/>
        <s v="Mocimboa da Praia"/>
        <s v="Mocuba"/>
        <s v="Mocubela"/>
        <s v="MOGINCUAL"/>
        <s v="Mogovolas"/>
        <s v="Molumbo"/>
        <s v="MOMA"/>
        <s v="Monapo"/>
        <s v="Montepuez"/>
        <s v="Mopeia"/>
        <s v="Morrumbala"/>
        <s v="MOSSURIL"/>
        <s v="Mossurize"/>
        <s v="Muanza"/>
        <s v="Muecate"/>
        <s v="Mueda"/>
        <s v="Muembe"/>
        <s v="Muidumbe"/>
        <s v="Mulevala"/>
        <s v="MURRUMBENE"/>
        <s v="Murrupula"/>
        <s v="Mutarara"/>
        <s v="NACALA PORTO"/>
        <s v="NACALA VELHA"/>
        <s v="NACAROA"/>
        <s v="Namaacha"/>
        <s v="Namacurra"/>
        <s v="Namarroi"/>
        <s v="NAMPULA"/>
        <s v="Namuno"/>
        <s v="Nangade"/>
        <s v="Ngauma"/>
        <s v="Nhamatanda"/>
        <s v="Nicoadala"/>
        <s v="Nipepe"/>
        <s v="Palma"/>
        <s v="PANDA"/>
        <s v="Pebane"/>
        <s v="Pemba"/>
        <s v="Quelimane"/>
        <s v="Quissanga"/>
        <s v="Rapale"/>
        <s v="RIBAUE"/>
        <s v="Sanga"/>
        <s v="Sussundenga"/>
        <s v="Tambara"/>
        <s v="Tete- Cidade"/>
        <s v="Tsangano"/>
        <s v="Vanduzi"/>
        <s v="VILANKULO"/>
        <s v="Xai Xai"/>
        <s v="ZAVALA"/>
        <s v="Zumbu"/>
      </sharedItems>
    </cacheField>
  </cacheFields>
  <cacheHierarchies count="20">
    <cacheHierarchy uniqueName="[Table1].[Provincia]" caption="Provincia" attribute="1" defaultMemberUniqueName="[Table1].[Provincia].[All]" allUniqueName="[Table1].[Provincia].[All]" dimensionUniqueName="[Table1]" displayFolder="" count="0" memberValueDatatype="130" unbalanced="0"/>
    <cacheHierarchy uniqueName="[Table1].[Distrito]" caption="Distrito" attribute="1" defaultMemberUniqueName="[Table1].[Distrito].[All]" allUniqueName="[Table1].[Distrito].[All]" dimensionUniqueName="[Table1]" displayFolder="" count="2" memberValueDatatype="130" unbalanced="0">
      <fieldsUsage count="2">
        <fieldUsage x="-1"/>
        <fieldUsage x="0"/>
      </fieldsUsage>
    </cacheHierarchy>
    <cacheHierarchy uniqueName="[Table1].[Basico]" caption="Basico" attribute="1" defaultMemberUniqueName="[Table1].[Basico].[All]" allUniqueName="[Table1].[Basico].[All]" dimensionUniqueName="[Table1]" displayFolder="" count="0" memberValueDatatype="20" unbalanced="0"/>
    <cacheHierarchy uniqueName="[Table1].[Elementar]" caption="Elementar" attribute="1" defaultMemberUniqueName="[Table1].[Elementar].[All]" allUniqueName="[Table1].[Elementar].[All]" dimensionUniqueName="[Table1]" displayFolder="" count="0" memberValueDatatype="20" unbalanced="0"/>
    <cacheHierarchy uniqueName="[Table1].[Medio]" caption="Medio" attribute="1" defaultMemberUniqueName="[Table1].[Medio].[All]" allUniqueName="[Table1].[Medio].[All]" dimensionUniqueName="[Table1]" displayFolder="" count="0" memberValueDatatype="20" unbalanced="0"/>
    <cacheHierarchy uniqueName="[Table1].[Desconhecido]" caption="Desconhecido" attribute="1" defaultMemberUniqueName="[Table1].[Desconhecido].[All]" allUniqueName="[Table1].[Desconhecido].[All]" dimensionUniqueName="[Table1]" displayFolder="" count="0" memberValueDatatype="20" unbalanced="0"/>
    <cacheHierarchy uniqueName="[Table1].[Numero Total APE]" caption="Numero Total APE" attribute="1" defaultMemberUniqueName="[Table1].[Numero Total APE].[All]" allUniqueName="[Table1].[Numero Total APE].[All]" dimensionUniqueName="[Table1]" displayFolder="" count="0" memberValueDatatype="20" unbalanced="0"/>
    <cacheHierarchy uniqueName="[Table1].[Numero Total (PEPEFAR)]" caption="Numero Total (PEPEFAR)" attribute="1" defaultMemberUniqueName="[Table1].[Numero Total (PEPEFAR)].[All]" allUniqueName="[Table1].[Numero Total (PEPEFAR)].[All]" dimensionUniqueName="[Table1]" displayFolder="" count="0" memberValueDatatype="20" unbalanced="0"/>
    <cacheHierarchy uniqueName="[Table1].[Numero Total (GF)]" caption="Numero Total (GF)" attribute="1" defaultMemberUniqueName="[Table1].[Numero Total (GF)].[All]" allUniqueName="[Table1].[Numero Total (GF)].[All]" dimensionUniqueName="[Table1]" displayFolder="" count="0" memberValueDatatype="5" unbalanced="0"/>
    <cacheHierarchy uniqueName="[Table1].[VA Index]" caption="VA Index" attribute="1" defaultMemberUniqueName="[Table1].[VA Index].[All]" allUniqueName="[Table1].[VA Index].[All]" dimensionUniqueName="[Table1]" displayFolder="" count="0" memberValueDatatype="5" unbalanced="0"/>
    <cacheHierarchy uniqueName="[Table1].[IVS]" caption="IVS" attribute="1" defaultMemberUniqueName="[Table1].[IVS].[All]" allUniqueName="[Table1].[IVS].[All]" dimensionUniqueName="[Table1]" displayFolder="" count="0" memberValueDatatype="130" unbalanced="0"/>
    <cacheHierarchy uniqueName="[Table1].[Projeccao Pop]" caption="Projeccao Pop" attribute="1" defaultMemberUniqueName="[Table1].[Projeccao Pop].[All]" allUniqueName="[Table1].[Projeccao Pop].[All]" dimensionUniqueName="[Table1]" displayFolder="" count="0" memberValueDatatype="20" unbalanced="0"/>
    <cacheHierarchy uniqueName="[Table1].[67.4 % Rural por 1000]" caption="67.4 % Rural por 1000" attribute="1" defaultMemberUniqueName="[Table1].[67.4 % Rural por 1000].[All]" allUniqueName="[Table1].[67.4 % Rural por 1000].[All]" dimensionUniqueName="[Table1]" displayFolder="" count="0" memberValueDatatype="5" unbalanced="0"/>
    <cacheHierarchy uniqueName="[Table1].[%32.6 Urbano por 3000]" caption="%32.6 Urbano por 3000" attribute="1" defaultMemberUniqueName="[Table1].[%32.6 Urbano por 3000].[All]" allUniqueName="[Table1].[%32.6 Urbano por 3000].[All]" dimensionUniqueName="[Table1]" displayFolder="" count="0" memberValueDatatype="5" unbalanced="0"/>
    <cacheHierarchy uniqueName="[Table1].[Numero Total]" caption="Numero Total" attribute="1" defaultMemberUniqueName="[Table1].[Numero Total].[All]" allUniqueName="[Table1].[Numero Total].[All]" dimensionUniqueName="[Table1]" displayFolder="" count="0" memberValueDatatype="5" unbalanced="0"/>
    <cacheHierarchy uniqueName="[Table1].[Necessidade adicional APS]" caption="Necessidade adicional APS" attribute="1" defaultMemberUniqueName="[Table1].[Necessidade adicional APS].[All]" allUniqueName="[Table1].[Necessidade adicional AP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umero Total APE]" caption="Sum of Numero Total APE" measure="1" displayFolder="" measureGroup="Table1" count="0" hidden="1"/>
    <cacheHierarchy uniqueName="[Measures].[Sum of Projeccao Pop]" caption="Sum of Projeccao Pop"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cambe, Francina (CDC/DDPHSIS/CGH/DGHT)" refreshedDate="45048.617186689815" backgroundQuery="1" createdVersion="8" refreshedVersion="8" minRefreshableVersion="3" recordCount="0" supportSubquery="1" supportAdvancedDrill="1" xr:uid="{3C275604-C46E-4BE6-9008-0F6A976A6E1D}">
  <cacheSource type="external" connectionId="1"/>
  <cacheFields count="1">
    <cacheField name="[Table1].[Distrito].[Distrito]" caption="Distrito" numFmtId="0" hierarchy="1" level="1">
      <sharedItems count="151">
        <s v="Alto Molócuè"/>
        <s v="Ancuabe"/>
        <s v="Angoche"/>
        <s v="Angonia"/>
        <s v="Balama"/>
        <s v="Barue"/>
        <s v="Beira"/>
        <s v="BILENE"/>
        <s v="Boane"/>
        <s v="Buzi"/>
        <s v="Cahora Bassa"/>
        <s v="CAIA"/>
        <s v="Changara"/>
        <s v="Chemba"/>
        <s v="CHERINGOMA"/>
        <s v="CHIBABAVA"/>
        <s v="Chibuto"/>
        <s v="Chicualacuala"/>
        <s v="Chifunde"/>
        <s v="Chigubo"/>
        <s v="Chimbunila"/>
        <s v="Chinde"/>
        <s v="Chiúre"/>
        <s v="Chiuta"/>
        <s v="Chokwe"/>
        <s v="Chongoene"/>
        <s v="Cuamba"/>
        <s v="Derre"/>
        <s v="Dôa"/>
        <s v="DONDO"/>
        <s v="ERATI"/>
        <s v="FUNHALOURO"/>
        <s v="Gilé"/>
        <s v="Gondola"/>
        <s v="Gorongosa"/>
        <s v="GOVURO"/>
        <s v="Guija"/>
        <s v="Guro"/>
        <s v="Gurue"/>
        <s v="HOMOINE"/>
        <s v="Ibo"/>
        <s v="Ile"/>
        <s v="Ilha de Moçambique"/>
        <s v="INHARRIME"/>
        <s v="INHASSORO"/>
        <s v="Inhassunge"/>
        <s v="JANGAMO"/>
        <s v="Lago"/>
        <s v="LALAUA"/>
        <s v="LARDE"/>
        <s v="Lichinga"/>
        <s v="Limpopo"/>
        <s v="Liúpo"/>
        <s v="Luabo"/>
        <s v="Lugela"/>
        <s v="Mabalane"/>
        <s v="MABOTE"/>
        <s v="Macanga"/>
        <s v="Macate"/>
        <s v="Machanga"/>
        <s v="Machaze"/>
        <s v="Macomia"/>
        <s v="Macossa"/>
        <s v="Maganja da Costa"/>
        <s v="Mágoè"/>
        <s v="Magude"/>
        <s v="Majune"/>
        <s v="Malema"/>
        <s v="Mandimba"/>
        <s v="Mandlakazi"/>
        <s v="Manhiça"/>
        <s v="Manica"/>
        <s v="Mapai"/>
        <s v="Marara"/>
        <s v="Maravia"/>
        <s v="Maringue"/>
        <s v="Marracuene"/>
        <s v="MARROMEU"/>
        <s v="Marrupa"/>
        <s v="Massangena"/>
        <s v="MASSINGA"/>
        <s v="Massingir"/>
        <s v="Matutuine"/>
        <s v="Maua"/>
        <s v="Mavago"/>
        <s v="MAXIXE"/>
        <s v="Mecanhelas"/>
        <s v="MECONTA"/>
        <s v="MECUBURI"/>
        <s v="Mecúfi"/>
        <s v="Mecula"/>
        <s v="Meluco"/>
        <s v="MEMBA"/>
        <s v="Metarica"/>
        <s v="Metuge"/>
        <s v="Milange"/>
        <s v="Moamba"/>
        <s v="Moatize"/>
        <s v="Mocimboa da Praia"/>
        <s v="Mocuba"/>
        <s v="Mocubela"/>
        <s v="MOGINCUAL"/>
        <s v="Mogovolas"/>
        <s v="Molumbo"/>
        <s v="MOMA"/>
        <s v="Monapo"/>
        <s v="Montepuez"/>
        <s v="Mopeia"/>
        <s v="Morrumbala"/>
        <s v="MOSSURIL"/>
        <s v="Mossurize"/>
        <s v="Muanza"/>
        <s v="Muecate"/>
        <s v="Mueda"/>
        <s v="Muembe"/>
        <s v="Muidumbe"/>
        <s v="Mulevala"/>
        <s v="MURRUMBENE"/>
        <s v="Murrupula"/>
        <s v="Mutarara"/>
        <s v="NACALA PORTO"/>
        <s v="NACALA VELHA"/>
        <s v="NACAROA"/>
        <s v="Namaacha"/>
        <s v="Namacurra"/>
        <s v="Namarroi"/>
        <s v="NAMPULA"/>
        <s v="Namuno"/>
        <s v="Nangade"/>
        <s v="Ngauma"/>
        <s v="Nhamatanda"/>
        <s v="Nicoadala"/>
        <s v="Nipepe"/>
        <s v="Palma"/>
        <s v="PANDA"/>
        <s v="Pebane"/>
        <s v="Pemba"/>
        <s v="Quelimane"/>
        <s v="Quissanga"/>
        <s v="Rapale"/>
        <s v="RIBAUE"/>
        <s v="Sanga"/>
        <s v="Sussundenga"/>
        <s v="Tambara"/>
        <s v="Tete- Cidade"/>
        <s v="Tsangano"/>
        <s v="Vanduzi"/>
        <s v="VILANKULO"/>
        <s v="Xai Xai"/>
        <s v="ZAVALA"/>
        <s v="Zumbu"/>
      </sharedItems>
    </cacheField>
  </cacheFields>
  <cacheHierarchies count="20">
    <cacheHierarchy uniqueName="[Table1].[Provincia]" caption="Provincia" attribute="1" defaultMemberUniqueName="[Table1].[Provincia].[All]" allUniqueName="[Table1].[Provincia].[All]" dimensionUniqueName="[Table1]" displayFolder="" count="0" memberValueDatatype="130" unbalanced="0"/>
    <cacheHierarchy uniqueName="[Table1].[Distrito]" caption="Distrito" attribute="1" defaultMemberUniqueName="[Table1].[Distrito].[All]" allUniqueName="[Table1].[Distrito].[All]" dimensionUniqueName="[Table1]" displayFolder="" count="2" memberValueDatatype="130" unbalanced="0">
      <fieldsUsage count="2">
        <fieldUsage x="-1"/>
        <fieldUsage x="0"/>
      </fieldsUsage>
    </cacheHierarchy>
    <cacheHierarchy uniqueName="[Table1].[Basico]" caption="Basico" attribute="1" defaultMemberUniqueName="[Table1].[Basico].[All]" allUniqueName="[Table1].[Basico].[All]" dimensionUniqueName="[Table1]" displayFolder="" count="0" memberValueDatatype="20" unbalanced="0"/>
    <cacheHierarchy uniqueName="[Table1].[Elementar]" caption="Elementar" attribute="1" defaultMemberUniqueName="[Table1].[Elementar].[All]" allUniqueName="[Table1].[Elementar].[All]" dimensionUniqueName="[Table1]" displayFolder="" count="0" memberValueDatatype="20" unbalanced="0"/>
    <cacheHierarchy uniqueName="[Table1].[Medio]" caption="Medio" attribute="1" defaultMemberUniqueName="[Table1].[Medio].[All]" allUniqueName="[Table1].[Medio].[All]" dimensionUniqueName="[Table1]" displayFolder="" count="0" memberValueDatatype="20" unbalanced="0"/>
    <cacheHierarchy uniqueName="[Table1].[Desconhecido]" caption="Desconhecido" attribute="1" defaultMemberUniqueName="[Table1].[Desconhecido].[All]" allUniqueName="[Table1].[Desconhecido].[All]" dimensionUniqueName="[Table1]" displayFolder="" count="0" memberValueDatatype="20" unbalanced="0"/>
    <cacheHierarchy uniqueName="[Table1].[Numero Total APE]" caption="Numero Total APE" attribute="1" defaultMemberUniqueName="[Table1].[Numero Total APE].[All]" allUniqueName="[Table1].[Numero Total APE].[All]" dimensionUniqueName="[Table1]" displayFolder="" count="0" memberValueDatatype="20" unbalanced="0"/>
    <cacheHierarchy uniqueName="[Table1].[Numero Total (PEPEFAR)]" caption="Numero Total (PEPEFAR)" attribute="1" defaultMemberUniqueName="[Table1].[Numero Total (PEPEFAR)].[All]" allUniqueName="[Table1].[Numero Total (PEPEFAR)].[All]" dimensionUniqueName="[Table1]" displayFolder="" count="0" memberValueDatatype="20" unbalanced="0"/>
    <cacheHierarchy uniqueName="[Table1].[Numero Total (GF)]" caption="Numero Total (GF)" attribute="1" defaultMemberUniqueName="[Table1].[Numero Total (GF)].[All]" allUniqueName="[Table1].[Numero Total (GF)].[All]" dimensionUniqueName="[Table1]" displayFolder="" count="0" memberValueDatatype="5" unbalanced="0"/>
    <cacheHierarchy uniqueName="[Table1].[VA Index]" caption="VA Index" attribute="1" defaultMemberUniqueName="[Table1].[VA Index].[All]" allUniqueName="[Table1].[VA Index].[All]" dimensionUniqueName="[Table1]" displayFolder="" count="0" memberValueDatatype="5" unbalanced="0"/>
    <cacheHierarchy uniqueName="[Table1].[IVS]" caption="IVS" attribute="1" defaultMemberUniqueName="[Table1].[IVS].[All]" allUniqueName="[Table1].[IVS].[All]" dimensionUniqueName="[Table1]" displayFolder="" count="0" memberValueDatatype="130" unbalanced="0"/>
    <cacheHierarchy uniqueName="[Table1].[Projeccao Pop]" caption="Projeccao Pop" attribute="1" defaultMemberUniqueName="[Table1].[Projeccao Pop].[All]" allUniqueName="[Table1].[Projeccao Pop].[All]" dimensionUniqueName="[Table1]" displayFolder="" count="0" memberValueDatatype="20" unbalanced="0"/>
    <cacheHierarchy uniqueName="[Table1].[67.4 % Rural por 1000]" caption="67.4 % Rural por 1000" attribute="1" defaultMemberUniqueName="[Table1].[67.4 % Rural por 1000].[All]" allUniqueName="[Table1].[67.4 % Rural por 1000].[All]" dimensionUniqueName="[Table1]" displayFolder="" count="0" memberValueDatatype="5" unbalanced="0"/>
    <cacheHierarchy uniqueName="[Table1].[%32.6 Urbano por 3000]" caption="%32.6 Urbano por 3000" attribute="1" defaultMemberUniqueName="[Table1].[%32.6 Urbano por 3000].[All]" allUniqueName="[Table1].[%32.6 Urbano por 3000].[All]" dimensionUniqueName="[Table1]" displayFolder="" count="0" memberValueDatatype="5" unbalanced="0"/>
    <cacheHierarchy uniqueName="[Table1].[Numero Total]" caption="Numero Total" attribute="1" defaultMemberUniqueName="[Table1].[Numero Total].[All]" allUniqueName="[Table1].[Numero Total].[All]" dimensionUniqueName="[Table1]" displayFolder="" count="0" memberValueDatatype="5" unbalanced="0"/>
    <cacheHierarchy uniqueName="[Table1].[Necessidade adicional APS]" caption="Necessidade adicional APS" attribute="1" defaultMemberUniqueName="[Table1].[Necessidade adicional APS].[All]" allUniqueName="[Table1].[Necessidade adicional AP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umero Total APE]" caption="Sum of Numero Total APE" measure="1" displayFolder="" measureGroup="Table1" count="0" hidden="1"/>
    <cacheHierarchy uniqueName="[Measures].[Sum of Projeccao Pop]" caption="Sum of Projeccao Pop"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cambe, Francina (CDC/DDPHSIS/CGH/DGHT)" refreshedDate="45048.617187615739" backgroundQuery="1" createdVersion="8" refreshedVersion="8" minRefreshableVersion="3" recordCount="0" supportSubquery="1" supportAdvancedDrill="1" xr:uid="{A98BE974-C1DA-4142-85CB-9334658C7841}">
  <cacheSource type="external" connectionId="1"/>
  <cacheFields count="1">
    <cacheField name="[Table1].[Distrito].[Distrito]" caption="Distrito" numFmtId="0" hierarchy="1" level="1">
      <sharedItems count="151">
        <s v="Alto Molócuè"/>
        <s v="Ancuabe"/>
        <s v="Angoche"/>
        <s v="Angonia"/>
        <s v="Balama"/>
        <s v="Barue"/>
        <s v="Beira"/>
        <s v="BILENE"/>
        <s v="Boane"/>
        <s v="Buzi"/>
        <s v="Cahora Bassa"/>
        <s v="CAIA"/>
        <s v="Changara"/>
        <s v="Chemba"/>
        <s v="CHERINGOMA"/>
        <s v="CHIBABAVA"/>
        <s v="Chibuto"/>
        <s v="Chicualacuala"/>
        <s v="Chifunde"/>
        <s v="Chigubo"/>
        <s v="Chimbunila"/>
        <s v="Chinde"/>
        <s v="Chiúre"/>
        <s v="Chiuta"/>
        <s v="Chokwe"/>
        <s v="Chongoene"/>
        <s v="Cuamba"/>
        <s v="Derre"/>
        <s v="Dôa"/>
        <s v="DONDO"/>
        <s v="ERATI"/>
        <s v="FUNHALOURO"/>
        <s v="Gilé"/>
        <s v="Gondola"/>
        <s v="Gorongosa"/>
        <s v="GOVURO"/>
        <s v="Guija"/>
        <s v="Guro"/>
        <s v="Gurue"/>
        <s v="HOMOINE"/>
        <s v="Ibo"/>
        <s v="Ile"/>
        <s v="Ilha de Moçambique"/>
        <s v="INHARRIME"/>
        <s v="INHASSORO"/>
        <s v="Inhassunge"/>
        <s v="JANGAMO"/>
        <s v="Lago"/>
        <s v="LALAUA"/>
        <s v="LARDE"/>
        <s v="Lichinga"/>
        <s v="Limpopo"/>
        <s v="Liúpo"/>
        <s v="Luabo"/>
        <s v="Lugela"/>
        <s v="Mabalane"/>
        <s v="MABOTE"/>
        <s v="Macanga"/>
        <s v="Macate"/>
        <s v="Machanga"/>
        <s v="Machaze"/>
        <s v="Macomia"/>
        <s v="Macossa"/>
        <s v="Maganja da Costa"/>
        <s v="Mágoè"/>
        <s v="Magude"/>
        <s v="Majune"/>
        <s v="Malema"/>
        <s v="Mandimba"/>
        <s v="Mandlakazi"/>
        <s v="Manhiça"/>
        <s v="Manica"/>
        <s v="Mapai"/>
        <s v="Marara"/>
        <s v="Maravia"/>
        <s v="Maringue"/>
        <s v="Marracuene"/>
        <s v="MARROMEU"/>
        <s v="Marrupa"/>
        <s v="Massangena"/>
        <s v="MASSINGA"/>
        <s v="Massingir"/>
        <s v="Matutuine"/>
        <s v="Maua"/>
        <s v="Mavago"/>
        <s v="MAXIXE"/>
        <s v="Mecanhelas"/>
        <s v="MECONTA"/>
        <s v="MECUBURI"/>
        <s v="Mecúfi"/>
        <s v="Mecula"/>
        <s v="Meluco"/>
        <s v="MEMBA"/>
        <s v="Metarica"/>
        <s v="Metuge"/>
        <s v="Milange"/>
        <s v="Moamba"/>
        <s v="Moatize"/>
        <s v="Mocimboa da Praia"/>
        <s v="Mocuba"/>
        <s v="Mocubela"/>
        <s v="MOGINCUAL"/>
        <s v="Mogovolas"/>
        <s v="Molumbo"/>
        <s v="MOMA"/>
        <s v="Monapo"/>
        <s v="Montepuez"/>
        <s v="Mopeia"/>
        <s v="Morrumbala"/>
        <s v="MOSSURIL"/>
        <s v="Mossurize"/>
        <s v="Muanza"/>
        <s v="Muecate"/>
        <s v="Mueda"/>
        <s v="Muembe"/>
        <s v="Muidumbe"/>
        <s v="Mulevala"/>
        <s v="MURRUMBENE"/>
        <s v="Murrupula"/>
        <s v="Mutarara"/>
        <s v="NACALA PORTO"/>
        <s v="NACALA VELHA"/>
        <s v="NACAROA"/>
        <s v="Namaacha"/>
        <s v="Namacurra"/>
        <s v="Namarroi"/>
        <s v="NAMPULA"/>
        <s v="Namuno"/>
        <s v="Nangade"/>
        <s v="Ngauma"/>
        <s v="Nhamatanda"/>
        <s v="Nicoadala"/>
        <s v="Nipepe"/>
        <s v="Palma"/>
        <s v="PANDA"/>
        <s v="Pebane"/>
        <s v="Pemba"/>
        <s v="Quelimane"/>
        <s v="Quissanga"/>
        <s v="Rapale"/>
        <s v="RIBAUE"/>
        <s v="Sanga"/>
        <s v="Sussundenga"/>
        <s v="Tambara"/>
        <s v="Tete- Cidade"/>
        <s v="Tsangano"/>
        <s v="Vanduzi"/>
        <s v="VILANKULO"/>
        <s v="Xai Xai"/>
        <s v="ZAVALA"/>
        <s v="Zumbu"/>
      </sharedItems>
    </cacheField>
  </cacheFields>
  <cacheHierarchies count="20">
    <cacheHierarchy uniqueName="[Table1].[Provincia]" caption="Provincia" attribute="1" defaultMemberUniqueName="[Table1].[Provincia].[All]" allUniqueName="[Table1].[Provincia].[All]" dimensionUniqueName="[Table1]" displayFolder="" count="0" memberValueDatatype="130" unbalanced="0"/>
    <cacheHierarchy uniqueName="[Table1].[Distrito]" caption="Distrito" attribute="1" defaultMemberUniqueName="[Table1].[Distrito].[All]" allUniqueName="[Table1].[Distrito].[All]" dimensionUniqueName="[Table1]" displayFolder="" count="2" memberValueDatatype="130" unbalanced="0">
      <fieldsUsage count="2">
        <fieldUsage x="-1"/>
        <fieldUsage x="0"/>
      </fieldsUsage>
    </cacheHierarchy>
    <cacheHierarchy uniqueName="[Table1].[Basico]" caption="Basico" attribute="1" defaultMemberUniqueName="[Table1].[Basico].[All]" allUniqueName="[Table1].[Basico].[All]" dimensionUniqueName="[Table1]" displayFolder="" count="0" memberValueDatatype="20" unbalanced="0"/>
    <cacheHierarchy uniqueName="[Table1].[Elementar]" caption="Elementar" attribute="1" defaultMemberUniqueName="[Table1].[Elementar].[All]" allUniqueName="[Table1].[Elementar].[All]" dimensionUniqueName="[Table1]" displayFolder="" count="0" memberValueDatatype="20" unbalanced="0"/>
    <cacheHierarchy uniqueName="[Table1].[Medio]" caption="Medio" attribute="1" defaultMemberUniqueName="[Table1].[Medio].[All]" allUniqueName="[Table1].[Medio].[All]" dimensionUniqueName="[Table1]" displayFolder="" count="0" memberValueDatatype="20" unbalanced="0"/>
    <cacheHierarchy uniqueName="[Table1].[Desconhecido]" caption="Desconhecido" attribute="1" defaultMemberUniqueName="[Table1].[Desconhecido].[All]" allUniqueName="[Table1].[Desconhecido].[All]" dimensionUniqueName="[Table1]" displayFolder="" count="0" memberValueDatatype="20" unbalanced="0"/>
    <cacheHierarchy uniqueName="[Table1].[Numero Total APE]" caption="Numero Total APE" attribute="1" defaultMemberUniqueName="[Table1].[Numero Total APE].[All]" allUniqueName="[Table1].[Numero Total APE].[All]" dimensionUniqueName="[Table1]" displayFolder="" count="0" memberValueDatatype="20" unbalanced="0"/>
    <cacheHierarchy uniqueName="[Table1].[Numero Total (PEPEFAR)]" caption="Numero Total (PEPEFAR)" attribute="1" defaultMemberUniqueName="[Table1].[Numero Total (PEPEFAR)].[All]" allUniqueName="[Table1].[Numero Total (PEPEFAR)].[All]" dimensionUniqueName="[Table1]" displayFolder="" count="0" memberValueDatatype="20" unbalanced="0"/>
    <cacheHierarchy uniqueName="[Table1].[Numero Total (GF)]" caption="Numero Total (GF)" attribute="1" defaultMemberUniqueName="[Table1].[Numero Total (GF)].[All]" allUniqueName="[Table1].[Numero Total (GF)].[All]" dimensionUniqueName="[Table1]" displayFolder="" count="0" memberValueDatatype="5" unbalanced="0"/>
    <cacheHierarchy uniqueName="[Table1].[VA Index]" caption="VA Index" attribute="1" defaultMemberUniqueName="[Table1].[VA Index].[All]" allUniqueName="[Table1].[VA Index].[All]" dimensionUniqueName="[Table1]" displayFolder="" count="0" memberValueDatatype="5" unbalanced="0"/>
    <cacheHierarchy uniqueName="[Table1].[IVS]" caption="IVS" attribute="1" defaultMemberUniqueName="[Table1].[IVS].[All]" allUniqueName="[Table1].[IVS].[All]" dimensionUniqueName="[Table1]" displayFolder="" count="0" memberValueDatatype="130" unbalanced="0"/>
    <cacheHierarchy uniqueName="[Table1].[Projeccao Pop]" caption="Projeccao Pop" attribute="1" defaultMemberUniqueName="[Table1].[Projeccao Pop].[All]" allUniqueName="[Table1].[Projeccao Pop].[All]" dimensionUniqueName="[Table1]" displayFolder="" count="0" memberValueDatatype="20" unbalanced="0"/>
    <cacheHierarchy uniqueName="[Table1].[67.4 % Rural por 1000]" caption="67.4 % Rural por 1000" attribute="1" defaultMemberUniqueName="[Table1].[67.4 % Rural por 1000].[All]" allUniqueName="[Table1].[67.4 % Rural por 1000].[All]" dimensionUniqueName="[Table1]" displayFolder="" count="0" memberValueDatatype="5" unbalanced="0"/>
    <cacheHierarchy uniqueName="[Table1].[%32.6 Urbano por 3000]" caption="%32.6 Urbano por 3000" attribute="1" defaultMemberUniqueName="[Table1].[%32.6 Urbano por 3000].[All]" allUniqueName="[Table1].[%32.6 Urbano por 3000].[All]" dimensionUniqueName="[Table1]" displayFolder="" count="0" memberValueDatatype="5" unbalanced="0"/>
    <cacheHierarchy uniqueName="[Table1].[Numero Total]" caption="Numero Total" attribute="1" defaultMemberUniqueName="[Table1].[Numero Total].[All]" allUniqueName="[Table1].[Numero Total].[All]" dimensionUniqueName="[Table1]" displayFolder="" count="0" memberValueDatatype="5" unbalanced="0"/>
    <cacheHierarchy uniqueName="[Table1].[Necessidade adicional APS]" caption="Necessidade adicional APS" attribute="1" defaultMemberUniqueName="[Table1].[Necessidade adicional APS].[All]" allUniqueName="[Table1].[Necessidade adicional AP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umero Total APE]" caption="Sum of Numero Total APE" measure="1" displayFolder="" measureGroup="Table1" count="0" hidden="1"/>
    <cacheHierarchy uniqueName="[Measures].[Sum of Projeccao Pop]" caption="Sum of Projeccao Pop"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cambe, Francina (CDC/DDPHSIS/CGH/DGHT)" refreshedDate="45048.617188657408" backgroundQuery="1" createdVersion="8" refreshedVersion="8" minRefreshableVersion="3" recordCount="0" supportSubquery="1" supportAdvancedDrill="1" xr:uid="{8D827A89-15AF-43AF-BA7E-14A20A896DEB}">
  <cacheSource type="external" connectionId="1"/>
  <cacheFields count="1">
    <cacheField name="[Table1].[Distrito].[Distrito]" caption="Distrito" numFmtId="0" hierarchy="1" level="1">
      <sharedItems count="151">
        <s v="Alto Molócuè"/>
        <s v="Ancuabe"/>
        <s v="Angoche"/>
        <s v="Angonia"/>
        <s v="Balama"/>
        <s v="Barue"/>
        <s v="Beira"/>
        <s v="BILENE"/>
        <s v="Boane"/>
        <s v="Buzi"/>
        <s v="Cahora Bassa"/>
        <s v="CAIA"/>
        <s v="Changara"/>
        <s v="Chemba"/>
        <s v="CHERINGOMA"/>
        <s v="CHIBABAVA"/>
        <s v="Chibuto"/>
        <s v="Chicualacuala"/>
        <s v="Chifunde"/>
        <s v="Chigubo"/>
        <s v="Chimbunila"/>
        <s v="Chinde"/>
        <s v="Chiúre"/>
        <s v="Chiuta"/>
        <s v="Chokwe"/>
        <s v="Chongoene"/>
        <s v="Cuamba"/>
        <s v="Derre"/>
        <s v="Dôa"/>
        <s v="DONDO"/>
        <s v="ERATI"/>
        <s v="FUNHALOURO"/>
        <s v="Gilé"/>
        <s v="Gondola"/>
        <s v="Gorongosa"/>
        <s v="GOVURO"/>
        <s v="Guija"/>
        <s v="Guro"/>
        <s v="Gurue"/>
        <s v="HOMOINE"/>
        <s v="Ibo"/>
        <s v="Ile"/>
        <s v="Ilha de Moçambique"/>
        <s v="INHARRIME"/>
        <s v="INHASSORO"/>
        <s v="Inhassunge"/>
        <s v="JANGAMO"/>
        <s v="Lago"/>
        <s v="LALAUA"/>
        <s v="LARDE"/>
        <s v="Lichinga"/>
        <s v="Limpopo"/>
        <s v="Liúpo"/>
        <s v="Luabo"/>
        <s v="Lugela"/>
        <s v="Mabalane"/>
        <s v="MABOTE"/>
        <s v="Macanga"/>
        <s v="Macate"/>
        <s v="Machanga"/>
        <s v="Machaze"/>
        <s v="Macomia"/>
        <s v="Macossa"/>
        <s v="Maganja da Costa"/>
        <s v="Mágoè"/>
        <s v="Magude"/>
        <s v="Majune"/>
        <s v="Malema"/>
        <s v="Mandimba"/>
        <s v="Mandlakazi"/>
        <s v="Manhiça"/>
        <s v="Manica"/>
        <s v="Mapai"/>
        <s v="Marara"/>
        <s v="Maravia"/>
        <s v="Maringue"/>
        <s v="Marracuene"/>
        <s v="MARROMEU"/>
        <s v="Marrupa"/>
        <s v="Massangena"/>
        <s v="MASSINGA"/>
        <s v="Massingir"/>
        <s v="Matutuine"/>
        <s v="Maua"/>
        <s v="Mavago"/>
        <s v="MAXIXE"/>
        <s v="Mecanhelas"/>
        <s v="MECONTA"/>
        <s v="MECUBURI"/>
        <s v="Mecúfi"/>
        <s v="Mecula"/>
        <s v="Meluco"/>
        <s v="MEMBA"/>
        <s v="Metarica"/>
        <s v="Metuge"/>
        <s v="Milange"/>
        <s v="Moamba"/>
        <s v="Moatize"/>
        <s v="Mocimboa da Praia"/>
        <s v="Mocuba"/>
        <s v="Mocubela"/>
        <s v="MOGINCUAL"/>
        <s v="Mogovolas"/>
        <s v="Molumbo"/>
        <s v="MOMA"/>
        <s v="Monapo"/>
        <s v="Montepuez"/>
        <s v="Mopeia"/>
        <s v="Morrumbala"/>
        <s v="MOSSURIL"/>
        <s v="Mossurize"/>
        <s v="Muanza"/>
        <s v="Muecate"/>
        <s v="Mueda"/>
        <s v="Muembe"/>
        <s v="Muidumbe"/>
        <s v="Mulevala"/>
        <s v="MURRUMBENE"/>
        <s v="Murrupula"/>
        <s v="Mutarara"/>
        <s v="NACALA PORTO"/>
        <s v="NACALA VELHA"/>
        <s v="NACAROA"/>
        <s v="Namaacha"/>
        <s v="Namacurra"/>
        <s v="Namarroi"/>
        <s v="NAMPULA"/>
        <s v="Namuno"/>
        <s v="Nangade"/>
        <s v="Ngauma"/>
        <s v="Nhamatanda"/>
        <s v="Nicoadala"/>
        <s v="Nipepe"/>
        <s v="Palma"/>
        <s v="PANDA"/>
        <s v="Pebane"/>
        <s v="Pemba"/>
        <s v="Quelimane"/>
        <s v="Quissanga"/>
        <s v="Rapale"/>
        <s v="RIBAUE"/>
        <s v="Sanga"/>
        <s v="Sussundenga"/>
        <s v="Tambara"/>
        <s v="Tete- Cidade"/>
        <s v="Tsangano"/>
        <s v="Vanduzi"/>
        <s v="VILANKULO"/>
        <s v="Xai Xai"/>
        <s v="ZAVALA"/>
        <s v="Zumbu"/>
      </sharedItems>
    </cacheField>
  </cacheFields>
  <cacheHierarchies count="20">
    <cacheHierarchy uniqueName="[Table1].[Provincia]" caption="Provincia" attribute="1" defaultMemberUniqueName="[Table1].[Provincia].[All]" allUniqueName="[Table1].[Provincia].[All]" dimensionUniqueName="[Table1]" displayFolder="" count="0" memberValueDatatype="130" unbalanced="0"/>
    <cacheHierarchy uniqueName="[Table1].[Distrito]" caption="Distrito" attribute="1" defaultMemberUniqueName="[Table1].[Distrito].[All]" allUniqueName="[Table1].[Distrito].[All]" dimensionUniqueName="[Table1]" displayFolder="" count="2" memberValueDatatype="130" unbalanced="0">
      <fieldsUsage count="2">
        <fieldUsage x="-1"/>
        <fieldUsage x="0"/>
      </fieldsUsage>
    </cacheHierarchy>
    <cacheHierarchy uniqueName="[Table1].[Basico]" caption="Basico" attribute="1" defaultMemberUniqueName="[Table1].[Basico].[All]" allUniqueName="[Table1].[Basico].[All]" dimensionUniqueName="[Table1]" displayFolder="" count="0" memberValueDatatype="20" unbalanced="0"/>
    <cacheHierarchy uniqueName="[Table1].[Elementar]" caption="Elementar" attribute="1" defaultMemberUniqueName="[Table1].[Elementar].[All]" allUniqueName="[Table1].[Elementar].[All]" dimensionUniqueName="[Table1]" displayFolder="" count="0" memberValueDatatype="20" unbalanced="0"/>
    <cacheHierarchy uniqueName="[Table1].[Medio]" caption="Medio" attribute="1" defaultMemberUniqueName="[Table1].[Medio].[All]" allUniqueName="[Table1].[Medio].[All]" dimensionUniqueName="[Table1]" displayFolder="" count="0" memberValueDatatype="20" unbalanced="0"/>
    <cacheHierarchy uniqueName="[Table1].[Desconhecido]" caption="Desconhecido" attribute="1" defaultMemberUniqueName="[Table1].[Desconhecido].[All]" allUniqueName="[Table1].[Desconhecido].[All]" dimensionUniqueName="[Table1]" displayFolder="" count="0" memberValueDatatype="20" unbalanced="0"/>
    <cacheHierarchy uniqueName="[Table1].[Numero Total APE]" caption="Numero Total APE" attribute="1" defaultMemberUniqueName="[Table1].[Numero Total APE].[All]" allUniqueName="[Table1].[Numero Total APE].[All]" dimensionUniqueName="[Table1]" displayFolder="" count="0" memberValueDatatype="20" unbalanced="0"/>
    <cacheHierarchy uniqueName="[Table1].[Numero Total (PEPEFAR)]" caption="Numero Total (PEPEFAR)" attribute="1" defaultMemberUniqueName="[Table1].[Numero Total (PEPEFAR)].[All]" allUniqueName="[Table1].[Numero Total (PEPEFAR)].[All]" dimensionUniqueName="[Table1]" displayFolder="" count="0" memberValueDatatype="20" unbalanced="0"/>
    <cacheHierarchy uniqueName="[Table1].[Numero Total (GF)]" caption="Numero Total (GF)" attribute="1" defaultMemberUniqueName="[Table1].[Numero Total (GF)].[All]" allUniqueName="[Table1].[Numero Total (GF)].[All]" dimensionUniqueName="[Table1]" displayFolder="" count="0" memberValueDatatype="5" unbalanced="0"/>
    <cacheHierarchy uniqueName="[Table1].[VA Index]" caption="VA Index" attribute="1" defaultMemberUniqueName="[Table1].[VA Index].[All]" allUniqueName="[Table1].[VA Index].[All]" dimensionUniqueName="[Table1]" displayFolder="" count="0" memberValueDatatype="5" unbalanced="0"/>
    <cacheHierarchy uniqueName="[Table1].[IVS]" caption="IVS" attribute="1" defaultMemberUniqueName="[Table1].[IVS].[All]" allUniqueName="[Table1].[IVS].[All]" dimensionUniqueName="[Table1]" displayFolder="" count="0" memberValueDatatype="130" unbalanced="0"/>
    <cacheHierarchy uniqueName="[Table1].[Projeccao Pop]" caption="Projeccao Pop" attribute="1" defaultMemberUniqueName="[Table1].[Projeccao Pop].[All]" allUniqueName="[Table1].[Projeccao Pop].[All]" dimensionUniqueName="[Table1]" displayFolder="" count="0" memberValueDatatype="20" unbalanced="0"/>
    <cacheHierarchy uniqueName="[Table1].[67.4 % Rural por 1000]" caption="67.4 % Rural por 1000" attribute="1" defaultMemberUniqueName="[Table1].[67.4 % Rural por 1000].[All]" allUniqueName="[Table1].[67.4 % Rural por 1000].[All]" dimensionUniqueName="[Table1]" displayFolder="" count="0" memberValueDatatype="5" unbalanced="0"/>
    <cacheHierarchy uniqueName="[Table1].[%32.6 Urbano por 3000]" caption="%32.6 Urbano por 3000" attribute="1" defaultMemberUniqueName="[Table1].[%32.6 Urbano por 3000].[All]" allUniqueName="[Table1].[%32.6 Urbano por 3000].[All]" dimensionUniqueName="[Table1]" displayFolder="" count="0" memberValueDatatype="5" unbalanced="0"/>
    <cacheHierarchy uniqueName="[Table1].[Numero Total]" caption="Numero Total" attribute="1" defaultMemberUniqueName="[Table1].[Numero Total].[All]" allUniqueName="[Table1].[Numero Total].[All]" dimensionUniqueName="[Table1]" displayFolder="" count="0" memberValueDatatype="5" unbalanced="0"/>
    <cacheHierarchy uniqueName="[Table1].[Necessidade adicional APS]" caption="Necessidade adicional APS" attribute="1" defaultMemberUniqueName="[Table1].[Necessidade adicional APS].[All]" allUniqueName="[Table1].[Necessidade adicional AP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umero Total APE]" caption="Sum of Numero Total APE" measure="1" displayFolder="" measureGroup="Table1" count="0" hidden="1"/>
    <cacheHierarchy uniqueName="[Measures].[Sum of Projeccao Pop]" caption="Sum of Projeccao Pop"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cambe, Francina (CDC/DDPHSIS/CGH/DGHT)" refreshedDate="45048.617189583332" backgroundQuery="1" createdVersion="8" refreshedVersion="8" minRefreshableVersion="3" recordCount="0" supportSubquery="1" supportAdvancedDrill="1" xr:uid="{2BADBC99-92DC-4DDE-BC87-1507937BA593}">
  <cacheSource type="external" connectionId="1"/>
  <cacheFields count="2">
    <cacheField name="[Table1].[Provincia].[Provincia]" caption="Provincia" numFmtId="0" level="1">
      <sharedItems count="10">
        <s v="Cabo Delgado"/>
        <s v="Gaza"/>
        <s v="Inhambane"/>
        <s v="Manica"/>
        <s v="Maputo Provincia"/>
        <s v="Nampula"/>
        <s v="Niassa"/>
        <s v="Sofala"/>
        <s v="Tete"/>
        <s v="Zambézia"/>
      </sharedItems>
    </cacheField>
    <cacheField name="[Measures].[Sum of Projeccao Pop]" caption="Sum of Projeccao Pop" numFmtId="0" hierarchy="19" level="32767"/>
  </cacheFields>
  <cacheHierarchies count="20">
    <cacheHierarchy uniqueName="[Table1].[Provincia]" caption="Provincia" attribute="1" defaultMemberUniqueName="[Table1].[Provincia].[All]" allUniqueName="[Table1].[Provincia].[All]" dimensionUniqueName="[Table1]" displayFolder="" count="2" memberValueDatatype="130" unbalanced="0">
      <fieldsUsage count="2">
        <fieldUsage x="-1"/>
        <fieldUsage x="0"/>
      </fieldsUsage>
    </cacheHierarchy>
    <cacheHierarchy uniqueName="[Table1].[Distrito]" caption="Distrito" attribute="1" defaultMemberUniqueName="[Table1].[Distrito].[All]" allUniqueName="[Table1].[Distrito].[All]" dimensionUniqueName="[Table1]" displayFolder="" count="0" memberValueDatatype="130" unbalanced="0"/>
    <cacheHierarchy uniqueName="[Table1].[Basico]" caption="Basico" attribute="1" defaultMemberUniqueName="[Table1].[Basico].[All]" allUniqueName="[Table1].[Basico].[All]" dimensionUniqueName="[Table1]" displayFolder="" count="0" memberValueDatatype="20" unbalanced="0"/>
    <cacheHierarchy uniqueName="[Table1].[Elementar]" caption="Elementar" attribute="1" defaultMemberUniqueName="[Table1].[Elementar].[All]" allUniqueName="[Table1].[Elementar].[All]" dimensionUniqueName="[Table1]" displayFolder="" count="0" memberValueDatatype="20" unbalanced="0"/>
    <cacheHierarchy uniqueName="[Table1].[Medio]" caption="Medio" attribute="1" defaultMemberUniqueName="[Table1].[Medio].[All]" allUniqueName="[Table1].[Medio].[All]" dimensionUniqueName="[Table1]" displayFolder="" count="0" memberValueDatatype="20" unbalanced="0"/>
    <cacheHierarchy uniqueName="[Table1].[Desconhecido]" caption="Desconhecido" attribute="1" defaultMemberUniqueName="[Table1].[Desconhecido].[All]" allUniqueName="[Table1].[Desconhecido].[All]" dimensionUniqueName="[Table1]" displayFolder="" count="0" memberValueDatatype="20" unbalanced="0"/>
    <cacheHierarchy uniqueName="[Table1].[Numero Total APE]" caption="Numero Total APE" attribute="1" defaultMemberUniqueName="[Table1].[Numero Total APE].[All]" allUniqueName="[Table1].[Numero Total APE].[All]" dimensionUniqueName="[Table1]" displayFolder="" count="0" memberValueDatatype="20" unbalanced="0"/>
    <cacheHierarchy uniqueName="[Table1].[Numero Total (PEPEFAR)]" caption="Numero Total (PEPEFAR)" attribute="1" defaultMemberUniqueName="[Table1].[Numero Total (PEPEFAR)].[All]" allUniqueName="[Table1].[Numero Total (PEPEFAR)].[All]" dimensionUniqueName="[Table1]" displayFolder="" count="0" memberValueDatatype="20" unbalanced="0"/>
    <cacheHierarchy uniqueName="[Table1].[Numero Total (GF)]" caption="Numero Total (GF)" attribute="1" defaultMemberUniqueName="[Table1].[Numero Total (GF)].[All]" allUniqueName="[Table1].[Numero Total (GF)].[All]" dimensionUniqueName="[Table1]" displayFolder="" count="0" memberValueDatatype="5" unbalanced="0"/>
    <cacheHierarchy uniqueName="[Table1].[VA Index]" caption="VA Index" attribute="1" defaultMemberUniqueName="[Table1].[VA Index].[All]" allUniqueName="[Table1].[VA Index].[All]" dimensionUniqueName="[Table1]" displayFolder="" count="0" memberValueDatatype="5" unbalanced="0"/>
    <cacheHierarchy uniqueName="[Table1].[IVS]" caption="IVS" attribute="1" defaultMemberUniqueName="[Table1].[IVS].[All]" allUniqueName="[Table1].[IVS].[All]" dimensionUniqueName="[Table1]" displayFolder="" count="0" memberValueDatatype="130" unbalanced="0"/>
    <cacheHierarchy uniqueName="[Table1].[Projeccao Pop]" caption="Projeccao Pop" attribute="1" defaultMemberUniqueName="[Table1].[Projeccao Pop].[All]" allUniqueName="[Table1].[Projeccao Pop].[All]" dimensionUniqueName="[Table1]" displayFolder="" count="0" memberValueDatatype="20" unbalanced="0"/>
    <cacheHierarchy uniqueName="[Table1].[67.4 % Rural por 1000]" caption="67.4 % Rural por 1000" attribute="1" defaultMemberUniqueName="[Table1].[67.4 % Rural por 1000].[All]" allUniqueName="[Table1].[67.4 % Rural por 1000].[All]" dimensionUniqueName="[Table1]" displayFolder="" count="0" memberValueDatatype="5" unbalanced="0"/>
    <cacheHierarchy uniqueName="[Table1].[%32.6 Urbano por 3000]" caption="%32.6 Urbano por 3000" attribute="1" defaultMemberUniqueName="[Table1].[%32.6 Urbano por 3000].[All]" allUniqueName="[Table1].[%32.6 Urbano por 3000].[All]" dimensionUniqueName="[Table1]" displayFolder="" count="0" memberValueDatatype="5" unbalanced="0"/>
    <cacheHierarchy uniqueName="[Table1].[Numero Total]" caption="Numero Total" attribute="1" defaultMemberUniqueName="[Table1].[Numero Total].[All]" allUniqueName="[Table1].[Numero Total].[All]" dimensionUniqueName="[Table1]" displayFolder="" count="0" memberValueDatatype="5" unbalanced="0"/>
    <cacheHierarchy uniqueName="[Table1].[Necessidade adicional APS]" caption="Necessidade adicional APS" attribute="1" defaultMemberUniqueName="[Table1].[Necessidade adicional APS].[All]" allUniqueName="[Table1].[Necessidade adicional AP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umero Total APE]" caption="Sum of Numero Total APE" measure="1" displayFolder="" measureGroup="Table1" count="0" hidden="1"/>
    <cacheHierarchy uniqueName="[Measures].[Sum of Projeccao Pop]" caption="Sum of Projeccao Pop"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8E180-C4FC-47C9-B31A-7B5213985C0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vincia">
  <location ref="A6:B17"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Projeccao Populacional" fld="1" baseField="0" baseItem="0"/>
  </dataFields>
  <chartFormats count="1">
    <chartFormat chart="8" format="1"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rojeccao Populacional"/>
  </pivotHierarchies>
  <pivotTableStyleInfo name="PivotStyleLight25"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Nivel de Ocupacao -  F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3CC230-4A3C-4D50-A79F-4FB4FA4AFCF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istritos">
  <location ref="A6:A158" firstHeaderRow="1" firstDataRow="1" firstDataCol="1"/>
  <pivotFields count="1">
    <pivotField axis="axisRow" allDrilled="1" showAll="0" defaultAttributeDrillState="1">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s>
  <rowFields count="1">
    <field x="0"/>
  </rowFields>
  <rowItems count="1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t="grand">
      <x/>
    </i>
  </rowItems>
  <formats count="2">
    <format dxfId="21">
      <pivotArea collapsedLevelsAreSubtotals="1" fieldPosition="0">
        <references count="1">
          <reference field="0" count="0"/>
        </references>
      </pivotArea>
    </format>
    <format dxfId="20">
      <pivotArea dataOnly="0" labelOnly="1" fieldPosition="0">
        <references count="1">
          <reference field="0" count="0"/>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1"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Nivel de Ocupacao -  F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E77A5F-B8DF-421F-9561-2197C9B24F3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tritos">
  <location ref="A6:A158" firstHeaderRow="1" firstDataRow="1" firstDataCol="1"/>
  <pivotFields count="1">
    <pivotField axis="axisRow" allDrilled="1" showAll="0" defaultAttributeDrillState="1">
      <items count="152">
        <item x="6"/>
        <item x="10"/>
        <item x="11"/>
        <item x="14"/>
        <item x="15"/>
        <item x="29"/>
        <item x="33"/>
        <item x="35"/>
        <item x="45"/>
        <item x="47"/>
        <item x="50"/>
        <item x="57"/>
        <item x="63"/>
        <item x="68"/>
        <item x="71"/>
        <item x="73"/>
        <item x="77"/>
        <item x="86"/>
        <item x="91"/>
        <item x="95"/>
        <item x="97"/>
        <item x="119"/>
        <item x="124"/>
        <item x="129"/>
        <item x="130"/>
        <item x="131"/>
        <item x="136"/>
        <item x="137"/>
        <item x="146"/>
        <item x="0"/>
        <item x="1"/>
        <item x="2"/>
        <item x="3"/>
        <item x="4"/>
        <item x="5"/>
        <item x="7"/>
        <item x="8"/>
        <item x="9"/>
        <item x="12"/>
        <item x="13"/>
        <item x="16"/>
        <item x="17"/>
        <item x="18"/>
        <item x="19"/>
        <item x="20"/>
        <item x="21"/>
        <item x="22"/>
        <item x="23"/>
        <item x="24"/>
        <item x="25"/>
        <item x="26"/>
        <item x="27"/>
        <item x="28"/>
        <item x="30"/>
        <item x="31"/>
        <item x="32"/>
        <item x="34"/>
        <item x="36"/>
        <item x="37"/>
        <item x="38"/>
        <item x="39"/>
        <item x="40"/>
        <item x="41"/>
        <item x="42"/>
        <item x="43"/>
        <item x="44"/>
        <item x="46"/>
        <item x="48"/>
        <item x="49"/>
        <item x="51"/>
        <item x="52"/>
        <item x="53"/>
        <item x="54"/>
        <item x="55"/>
        <item x="56"/>
        <item x="58"/>
        <item x="59"/>
        <item x="60"/>
        <item x="61"/>
        <item x="62"/>
        <item x="64"/>
        <item x="65"/>
        <item x="66"/>
        <item x="67"/>
        <item x="69"/>
        <item x="70"/>
        <item x="72"/>
        <item x="74"/>
        <item x="75"/>
        <item x="76"/>
        <item x="78"/>
        <item x="79"/>
        <item x="80"/>
        <item x="81"/>
        <item x="82"/>
        <item x="83"/>
        <item x="84"/>
        <item x="85"/>
        <item x="87"/>
        <item x="88"/>
        <item x="89"/>
        <item x="90"/>
        <item x="92"/>
        <item x="93"/>
        <item x="94"/>
        <item x="96"/>
        <item x="98"/>
        <item x="99"/>
        <item x="100"/>
        <item x="101"/>
        <item x="102"/>
        <item x="103"/>
        <item x="104"/>
        <item x="105"/>
        <item x="106"/>
        <item x="107"/>
        <item x="108"/>
        <item x="109"/>
        <item x="110"/>
        <item x="111"/>
        <item x="112"/>
        <item x="113"/>
        <item x="114"/>
        <item x="115"/>
        <item x="116"/>
        <item x="117"/>
        <item x="118"/>
        <item x="120"/>
        <item x="121"/>
        <item x="122"/>
        <item x="123"/>
        <item x="125"/>
        <item x="126"/>
        <item x="127"/>
        <item x="128"/>
        <item x="132"/>
        <item x="133"/>
        <item x="134"/>
        <item x="135"/>
        <item x="138"/>
        <item x="139"/>
        <item x="140"/>
        <item x="141"/>
        <item x="142"/>
        <item x="143"/>
        <item x="144"/>
        <item x="145"/>
        <item x="147"/>
        <item x="148"/>
        <item x="149"/>
        <item x="150"/>
        <item t="default"/>
      </items>
    </pivotField>
  </pivotFields>
  <rowFields count="1">
    <field x="0"/>
  </rowFields>
  <rowItems count="1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t="grand">
      <x/>
    </i>
  </rowItems>
  <formats count="2">
    <format dxfId="19">
      <pivotArea collapsedLevelsAreSubtotals="1" fieldPosition="0">
        <references count="1">
          <reference field="0" count="0"/>
        </references>
      </pivotArea>
    </format>
    <format dxfId="18">
      <pivotArea dataOnly="0" labelOnly="1" fieldPosition="0">
        <references count="1">
          <reference field="0" count="0"/>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Dark4"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Nivel de Ocupacao -  F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097FB-76E2-4746-8081-E9802F70933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tritos">
  <location ref="A6:A158" firstHeaderRow="1" firstDataRow="1" firstDataCol="1"/>
  <pivotFields count="1">
    <pivotField axis="axisRow" allDrilled="1" showAll="0" defaultAttributeDrillState="1">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s>
  <rowFields count="1">
    <field x="0"/>
  </rowFields>
  <rowItems count="1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t="grand">
      <x/>
    </i>
  </rowItems>
  <formats count="9">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50">
            <x v="0"/>
            <x v="2"/>
            <x v="3"/>
            <x v="5"/>
            <x v="9"/>
            <x v="10"/>
            <x v="18"/>
            <x v="21"/>
            <x v="23"/>
            <x v="27"/>
            <x v="30"/>
            <x v="32"/>
            <x v="34"/>
            <x v="38"/>
            <x v="41"/>
            <x v="45"/>
            <x v="48"/>
            <x v="54"/>
            <x v="57"/>
            <x v="63"/>
            <x v="67"/>
            <x v="73"/>
            <x v="74"/>
            <x v="87"/>
            <x v="88"/>
            <x v="92"/>
            <x v="95"/>
            <x v="97"/>
            <x v="99"/>
            <x v="100"/>
            <x v="102"/>
            <x v="103"/>
            <x v="104"/>
            <x v="105"/>
            <x v="107"/>
            <x v="108"/>
            <x v="109"/>
            <x v="111"/>
            <x v="112"/>
            <x v="116"/>
            <x v="118"/>
            <x v="121"/>
            <x v="122"/>
            <x v="124"/>
            <x v="125"/>
            <x v="130"/>
            <x v="131"/>
            <x v="135"/>
            <x v="140"/>
            <x v="146"/>
          </reference>
        </references>
      </pivotArea>
    </format>
    <format dxfId="13">
      <pivotArea dataOnly="0" labelOnly="1" fieldPosition="0">
        <references count="1">
          <reference field="0" count="50">
            <x v="4"/>
            <x v="11"/>
            <x v="12"/>
            <x v="13"/>
            <x v="14"/>
            <x v="15"/>
            <x v="16"/>
            <x v="22"/>
            <x v="26"/>
            <x v="28"/>
            <x v="29"/>
            <x v="31"/>
            <x v="33"/>
            <x v="37"/>
            <x v="43"/>
            <x v="47"/>
            <x v="49"/>
            <x v="52"/>
            <x v="53"/>
            <x v="55"/>
            <x v="58"/>
            <x v="59"/>
            <x v="60"/>
            <x v="62"/>
            <x v="64"/>
            <x v="65"/>
            <x v="70"/>
            <x v="75"/>
            <x v="76"/>
            <x v="77"/>
            <x v="86"/>
            <x v="93"/>
            <x v="94"/>
            <x v="96"/>
            <x v="101"/>
            <x v="106"/>
            <x v="110"/>
            <x v="113"/>
            <x v="115"/>
            <x v="119"/>
            <x v="127"/>
            <x v="129"/>
            <x v="134"/>
            <x v="139"/>
            <x v="142"/>
            <x v="143"/>
            <x v="144"/>
            <x v="145"/>
            <x v="149"/>
            <x v="150"/>
          </reference>
        </references>
      </pivotArea>
    </format>
    <format dxfId="12">
      <pivotArea dataOnly="0" labelOnly="1" fieldPosition="0">
        <references count="1">
          <reference field="0" count="50">
            <x v="1"/>
            <x v="6"/>
            <x v="7"/>
            <x v="8"/>
            <x v="17"/>
            <x v="19"/>
            <x v="20"/>
            <x v="24"/>
            <x v="25"/>
            <x v="35"/>
            <x v="36"/>
            <x v="39"/>
            <x v="40"/>
            <x v="42"/>
            <x v="44"/>
            <x v="46"/>
            <x v="50"/>
            <x v="51"/>
            <x v="56"/>
            <x v="61"/>
            <x v="66"/>
            <x v="68"/>
            <x v="69"/>
            <x v="71"/>
            <x v="72"/>
            <x v="78"/>
            <x v="79"/>
            <x v="80"/>
            <x v="81"/>
            <x v="82"/>
            <x v="83"/>
            <x v="84"/>
            <x v="85"/>
            <x v="89"/>
            <x v="90"/>
            <x v="91"/>
            <x v="98"/>
            <x v="114"/>
            <x v="117"/>
            <x v="120"/>
            <x v="123"/>
            <x v="126"/>
            <x v="128"/>
            <x v="132"/>
            <x v="133"/>
            <x v="136"/>
            <x v="137"/>
            <x v="138"/>
            <x v="141"/>
            <x v="147"/>
          </reference>
        </references>
      </pivotArea>
    </format>
    <format dxfId="11">
      <pivotArea dataOnly="0" labelOnly="1" fieldPosition="0">
        <references count="1">
          <reference field="0" count="1">
            <x v="148"/>
          </reference>
        </references>
      </pivotArea>
    </format>
    <format dxfId="10">
      <pivotArea dataOnly="0" labelOnly="1" grandRow="1" outline="0" fieldPosition="0"/>
    </format>
    <format dxfId="9">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Nivel de Ocupacao -  F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A2322B-3671-4D89-9D21-56A5338796CA}"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istritos">
  <location ref="A10:A162" firstHeaderRow="1" firstDataRow="1" firstDataCol="1"/>
  <pivotFields count="1">
    <pivotField axis="axisRow" allDrilled="1" showAll="0" defaultAttributeDrillState="1">
      <items count="152">
        <item x="6"/>
        <item x="10"/>
        <item x="11"/>
        <item x="14"/>
        <item x="15"/>
        <item x="29"/>
        <item x="33"/>
        <item x="35"/>
        <item x="45"/>
        <item x="47"/>
        <item x="50"/>
        <item x="57"/>
        <item x="63"/>
        <item x="68"/>
        <item x="71"/>
        <item x="73"/>
        <item x="77"/>
        <item x="86"/>
        <item x="91"/>
        <item x="95"/>
        <item x="97"/>
        <item x="119"/>
        <item x="124"/>
        <item x="129"/>
        <item x="130"/>
        <item x="131"/>
        <item x="136"/>
        <item x="137"/>
        <item x="146"/>
        <item x="18"/>
        <item x="20"/>
        <item x="66"/>
        <item x="75"/>
        <item x="81"/>
        <item x="84"/>
        <item x="111"/>
        <item x="114"/>
        <item x="120"/>
        <item x="121"/>
        <item x="141"/>
        <item x="143"/>
        <item x="144"/>
        <item x="145"/>
        <item x="148"/>
        <item x="0"/>
        <item x="1"/>
        <item x="2"/>
        <item x="3"/>
        <item x="4"/>
        <item x="5"/>
        <item x="7"/>
        <item x="8"/>
        <item x="9"/>
        <item x="12"/>
        <item x="13"/>
        <item x="16"/>
        <item x="17"/>
        <item x="19"/>
        <item x="21"/>
        <item x="22"/>
        <item x="23"/>
        <item x="24"/>
        <item x="25"/>
        <item x="26"/>
        <item x="27"/>
        <item x="28"/>
        <item x="30"/>
        <item x="31"/>
        <item x="32"/>
        <item x="34"/>
        <item x="36"/>
        <item x="37"/>
        <item x="38"/>
        <item x="39"/>
        <item x="40"/>
        <item x="41"/>
        <item x="42"/>
        <item x="43"/>
        <item x="44"/>
        <item x="46"/>
        <item x="48"/>
        <item x="49"/>
        <item x="51"/>
        <item x="52"/>
        <item x="53"/>
        <item x="54"/>
        <item x="55"/>
        <item x="56"/>
        <item x="58"/>
        <item x="59"/>
        <item x="60"/>
        <item x="61"/>
        <item x="62"/>
        <item x="64"/>
        <item x="65"/>
        <item x="67"/>
        <item x="69"/>
        <item x="70"/>
        <item x="72"/>
        <item x="74"/>
        <item x="76"/>
        <item x="78"/>
        <item x="79"/>
        <item x="80"/>
        <item x="82"/>
        <item x="83"/>
        <item x="85"/>
        <item x="87"/>
        <item x="88"/>
        <item x="89"/>
        <item x="90"/>
        <item x="92"/>
        <item x="93"/>
        <item x="94"/>
        <item x="96"/>
        <item x="98"/>
        <item x="99"/>
        <item x="100"/>
        <item x="101"/>
        <item x="102"/>
        <item x="103"/>
        <item x="104"/>
        <item x="105"/>
        <item x="106"/>
        <item x="107"/>
        <item x="108"/>
        <item x="109"/>
        <item x="110"/>
        <item x="112"/>
        <item x="113"/>
        <item x="115"/>
        <item x="116"/>
        <item x="117"/>
        <item x="118"/>
        <item x="122"/>
        <item x="123"/>
        <item x="125"/>
        <item x="126"/>
        <item x="127"/>
        <item x="128"/>
        <item x="132"/>
        <item x="133"/>
        <item x="134"/>
        <item x="135"/>
        <item x="138"/>
        <item x="139"/>
        <item x="140"/>
        <item x="142"/>
        <item x="147"/>
        <item x="149"/>
        <item x="150"/>
        <item t="default"/>
      </items>
    </pivotField>
  </pivotFields>
  <rowFields count="1">
    <field x="0"/>
  </rowFields>
  <rowItems count="1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t="grand">
      <x/>
    </i>
  </rowItems>
  <formats count="9">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50">
            <x v="1"/>
            <x v="8"/>
            <x v="11"/>
            <x v="12"/>
            <x v="15"/>
            <x v="19"/>
            <x v="20"/>
            <x v="22"/>
            <x v="24"/>
            <x v="25"/>
            <x v="28"/>
            <x v="29"/>
            <x v="35"/>
            <x v="38"/>
            <x v="44"/>
            <x v="46"/>
            <x v="47"/>
            <x v="49"/>
            <x v="52"/>
            <x v="58"/>
            <x v="60"/>
            <x v="64"/>
            <x v="66"/>
            <x v="68"/>
            <x v="69"/>
            <x v="72"/>
            <x v="75"/>
            <x v="80"/>
            <x v="85"/>
            <x v="95"/>
            <x v="99"/>
            <x v="107"/>
            <x v="108"/>
            <x v="111"/>
            <x v="116"/>
            <x v="117"/>
            <x v="119"/>
            <x v="120"/>
            <x v="121"/>
            <x v="122"/>
            <x v="124"/>
            <x v="125"/>
            <x v="126"/>
            <x v="128"/>
            <x v="131"/>
            <x v="133"/>
            <x v="134"/>
            <x v="136"/>
            <x v="143"/>
            <x v="146"/>
          </reference>
        </references>
      </pivotArea>
    </format>
    <format dxfId="4">
      <pivotArea dataOnly="0" labelOnly="1" fieldPosition="0">
        <references count="1">
          <reference field="0" count="50">
            <x v="2"/>
            <x v="3"/>
            <x v="4"/>
            <x v="5"/>
            <x v="6"/>
            <x v="9"/>
            <x v="16"/>
            <x v="17"/>
            <x v="21"/>
            <x v="23"/>
            <x v="32"/>
            <x v="40"/>
            <x v="41"/>
            <x v="42"/>
            <x v="48"/>
            <x v="53"/>
            <x v="54"/>
            <x v="55"/>
            <x v="59"/>
            <x v="63"/>
            <x v="65"/>
            <x v="67"/>
            <x v="71"/>
            <x v="77"/>
            <x v="81"/>
            <x v="83"/>
            <x v="84"/>
            <x v="86"/>
            <x v="88"/>
            <x v="89"/>
            <x v="90"/>
            <x v="92"/>
            <x v="93"/>
            <x v="94"/>
            <x v="97"/>
            <x v="100"/>
            <x v="112"/>
            <x v="113"/>
            <x v="114"/>
            <x v="118"/>
            <x v="123"/>
            <x v="127"/>
            <x v="129"/>
            <x v="130"/>
            <x v="138"/>
            <x v="142"/>
            <x v="145"/>
            <x v="147"/>
            <x v="149"/>
            <x v="150"/>
          </reference>
        </references>
      </pivotArea>
    </format>
    <format dxfId="3">
      <pivotArea dataOnly="0" labelOnly="1" fieldPosition="0">
        <references count="1">
          <reference field="0" count="50">
            <x v="0"/>
            <x v="7"/>
            <x v="10"/>
            <x v="13"/>
            <x v="14"/>
            <x v="18"/>
            <x v="26"/>
            <x v="27"/>
            <x v="30"/>
            <x v="31"/>
            <x v="33"/>
            <x v="34"/>
            <x v="36"/>
            <x v="37"/>
            <x v="39"/>
            <x v="45"/>
            <x v="50"/>
            <x v="51"/>
            <x v="56"/>
            <x v="57"/>
            <x v="61"/>
            <x v="62"/>
            <x v="70"/>
            <x v="73"/>
            <x v="74"/>
            <x v="76"/>
            <x v="78"/>
            <x v="79"/>
            <x v="82"/>
            <x v="87"/>
            <x v="91"/>
            <x v="96"/>
            <x v="98"/>
            <x v="101"/>
            <x v="102"/>
            <x v="103"/>
            <x v="104"/>
            <x v="105"/>
            <x v="106"/>
            <x v="109"/>
            <x v="110"/>
            <x v="115"/>
            <x v="132"/>
            <x v="135"/>
            <x v="137"/>
            <x v="139"/>
            <x v="140"/>
            <x v="141"/>
            <x v="144"/>
            <x v="148"/>
          </reference>
        </references>
      </pivotArea>
    </format>
    <format dxfId="2">
      <pivotArea dataOnly="0" labelOnly="1" fieldPosition="0">
        <references count="1">
          <reference field="0" count="1">
            <x v="43"/>
          </reference>
        </references>
      </pivotArea>
    </format>
    <format dxfId="1">
      <pivotArea dataOnly="0" labelOnly="1" grandRow="1" outline="0" fieldPosition="0"/>
    </format>
    <format dxfId="0">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Nivel de Ocupacao -  F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ABC8C-C651-44B4-A687-6C783605EE31}">
  <dimension ref="A1:M17"/>
  <sheetViews>
    <sheetView workbookViewId="0">
      <selection activeCell="A18" sqref="A18"/>
    </sheetView>
  </sheetViews>
  <sheetFormatPr defaultRowHeight="14.5" x14ac:dyDescent="0.35"/>
  <cols>
    <col min="1" max="1" width="16.54296875" bestFit="1" customWidth="1"/>
    <col min="2" max="2" width="21.81640625" bestFit="1" customWidth="1"/>
    <col min="3" max="3" width="20" bestFit="1" customWidth="1"/>
  </cols>
  <sheetData>
    <row r="1" spans="1:13" x14ac:dyDescent="0.35">
      <c r="A1" s="103" t="s">
        <v>169</v>
      </c>
      <c r="B1" s="103"/>
      <c r="C1" s="103"/>
      <c r="D1" s="103"/>
      <c r="E1" s="103"/>
      <c r="F1" s="103"/>
      <c r="G1" s="103"/>
      <c r="H1" s="103"/>
      <c r="I1" s="103"/>
      <c r="J1" s="103"/>
      <c r="K1" s="103"/>
      <c r="L1" s="103"/>
      <c r="M1" s="103"/>
    </row>
    <row r="6" spans="1:13" x14ac:dyDescent="0.35">
      <c r="A6" s="1" t="s">
        <v>159</v>
      </c>
      <c r="B6" t="s">
        <v>168</v>
      </c>
    </row>
    <row r="7" spans="1:13" x14ac:dyDescent="0.35">
      <c r="A7" s="2" t="s">
        <v>0</v>
      </c>
      <c r="B7">
        <v>2889380</v>
      </c>
    </row>
    <row r="8" spans="1:13" x14ac:dyDescent="0.35">
      <c r="A8" s="2" t="s">
        <v>18</v>
      </c>
      <c r="B8">
        <v>1543676</v>
      </c>
    </row>
    <row r="9" spans="1:13" x14ac:dyDescent="0.35">
      <c r="A9" s="2" t="s">
        <v>32</v>
      </c>
      <c r="B9">
        <v>1521403</v>
      </c>
    </row>
    <row r="10" spans="1:13" x14ac:dyDescent="0.35">
      <c r="A10" s="2" t="s">
        <v>46</v>
      </c>
      <c r="B10">
        <v>1783447</v>
      </c>
    </row>
    <row r="11" spans="1:13" x14ac:dyDescent="0.35">
      <c r="A11" s="2" t="s">
        <v>57</v>
      </c>
      <c r="B11">
        <v>1340507</v>
      </c>
    </row>
    <row r="12" spans="1:13" x14ac:dyDescent="0.35">
      <c r="A12" s="2" t="s">
        <v>65</v>
      </c>
      <c r="B12">
        <v>6858661</v>
      </c>
    </row>
    <row r="13" spans="1:13" x14ac:dyDescent="0.35">
      <c r="A13" s="2" t="s">
        <v>89</v>
      </c>
      <c r="B13">
        <v>2243214</v>
      </c>
    </row>
    <row r="14" spans="1:13" x14ac:dyDescent="0.35">
      <c r="A14" s="2" t="s">
        <v>106</v>
      </c>
      <c r="B14">
        <v>2700092</v>
      </c>
    </row>
    <row r="15" spans="1:13" x14ac:dyDescent="0.35">
      <c r="A15" s="2" t="s">
        <v>120</v>
      </c>
      <c r="B15">
        <v>3336872</v>
      </c>
    </row>
    <row r="16" spans="1:13" x14ac:dyDescent="0.35">
      <c r="A16" s="2" t="s">
        <v>136</v>
      </c>
      <c r="B16">
        <v>6034031</v>
      </c>
    </row>
    <row r="17" spans="1:2" x14ac:dyDescent="0.35">
      <c r="A17" s="2" t="s">
        <v>162</v>
      </c>
      <c r="B17">
        <v>30251283</v>
      </c>
    </row>
  </sheetData>
  <mergeCells count="1">
    <mergeCell ref="A1:M1"/>
  </mergeCell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7A67-9B16-49E3-8F60-F53CF185B813}">
  <dimension ref="B2:F92"/>
  <sheetViews>
    <sheetView zoomScale="70" zoomScaleNormal="70" workbookViewId="0">
      <selection activeCell="K83" sqref="K83"/>
    </sheetView>
  </sheetViews>
  <sheetFormatPr defaultRowHeight="14.5" x14ac:dyDescent="0.35"/>
  <cols>
    <col min="1" max="1" width="8.7265625" style="21"/>
    <col min="2" max="2" width="15.453125" style="21" customWidth="1"/>
    <col min="3" max="3" width="15.7265625" style="21" bestFit="1" customWidth="1"/>
    <col min="4" max="4" width="18.08984375" style="21" bestFit="1" customWidth="1"/>
    <col min="5" max="5" width="17.08984375" style="21" bestFit="1" customWidth="1"/>
    <col min="6" max="6" width="12.453125" style="21" customWidth="1"/>
    <col min="7" max="16384" width="8.7265625" style="21"/>
  </cols>
  <sheetData>
    <row r="2" spans="2:6" ht="28.5" x14ac:dyDescent="0.65">
      <c r="B2" s="20" t="s">
        <v>219</v>
      </c>
    </row>
    <row r="3" spans="2:6" s="23" customFormat="1" ht="19" customHeight="1" x14ac:dyDescent="0.35">
      <c r="B3" s="22" t="s">
        <v>226</v>
      </c>
    </row>
    <row r="4" spans="2:6" ht="15" thickBot="1" x14ac:dyDescent="0.4"/>
    <row r="5" spans="2:6" x14ac:dyDescent="0.35">
      <c r="B5" s="167" t="s">
        <v>224</v>
      </c>
      <c r="C5" s="183" t="s">
        <v>225</v>
      </c>
      <c r="D5" s="183"/>
      <c r="E5" s="183"/>
      <c r="F5" s="184"/>
    </row>
    <row r="6" spans="2:6" ht="29.5" thickBot="1" x14ac:dyDescent="0.4">
      <c r="B6" s="169"/>
      <c r="C6" s="24" t="s">
        <v>221</v>
      </c>
      <c r="D6" s="24" t="s">
        <v>220</v>
      </c>
      <c r="E6" s="24" t="s">
        <v>222</v>
      </c>
      <c r="F6" s="25" t="s">
        <v>223</v>
      </c>
    </row>
    <row r="7" spans="2:6" x14ac:dyDescent="0.35">
      <c r="B7" s="164" t="s">
        <v>0</v>
      </c>
      <c r="C7" s="26" t="s">
        <v>6</v>
      </c>
      <c r="D7" s="26" t="s">
        <v>2</v>
      </c>
      <c r="E7" s="26" t="s">
        <v>1</v>
      </c>
      <c r="F7" s="27"/>
    </row>
    <row r="8" spans="2:6" x14ac:dyDescent="0.35">
      <c r="B8" s="165"/>
      <c r="C8" s="28" t="s">
        <v>7</v>
      </c>
      <c r="D8" s="28" t="s">
        <v>4</v>
      </c>
      <c r="E8" s="28" t="s">
        <v>3</v>
      </c>
      <c r="F8" s="29"/>
    </row>
    <row r="9" spans="2:6" x14ac:dyDescent="0.35">
      <c r="B9" s="165"/>
      <c r="C9" s="28" t="s">
        <v>8</v>
      </c>
      <c r="D9" s="28" t="s">
        <v>5</v>
      </c>
      <c r="E9" s="28" t="s">
        <v>9</v>
      </c>
      <c r="F9" s="29"/>
    </row>
    <row r="10" spans="2:6" x14ac:dyDescent="0.35">
      <c r="B10" s="165"/>
      <c r="C10" s="28"/>
      <c r="D10" s="28" t="s">
        <v>11</v>
      </c>
      <c r="E10" s="28" t="s">
        <v>10</v>
      </c>
      <c r="F10" s="29"/>
    </row>
    <row r="11" spans="2:6" x14ac:dyDescent="0.35">
      <c r="B11" s="165"/>
      <c r="C11" s="28"/>
      <c r="D11" s="28" t="s">
        <v>12</v>
      </c>
      <c r="E11" s="28" t="s">
        <v>13</v>
      </c>
      <c r="F11" s="29"/>
    </row>
    <row r="12" spans="2:6" x14ac:dyDescent="0.35">
      <c r="B12" s="165"/>
      <c r="C12" s="28"/>
      <c r="D12" s="28" t="s">
        <v>14</v>
      </c>
      <c r="E12" s="28" t="s">
        <v>16</v>
      </c>
      <c r="F12" s="29"/>
    </row>
    <row r="13" spans="2:6" x14ac:dyDescent="0.35">
      <c r="B13" s="165"/>
      <c r="C13" s="28"/>
      <c r="D13" s="28" t="s">
        <v>15</v>
      </c>
      <c r="E13" s="28"/>
      <c r="F13" s="29"/>
    </row>
    <row r="14" spans="2:6" ht="15" thickBot="1" x14ac:dyDescent="0.4">
      <c r="B14" s="174"/>
      <c r="C14" s="30"/>
      <c r="D14" s="30" t="s">
        <v>17</v>
      </c>
      <c r="E14" s="30"/>
      <c r="F14" s="31"/>
    </row>
    <row r="15" spans="2:6" x14ac:dyDescent="0.35">
      <c r="B15" s="164" t="s">
        <v>46</v>
      </c>
      <c r="C15" s="26" t="s">
        <v>47</v>
      </c>
      <c r="D15" s="26" t="s">
        <v>48</v>
      </c>
      <c r="E15" s="26" t="s">
        <v>49</v>
      </c>
      <c r="F15" s="27"/>
    </row>
    <row r="16" spans="2:6" x14ac:dyDescent="0.35">
      <c r="B16" s="165"/>
      <c r="C16" s="28" t="s">
        <v>53</v>
      </c>
      <c r="D16" s="28" t="s">
        <v>50</v>
      </c>
      <c r="E16" s="28" t="s">
        <v>46</v>
      </c>
      <c r="F16" s="29"/>
    </row>
    <row r="17" spans="2:6" x14ac:dyDescent="0.35">
      <c r="B17" s="165"/>
      <c r="C17" s="28" t="s">
        <v>54</v>
      </c>
      <c r="D17" s="28" t="s">
        <v>51</v>
      </c>
      <c r="E17" s="28"/>
      <c r="F17" s="29"/>
    </row>
    <row r="18" spans="2:6" x14ac:dyDescent="0.35">
      <c r="B18" s="165"/>
      <c r="C18" s="28"/>
      <c r="D18" s="28" t="s">
        <v>52</v>
      </c>
      <c r="E18" s="28"/>
      <c r="F18" s="29"/>
    </row>
    <row r="19" spans="2:6" x14ac:dyDescent="0.35">
      <c r="B19" s="165"/>
      <c r="C19" s="28"/>
      <c r="D19" s="28" t="s">
        <v>55</v>
      </c>
      <c r="E19" s="28"/>
      <c r="F19" s="29"/>
    </row>
    <row r="20" spans="2:6" ht="15" thickBot="1" x14ac:dyDescent="0.4">
      <c r="B20" s="174"/>
      <c r="C20" s="30"/>
      <c r="D20" s="30" t="s">
        <v>56</v>
      </c>
      <c r="E20" s="30"/>
      <c r="F20" s="31"/>
    </row>
    <row r="21" spans="2:6" x14ac:dyDescent="0.35">
      <c r="B21" s="164" t="s">
        <v>65</v>
      </c>
      <c r="C21" s="26" t="s">
        <v>72</v>
      </c>
      <c r="D21" s="26" t="s">
        <v>66</v>
      </c>
      <c r="E21" s="26" t="s">
        <v>67</v>
      </c>
      <c r="F21" s="27"/>
    </row>
    <row r="22" spans="2:6" x14ac:dyDescent="0.35">
      <c r="B22" s="165"/>
      <c r="C22" s="28" t="s">
        <v>77</v>
      </c>
      <c r="D22" s="28" t="s">
        <v>68</v>
      </c>
      <c r="E22" s="28" t="s">
        <v>71</v>
      </c>
      <c r="F22" s="29"/>
    </row>
    <row r="23" spans="2:6" x14ac:dyDescent="0.35">
      <c r="B23" s="165"/>
      <c r="C23" s="28" t="s">
        <v>81</v>
      </c>
      <c r="D23" s="28" t="s">
        <v>69</v>
      </c>
      <c r="E23" s="28" t="s">
        <v>74</v>
      </c>
      <c r="F23" s="29"/>
    </row>
    <row r="24" spans="2:6" x14ac:dyDescent="0.35">
      <c r="B24" s="165"/>
      <c r="C24" s="28" t="s">
        <v>82</v>
      </c>
      <c r="D24" s="28" t="s">
        <v>70</v>
      </c>
      <c r="E24" s="28" t="s">
        <v>75</v>
      </c>
      <c r="F24" s="29"/>
    </row>
    <row r="25" spans="2:6" x14ac:dyDescent="0.35">
      <c r="B25" s="165"/>
      <c r="C25" s="28" t="s">
        <v>86</v>
      </c>
      <c r="D25" s="28" t="s">
        <v>73</v>
      </c>
      <c r="E25" s="28" t="s">
        <v>80</v>
      </c>
      <c r="F25" s="29"/>
    </row>
    <row r="26" spans="2:6" x14ac:dyDescent="0.35">
      <c r="B26" s="165"/>
      <c r="C26" s="28" t="s">
        <v>87</v>
      </c>
      <c r="D26" s="28" t="s">
        <v>76</v>
      </c>
      <c r="E26" s="28" t="s">
        <v>84</v>
      </c>
      <c r="F26" s="29"/>
    </row>
    <row r="27" spans="2:6" x14ac:dyDescent="0.35">
      <c r="B27" s="165"/>
      <c r="C27" s="28" t="s">
        <v>88</v>
      </c>
      <c r="D27" s="28" t="s">
        <v>78</v>
      </c>
      <c r="E27" s="28"/>
      <c r="F27" s="29"/>
    </row>
    <row r="28" spans="2:6" x14ac:dyDescent="0.35">
      <c r="B28" s="165"/>
      <c r="C28" s="28"/>
      <c r="D28" s="28" t="s">
        <v>79</v>
      </c>
      <c r="E28" s="28"/>
      <c r="F28" s="29"/>
    </row>
    <row r="29" spans="2:6" x14ac:dyDescent="0.35">
      <c r="B29" s="165"/>
      <c r="C29" s="28"/>
      <c r="D29" s="28" t="s">
        <v>83</v>
      </c>
      <c r="E29" s="28"/>
      <c r="F29" s="29"/>
    </row>
    <row r="30" spans="2:6" ht="15" thickBot="1" x14ac:dyDescent="0.4">
      <c r="B30" s="174"/>
      <c r="C30" s="30"/>
      <c r="D30" s="30" t="s">
        <v>85</v>
      </c>
      <c r="E30" s="30"/>
      <c r="F30" s="31"/>
    </row>
    <row r="31" spans="2:6" x14ac:dyDescent="0.35">
      <c r="B31" s="164" t="s">
        <v>89</v>
      </c>
      <c r="C31" s="26" t="s">
        <v>93</v>
      </c>
      <c r="D31" s="26" t="s">
        <v>90</v>
      </c>
      <c r="E31" s="26" t="s">
        <v>91</v>
      </c>
      <c r="F31" s="27"/>
    </row>
    <row r="32" spans="2:6" x14ac:dyDescent="0.35">
      <c r="B32" s="165"/>
      <c r="C32" s="28" t="s">
        <v>102</v>
      </c>
      <c r="D32" s="28" t="s">
        <v>92</v>
      </c>
      <c r="E32" s="28" t="s">
        <v>95</v>
      </c>
      <c r="F32" s="29"/>
    </row>
    <row r="33" spans="2:6" x14ac:dyDescent="0.35">
      <c r="B33" s="165"/>
      <c r="C33" s="28" t="s">
        <v>103</v>
      </c>
      <c r="D33" s="28" t="s">
        <v>94</v>
      </c>
      <c r="E33" s="28" t="s">
        <v>99</v>
      </c>
      <c r="F33" s="29"/>
    </row>
    <row r="34" spans="2:6" x14ac:dyDescent="0.35">
      <c r="B34" s="165"/>
      <c r="C34" s="28" t="s">
        <v>104</v>
      </c>
      <c r="D34" s="28" t="s">
        <v>96</v>
      </c>
      <c r="E34" s="28" t="s">
        <v>100</v>
      </c>
      <c r="F34" s="29"/>
    </row>
    <row r="35" spans="2:6" x14ac:dyDescent="0.35">
      <c r="B35" s="165"/>
      <c r="C35" s="28" t="s">
        <v>105</v>
      </c>
      <c r="D35" s="28" t="s">
        <v>97</v>
      </c>
      <c r="E35" s="28"/>
      <c r="F35" s="29"/>
    </row>
    <row r="36" spans="2:6" x14ac:dyDescent="0.35">
      <c r="B36" s="165"/>
      <c r="C36" s="28"/>
      <c r="D36" s="28" t="s">
        <v>98</v>
      </c>
      <c r="E36" s="28"/>
      <c r="F36" s="29"/>
    </row>
    <row r="37" spans="2:6" ht="15" thickBot="1" x14ac:dyDescent="0.4">
      <c r="B37" s="174"/>
      <c r="C37" s="30"/>
      <c r="D37" s="30" t="s">
        <v>101</v>
      </c>
      <c r="E37" s="30"/>
      <c r="F37" s="31"/>
    </row>
    <row r="38" spans="2:6" x14ac:dyDescent="0.35">
      <c r="B38" s="164" t="s">
        <v>106</v>
      </c>
      <c r="C38" s="26" t="s">
        <v>119</v>
      </c>
      <c r="D38" s="26" t="s">
        <v>108</v>
      </c>
      <c r="E38" s="26" t="s">
        <v>107</v>
      </c>
      <c r="F38" s="27"/>
    </row>
    <row r="39" spans="2:6" x14ac:dyDescent="0.35">
      <c r="B39" s="165"/>
      <c r="C39" s="28"/>
      <c r="D39" s="28" t="s">
        <v>110</v>
      </c>
      <c r="E39" s="28" t="s">
        <v>109</v>
      </c>
      <c r="F39" s="29"/>
    </row>
    <row r="40" spans="2:6" x14ac:dyDescent="0.35">
      <c r="B40" s="165"/>
      <c r="C40" s="28"/>
      <c r="D40" s="28" t="s">
        <v>111</v>
      </c>
      <c r="E40" s="28" t="s">
        <v>117</v>
      </c>
      <c r="F40" s="29"/>
    </row>
    <row r="41" spans="2:6" ht="13.5" customHeight="1" x14ac:dyDescent="0.35">
      <c r="B41" s="165"/>
      <c r="C41" s="28"/>
      <c r="D41" s="28" t="s">
        <v>112</v>
      </c>
      <c r="E41" s="28"/>
      <c r="F41" s="29"/>
    </row>
    <row r="42" spans="2:6" x14ac:dyDescent="0.35">
      <c r="B42" s="165"/>
      <c r="C42" s="28"/>
      <c r="D42" s="28" t="s">
        <v>113</v>
      </c>
      <c r="E42" s="28"/>
      <c r="F42" s="29"/>
    </row>
    <row r="43" spans="2:6" x14ac:dyDescent="0.35">
      <c r="B43" s="165"/>
      <c r="C43" s="28"/>
      <c r="D43" s="28" t="s">
        <v>114</v>
      </c>
      <c r="E43" s="28"/>
      <c r="F43" s="29"/>
    </row>
    <row r="44" spans="2:6" x14ac:dyDescent="0.35">
      <c r="B44" s="165"/>
      <c r="C44" s="28"/>
      <c r="D44" s="28" t="s">
        <v>115</v>
      </c>
      <c r="E44" s="28"/>
      <c r="F44" s="29"/>
    </row>
    <row r="45" spans="2:6" x14ac:dyDescent="0.35">
      <c r="B45" s="165"/>
      <c r="C45" s="28"/>
      <c r="D45" s="28" t="s">
        <v>116</v>
      </c>
      <c r="E45" s="28"/>
      <c r="F45" s="29"/>
    </row>
    <row r="46" spans="2:6" ht="15" thickBot="1" x14ac:dyDescent="0.4">
      <c r="B46" s="174"/>
      <c r="C46" s="30"/>
      <c r="D46" s="30" t="s">
        <v>118</v>
      </c>
      <c r="E46" s="30"/>
      <c r="F46" s="31"/>
    </row>
    <row r="47" spans="2:6" x14ac:dyDescent="0.35">
      <c r="B47" s="164" t="s">
        <v>120</v>
      </c>
      <c r="C47" s="26" t="s">
        <v>121</v>
      </c>
      <c r="D47" s="26" t="s">
        <v>122</v>
      </c>
      <c r="E47" s="26" t="s">
        <v>126</v>
      </c>
      <c r="F47" s="27"/>
    </row>
    <row r="48" spans="2:6" x14ac:dyDescent="0.35">
      <c r="B48" s="165"/>
      <c r="C48" s="28" t="s">
        <v>123</v>
      </c>
      <c r="D48" s="28" t="s">
        <v>127</v>
      </c>
      <c r="E48" s="28" t="s">
        <v>133</v>
      </c>
      <c r="F48" s="29"/>
    </row>
    <row r="49" spans="2:6" x14ac:dyDescent="0.35">
      <c r="B49" s="165"/>
      <c r="C49" s="28" t="s">
        <v>124</v>
      </c>
      <c r="D49" s="28" t="s">
        <v>129</v>
      </c>
      <c r="E49" s="28"/>
      <c r="F49" s="29"/>
    </row>
    <row r="50" spans="2:6" x14ac:dyDescent="0.35">
      <c r="B50" s="165"/>
      <c r="C50" s="28" t="s">
        <v>125</v>
      </c>
      <c r="D50" s="28" t="s">
        <v>130</v>
      </c>
      <c r="E50" s="28"/>
      <c r="F50" s="29"/>
    </row>
    <row r="51" spans="2:6" x14ac:dyDescent="0.35">
      <c r="B51" s="165"/>
      <c r="C51" s="28" t="s">
        <v>128</v>
      </c>
      <c r="D51" s="28" t="s">
        <v>131</v>
      </c>
      <c r="E51" s="28"/>
      <c r="F51" s="29"/>
    </row>
    <row r="52" spans="2:6" x14ac:dyDescent="0.35">
      <c r="B52" s="165"/>
      <c r="C52" s="28" t="s">
        <v>134</v>
      </c>
      <c r="D52" s="28" t="s">
        <v>132</v>
      </c>
      <c r="E52" s="28"/>
      <c r="F52" s="29"/>
    </row>
    <row r="53" spans="2:6" ht="15" thickBot="1" x14ac:dyDescent="0.4">
      <c r="B53" s="174"/>
      <c r="C53" s="30"/>
      <c r="D53" s="30" t="s">
        <v>135</v>
      </c>
      <c r="E53" s="30"/>
      <c r="F53" s="31"/>
    </row>
    <row r="54" spans="2:6" x14ac:dyDescent="0.35">
      <c r="B54" s="164" t="s">
        <v>136</v>
      </c>
      <c r="C54" s="26" t="s">
        <v>137</v>
      </c>
      <c r="D54" s="26" t="s">
        <v>141</v>
      </c>
      <c r="E54" s="26" t="s">
        <v>139</v>
      </c>
      <c r="F54" s="27"/>
    </row>
    <row r="55" spans="2:6" x14ac:dyDescent="0.35">
      <c r="B55" s="165"/>
      <c r="C55" s="28" t="s">
        <v>138</v>
      </c>
      <c r="D55" s="28" t="s">
        <v>143</v>
      </c>
      <c r="E55" s="28" t="s">
        <v>140</v>
      </c>
      <c r="F55" s="29"/>
    </row>
    <row r="56" spans="2:6" x14ac:dyDescent="0.35">
      <c r="B56" s="165"/>
      <c r="C56" s="28" t="s">
        <v>142</v>
      </c>
      <c r="D56" s="28" t="s">
        <v>154</v>
      </c>
      <c r="E56" s="28" t="s">
        <v>147</v>
      </c>
      <c r="F56" s="29"/>
    </row>
    <row r="57" spans="2:6" x14ac:dyDescent="0.35">
      <c r="B57" s="165"/>
      <c r="C57" s="28" t="s">
        <v>144</v>
      </c>
      <c r="D57" s="28" t="s">
        <v>157</v>
      </c>
      <c r="E57" s="28" t="s">
        <v>149</v>
      </c>
      <c r="F57" s="29"/>
    </row>
    <row r="58" spans="2:6" x14ac:dyDescent="0.35">
      <c r="B58" s="165"/>
      <c r="C58" s="28" t="s">
        <v>145</v>
      </c>
      <c r="D58" s="28"/>
      <c r="E58" s="28" t="s">
        <v>156</v>
      </c>
      <c r="F58" s="29"/>
    </row>
    <row r="59" spans="2:6" x14ac:dyDescent="0.35">
      <c r="B59" s="165"/>
      <c r="C59" s="28" t="s">
        <v>146</v>
      </c>
      <c r="D59" s="28"/>
      <c r="E59" s="28" t="s">
        <v>158</v>
      </c>
      <c r="F59" s="29"/>
    </row>
    <row r="60" spans="2:6" x14ac:dyDescent="0.35">
      <c r="B60" s="165"/>
      <c r="C60" s="28" t="s">
        <v>148</v>
      </c>
      <c r="D60" s="28"/>
      <c r="E60" s="28"/>
      <c r="F60" s="29"/>
    </row>
    <row r="61" spans="2:6" x14ac:dyDescent="0.35">
      <c r="B61" s="165"/>
      <c r="C61" s="28" t="s">
        <v>150</v>
      </c>
      <c r="D61" s="28"/>
      <c r="E61" s="28"/>
      <c r="F61" s="29"/>
    </row>
    <row r="62" spans="2:6" x14ac:dyDescent="0.35">
      <c r="B62" s="165"/>
      <c r="C62" s="28" t="s">
        <v>151</v>
      </c>
      <c r="D62" s="28"/>
      <c r="E62" s="28"/>
      <c r="F62" s="29"/>
    </row>
    <row r="63" spans="2:6" x14ac:dyDescent="0.35">
      <c r="B63" s="165"/>
      <c r="C63" s="28" t="s">
        <v>152</v>
      </c>
      <c r="D63" s="28"/>
      <c r="E63" s="28"/>
      <c r="F63" s="29"/>
    </row>
    <row r="64" spans="2:6" x14ac:dyDescent="0.35">
      <c r="B64" s="165"/>
      <c r="C64" s="28" t="s">
        <v>153</v>
      </c>
      <c r="D64" s="28"/>
      <c r="E64" s="28"/>
      <c r="F64" s="29"/>
    </row>
    <row r="65" spans="2:6" x14ac:dyDescent="0.35">
      <c r="B65" s="165"/>
      <c r="C65" s="28" t="s">
        <v>155</v>
      </c>
      <c r="D65" s="28"/>
      <c r="E65" s="28"/>
      <c r="F65" s="29"/>
    </row>
    <row r="66" spans="2:6" ht="15" thickBot="1" x14ac:dyDescent="0.4">
      <c r="B66" s="174"/>
      <c r="C66" s="30"/>
      <c r="D66" s="30"/>
      <c r="E66" s="30"/>
      <c r="F66" s="31"/>
    </row>
    <row r="67" spans="2:6" x14ac:dyDescent="0.35">
      <c r="B67" s="164" t="s">
        <v>32</v>
      </c>
      <c r="C67" s="26"/>
      <c r="D67" s="26" t="s">
        <v>41</v>
      </c>
      <c r="E67" s="26" t="s">
        <v>33</v>
      </c>
      <c r="F67" s="27" t="s">
        <v>38</v>
      </c>
    </row>
    <row r="68" spans="2:6" x14ac:dyDescent="0.35">
      <c r="B68" s="165"/>
      <c r="C68" s="28"/>
      <c r="D68" s="28" t="s">
        <v>42</v>
      </c>
      <c r="E68" s="28" t="s">
        <v>34</v>
      </c>
      <c r="F68" s="29" t="s">
        <v>40</v>
      </c>
    </row>
    <row r="69" spans="2:6" x14ac:dyDescent="0.35">
      <c r="B69" s="165"/>
      <c r="C69" s="28"/>
      <c r="D69" s="28"/>
      <c r="E69" s="28" t="s">
        <v>35</v>
      </c>
      <c r="F69" s="29"/>
    </row>
    <row r="70" spans="2:6" x14ac:dyDescent="0.35">
      <c r="B70" s="165"/>
      <c r="C70" s="28"/>
      <c r="D70" s="28"/>
      <c r="E70" s="28" t="s">
        <v>36</v>
      </c>
      <c r="F70" s="29"/>
    </row>
    <row r="71" spans="2:6" x14ac:dyDescent="0.35">
      <c r="B71" s="165"/>
      <c r="C71" s="28"/>
      <c r="D71" s="28"/>
      <c r="E71" s="28" t="s">
        <v>37</v>
      </c>
      <c r="F71" s="29"/>
    </row>
    <row r="72" spans="2:6" x14ac:dyDescent="0.35">
      <c r="B72" s="165"/>
      <c r="C72" s="28"/>
      <c r="D72" s="28"/>
      <c r="E72" s="28" t="s">
        <v>39</v>
      </c>
      <c r="F72" s="29"/>
    </row>
    <row r="73" spans="2:6" x14ac:dyDescent="0.35">
      <c r="B73" s="165"/>
      <c r="C73" s="28"/>
      <c r="D73" s="28"/>
      <c r="E73" s="28" t="s">
        <v>43</v>
      </c>
      <c r="F73" s="29"/>
    </row>
    <row r="74" spans="2:6" x14ac:dyDescent="0.35">
      <c r="B74" s="165"/>
      <c r="C74" s="28"/>
      <c r="D74" s="28"/>
      <c r="E74" s="28" t="s">
        <v>44</v>
      </c>
      <c r="F74" s="29"/>
    </row>
    <row r="75" spans="2:6" ht="15" thickBot="1" x14ac:dyDescent="0.4">
      <c r="B75" s="174"/>
      <c r="C75" s="30"/>
      <c r="D75" s="30"/>
      <c r="E75" s="30" t="s">
        <v>45</v>
      </c>
      <c r="F75" s="31"/>
    </row>
    <row r="76" spans="2:6" x14ac:dyDescent="0.35">
      <c r="B76" s="164" t="s">
        <v>57</v>
      </c>
      <c r="C76" s="26"/>
      <c r="D76" s="26" t="s">
        <v>59</v>
      </c>
      <c r="E76" s="26" t="s">
        <v>58</v>
      </c>
      <c r="F76" s="27"/>
    </row>
    <row r="77" spans="2:6" x14ac:dyDescent="0.35">
      <c r="B77" s="165"/>
      <c r="C77" s="28"/>
      <c r="D77" s="28" t="s">
        <v>61</v>
      </c>
      <c r="E77" s="28" t="s">
        <v>60</v>
      </c>
      <c r="F77" s="29"/>
    </row>
    <row r="78" spans="2:6" x14ac:dyDescent="0.35">
      <c r="B78" s="165"/>
      <c r="C78" s="28"/>
      <c r="D78" s="28" t="s">
        <v>63</v>
      </c>
      <c r="E78" s="28" t="s">
        <v>62</v>
      </c>
      <c r="F78" s="29"/>
    </row>
    <row r="79" spans="2:6" ht="15" thickBot="1" x14ac:dyDescent="0.4">
      <c r="B79" s="174"/>
      <c r="C79" s="30"/>
      <c r="D79" s="30"/>
      <c r="E79" s="30" t="s">
        <v>64</v>
      </c>
      <c r="F79" s="31"/>
    </row>
    <row r="80" spans="2:6" x14ac:dyDescent="0.35">
      <c r="B80" s="164" t="s">
        <v>257</v>
      </c>
      <c r="C80" s="26"/>
      <c r="D80" s="37" t="s">
        <v>20</v>
      </c>
      <c r="E80" s="26" t="s">
        <v>160</v>
      </c>
      <c r="F80" s="27"/>
    </row>
    <row r="81" spans="2:6" x14ac:dyDescent="0.35">
      <c r="B81" s="165"/>
      <c r="C81" s="28"/>
      <c r="D81" s="45" t="s">
        <v>21</v>
      </c>
      <c r="E81" s="28" t="s">
        <v>19</v>
      </c>
      <c r="F81" s="29"/>
    </row>
    <row r="82" spans="2:6" x14ac:dyDescent="0.35">
      <c r="B82" s="165"/>
      <c r="C82" s="28"/>
      <c r="D82" s="45" t="s">
        <v>26</v>
      </c>
      <c r="E82" s="28" t="s">
        <v>22</v>
      </c>
      <c r="F82" s="29"/>
    </row>
    <row r="83" spans="2:6" x14ac:dyDescent="0.35">
      <c r="B83" s="165"/>
      <c r="C83" s="28"/>
      <c r="D83" s="45" t="s">
        <v>27</v>
      </c>
      <c r="E83" s="28" t="s">
        <v>23</v>
      </c>
      <c r="F83" s="29"/>
    </row>
    <row r="84" spans="2:6" x14ac:dyDescent="0.35">
      <c r="B84" s="165"/>
      <c r="C84" s="28"/>
      <c r="D84" s="39" t="s">
        <v>28</v>
      </c>
      <c r="E84" s="28" t="s">
        <v>24</v>
      </c>
      <c r="F84" s="29"/>
    </row>
    <row r="85" spans="2:6" x14ac:dyDescent="0.35">
      <c r="B85" s="165"/>
      <c r="C85" s="28"/>
      <c r="D85" s="45" t="s">
        <v>29</v>
      </c>
      <c r="E85" s="28" t="s">
        <v>25</v>
      </c>
      <c r="F85" s="29"/>
    </row>
    <row r="86" spans="2:6" x14ac:dyDescent="0.35">
      <c r="B86" s="165"/>
      <c r="C86" s="28"/>
      <c r="D86" s="28"/>
      <c r="E86" s="28" t="s">
        <v>30</v>
      </c>
      <c r="F86" s="29"/>
    </row>
    <row r="87" spans="2:6" ht="15" thickBot="1" x14ac:dyDescent="0.4">
      <c r="B87" s="174"/>
      <c r="C87" s="30"/>
      <c r="D87" s="30"/>
      <c r="E87" s="30" t="s">
        <v>31</v>
      </c>
      <c r="F87" s="31"/>
    </row>
    <row r="89" spans="2:6" x14ac:dyDescent="0.35">
      <c r="B89" s="151" t="s">
        <v>231</v>
      </c>
      <c r="C89" s="175"/>
      <c r="D89" s="175"/>
      <c r="E89" s="175"/>
      <c r="F89" s="176"/>
    </row>
    <row r="90" spans="2:6" x14ac:dyDescent="0.35">
      <c r="B90" s="177"/>
      <c r="C90" s="178"/>
      <c r="D90" s="178"/>
      <c r="E90" s="178"/>
      <c r="F90" s="179"/>
    </row>
    <row r="91" spans="2:6" x14ac:dyDescent="0.35">
      <c r="B91" s="177"/>
      <c r="C91" s="178"/>
      <c r="D91" s="178"/>
      <c r="E91" s="178"/>
      <c r="F91" s="179"/>
    </row>
    <row r="92" spans="2:6" x14ac:dyDescent="0.35">
      <c r="B92" s="180"/>
      <c r="C92" s="181"/>
      <c r="D92" s="181"/>
      <c r="E92" s="181"/>
      <c r="F92" s="182"/>
    </row>
  </sheetData>
  <mergeCells count="13">
    <mergeCell ref="B15:B20"/>
    <mergeCell ref="B7:B14"/>
    <mergeCell ref="B89:F92"/>
    <mergeCell ref="C5:F5"/>
    <mergeCell ref="B5:B6"/>
    <mergeCell ref="B80:B87"/>
    <mergeCell ref="B76:B79"/>
    <mergeCell ref="B67:B75"/>
    <mergeCell ref="B54:B66"/>
    <mergeCell ref="B47:B53"/>
    <mergeCell ref="B38:B46"/>
    <mergeCell ref="B31:B37"/>
    <mergeCell ref="B21:B30"/>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A9F0-2A7E-47E2-A336-F0E076319C63}">
  <dimension ref="A4:G17"/>
  <sheetViews>
    <sheetView zoomScale="70" zoomScaleNormal="70" workbookViewId="0">
      <pane xSplit="1" ySplit="5" topLeftCell="B6" activePane="bottomRight" state="frozen"/>
      <selection pane="topRight" activeCell="B1" sqref="B1"/>
      <selection pane="bottomLeft" activeCell="A3" sqref="A3"/>
      <selection pane="bottomRight" activeCell="B5" sqref="B5:E5"/>
    </sheetView>
  </sheetViews>
  <sheetFormatPr defaultRowHeight="14.5" x14ac:dyDescent="0.35"/>
  <cols>
    <col min="1" max="1" width="15.453125" style="102" customWidth="1"/>
    <col min="2" max="3" width="17.36328125" style="102" customWidth="1"/>
    <col min="4" max="4" width="19.36328125" style="102" customWidth="1"/>
    <col min="5" max="5" width="45.90625" style="102" customWidth="1"/>
    <col min="6" max="16384" width="8.7265625" style="102"/>
  </cols>
  <sheetData>
    <row r="4" spans="1:7" x14ac:dyDescent="0.35">
      <c r="A4" s="185" t="s">
        <v>159</v>
      </c>
      <c r="B4" s="186"/>
      <c r="C4" s="186"/>
      <c r="D4" s="186"/>
      <c r="E4" s="186"/>
    </row>
    <row r="5" spans="1:7" x14ac:dyDescent="0.35">
      <c r="A5" s="187"/>
      <c r="B5" s="188" t="s">
        <v>274</v>
      </c>
      <c r="C5" s="188" t="s">
        <v>275</v>
      </c>
      <c r="D5" s="189" t="s">
        <v>276</v>
      </c>
      <c r="E5" s="190" t="s">
        <v>277</v>
      </c>
    </row>
    <row r="6" spans="1:7" ht="29" x14ac:dyDescent="0.35">
      <c r="A6" s="191" t="s">
        <v>0</v>
      </c>
      <c r="B6" s="192">
        <v>154</v>
      </c>
      <c r="C6" s="193">
        <v>184</v>
      </c>
      <c r="D6" s="194">
        <f>(C6-B6)/B6</f>
        <v>0.19480519480519481</v>
      </c>
      <c r="E6" s="195" t="s">
        <v>278</v>
      </c>
    </row>
    <row r="7" spans="1:7" ht="29" x14ac:dyDescent="0.35">
      <c r="A7" s="191" t="s">
        <v>89</v>
      </c>
      <c r="B7" s="192">
        <v>155</v>
      </c>
      <c r="C7" s="193">
        <v>192</v>
      </c>
      <c r="D7" s="194">
        <f>(C7-B7)/B7</f>
        <v>0.23870967741935484</v>
      </c>
      <c r="E7" s="195" t="s">
        <v>278</v>
      </c>
    </row>
    <row r="8" spans="1:7" ht="29" x14ac:dyDescent="0.35">
      <c r="A8" s="191" t="s">
        <v>65</v>
      </c>
      <c r="B8" s="192">
        <v>563</v>
      </c>
      <c r="C8" s="193">
        <v>674</v>
      </c>
      <c r="D8" s="194">
        <f>(C8-B8)/B8</f>
        <v>0.19715808170515098</v>
      </c>
      <c r="E8" s="195" t="s">
        <v>278</v>
      </c>
    </row>
    <row r="9" spans="1:7" ht="29" x14ac:dyDescent="0.35">
      <c r="A9" s="191" t="s">
        <v>203</v>
      </c>
      <c r="B9" s="192">
        <v>645</v>
      </c>
      <c r="C9" s="193">
        <v>718</v>
      </c>
      <c r="D9" s="194">
        <f>(C9-B9)/B9</f>
        <v>0.11317829457364341</v>
      </c>
      <c r="E9" s="195" t="s">
        <v>278</v>
      </c>
    </row>
    <row r="10" spans="1:7" ht="29" x14ac:dyDescent="0.35">
      <c r="A10" s="191" t="s">
        <v>120</v>
      </c>
      <c r="B10" s="192">
        <v>224</v>
      </c>
      <c r="C10" s="193">
        <v>268</v>
      </c>
      <c r="D10" s="194">
        <f>(C10-B10)/B10</f>
        <v>0.19642857142857142</v>
      </c>
      <c r="E10" s="195" t="s">
        <v>278</v>
      </c>
      <c r="G10" s="196"/>
    </row>
    <row r="11" spans="1:7" ht="29" x14ac:dyDescent="0.35">
      <c r="A11" s="191" t="s">
        <v>106</v>
      </c>
      <c r="B11" s="192">
        <v>442</v>
      </c>
      <c r="C11" s="193">
        <v>515</v>
      </c>
      <c r="D11" s="194">
        <f>(C11-B11)/B11</f>
        <v>0.16515837104072398</v>
      </c>
      <c r="E11" s="195" t="s">
        <v>279</v>
      </c>
    </row>
    <row r="12" spans="1:7" ht="29" x14ac:dyDescent="0.35">
      <c r="A12" s="191" t="s">
        <v>46</v>
      </c>
      <c r="B12" s="192">
        <v>339</v>
      </c>
      <c r="C12" s="193">
        <v>406</v>
      </c>
      <c r="D12" s="194">
        <f>(C12-B12)/B12</f>
        <v>0.19764011799410031</v>
      </c>
      <c r="E12" s="195" t="s">
        <v>280</v>
      </c>
    </row>
    <row r="13" spans="1:7" ht="29" x14ac:dyDescent="0.35">
      <c r="A13" s="191" t="s">
        <v>32</v>
      </c>
      <c r="B13" s="192">
        <v>208</v>
      </c>
      <c r="C13" s="193">
        <v>310</v>
      </c>
      <c r="D13" s="194">
        <f>(C13-B13)/B13</f>
        <v>0.49038461538461536</v>
      </c>
      <c r="E13" s="195" t="s">
        <v>281</v>
      </c>
    </row>
    <row r="14" spans="1:7" ht="29" x14ac:dyDescent="0.35">
      <c r="A14" s="191" t="s">
        <v>18</v>
      </c>
      <c r="B14" s="192">
        <v>200</v>
      </c>
      <c r="C14" s="193">
        <v>332</v>
      </c>
      <c r="D14" s="194">
        <f>(C14-B14)/B14</f>
        <v>0.66</v>
      </c>
      <c r="E14" s="195" t="s">
        <v>282</v>
      </c>
    </row>
    <row r="15" spans="1:7" ht="29" x14ac:dyDescent="0.35">
      <c r="A15" s="191" t="s">
        <v>283</v>
      </c>
      <c r="B15" s="192">
        <v>464</v>
      </c>
      <c r="C15" s="193">
        <v>539</v>
      </c>
      <c r="D15" s="194">
        <f>(C15-B15)/B15</f>
        <v>0.16163793103448276</v>
      </c>
      <c r="E15" s="195" t="s">
        <v>280</v>
      </c>
    </row>
    <row r="16" spans="1:7" ht="29" x14ac:dyDescent="0.35">
      <c r="A16" s="197" t="s">
        <v>177</v>
      </c>
      <c r="B16" s="192">
        <v>318</v>
      </c>
      <c r="C16" s="193">
        <v>359</v>
      </c>
      <c r="D16" s="194">
        <f>(C16-B16)/B16</f>
        <v>0.12893081761006289</v>
      </c>
      <c r="E16" s="195" t="s">
        <v>279</v>
      </c>
    </row>
    <row r="17" spans="1:5" x14ac:dyDescent="0.35">
      <c r="A17" s="198" t="s">
        <v>284</v>
      </c>
      <c r="B17" s="199">
        <f>SUM(B6:B16)</f>
        <v>3712</v>
      </c>
      <c r="C17" s="199">
        <f>SUM(C6:C16)</f>
        <v>4497</v>
      </c>
      <c r="D17" s="194">
        <f>(C17-B17)/B17</f>
        <v>0.21147629310344829</v>
      </c>
      <c r="E17" s="195"/>
    </row>
  </sheetData>
  <mergeCells count="2">
    <mergeCell ref="A4:A5"/>
    <mergeCell ref="B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2855-7AD5-4B21-8E1D-D29911FBEE10}">
  <dimension ref="A4:K30"/>
  <sheetViews>
    <sheetView zoomScale="115" zoomScaleNormal="115" workbookViewId="0">
      <pane xSplit="1" ySplit="5" topLeftCell="B6" activePane="bottomRight" state="frozen"/>
      <selection pane="topRight" activeCell="B1" sqref="B1"/>
      <selection pane="bottomLeft" activeCell="A3" sqref="A3"/>
      <selection pane="bottomRight" activeCell="B4" sqref="B4:E4"/>
    </sheetView>
  </sheetViews>
  <sheetFormatPr defaultRowHeight="14.5" x14ac:dyDescent="0.35"/>
  <cols>
    <col min="1" max="1" width="15.453125" style="102" customWidth="1"/>
    <col min="2" max="3" width="17.36328125" style="102" customWidth="1"/>
    <col min="4" max="4" width="19.36328125" style="102" customWidth="1"/>
    <col min="5" max="5" width="45.7265625" style="102" customWidth="1"/>
    <col min="6" max="6" width="8.7265625" style="102"/>
    <col min="7" max="11" width="8.90625" style="102" hidden="1" customWidth="1"/>
    <col min="12" max="16384" width="8.7265625" style="102"/>
  </cols>
  <sheetData>
    <row r="4" spans="1:11" x14ac:dyDescent="0.35">
      <c r="A4" s="185" t="s">
        <v>159</v>
      </c>
      <c r="B4" s="186"/>
      <c r="C4" s="186"/>
      <c r="D4" s="186"/>
      <c r="E4" s="186"/>
    </row>
    <row r="5" spans="1:11" x14ac:dyDescent="0.35">
      <c r="A5" s="187"/>
      <c r="B5" s="200" t="s">
        <v>285</v>
      </c>
      <c r="C5" s="200" t="s">
        <v>286</v>
      </c>
      <c r="D5" s="201" t="s">
        <v>276</v>
      </c>
      <c r="E5" s="202" t="s">
        <v>255</v>
      </c>
      <c r="G5" s="102" t="s">
        <v>287</v>
      </c>
      <c r="H5" s="102" t="s">
        <v>288</v>
      </c>
      <c r="I5" s="102" t="s">
        <v>289</v>
      </c>
      <c r="J5" s="102" t="s">
        <v>290</v>
      </c>
      <c r="K5" s="102" t="s">
        <v>291</v>
      </c>
    </row>
    <row r="6" spans="1:11" x14ac:dyDescent="0.35">
      <c r="A6" s="191" t="s">
        <v>0</v>
      </c>
      <c r="B6" s="193">
        <v>342</v>
      </c>
      <c r="C6" s="193">
        <f>SUM(G6:K6)</f>
        <v>666</v>
      </c>
      <c r="D6" s="194">
        <f>(C6-B6)/B6</f>
        <v>0.94736842105263153</v>
      </c>
      <c r="E6" s="195" t="s">
        <v>292</v>
      </c>
      <c r="G6" s="102">
        <v>407</v>
      </c>
      <c r="H6" s="102">
        <v>122</v>
      </c>
      <c r="I6" s="102">
        <v>98</v>
      </c>
      <c r="J6" s="102">
        <v>18</v>
      </c>
      <c r="K6" s="102">
        <v>21</v>
      </c>
    </row>
    <row r="7" spans="1:11" ht="29" x14ac:dyDescent="0.35">
      <c r="A7" s="191" t="s">
        <v>89</v>
      </c>
      <c r="B7" s="193">
        <v>356</v>
      </c>
      <c r="C7" s="193">
        <f t="shared" ref="C7:C16" si="0">SUM(G7:K7)</f>
        <v>447</v>
      </c>
      <c r="D7" s="194">
        <f t="shared" ref="D7:D17" si="1">(C7-B7)/B7</f>
        <v>0.2556179775280899</v>
      </c>
      <c r="E7" s="195" t="s">
        <v>293</v>
      </c>
      <c r="G7" s="102">
        <v>216</v>
      </c>
      <c r="H7" s="102">
        <v>102</v>
      </c>
      <c r="I7" s="102">
        <v>75</v>
      </c>
      <c r="J7" s="102">
        <v>21</v>
      </c>
      <c r="K7" s="102">
        <v>33</v>
      </c>
    </row>
    <row r="8" spans="1:11" ht="29" x14ac:dyDescent="0.35">
      <c r="A8" s="191" t="s">
        <v>65</v>
      </c>
      <c r="B8" s="193">
        <v>256</v>
      </c>
      <c r="C8" s="193">
        <f t="shared" si="0"/>
        <v>262</v>
      </c>
      <c r="D8" s="194">
        <f t="shared" si="1"/>
        <v>2.34375E-2</v>
      </c>
      <c r="E8" s="195" t="s">
        <v>294</v>
      </c>
      <c r="H8" s="102">
        <v>128</v>
      </c>
      <c r="I8" s="102">
        <v>94</v>
      </c>
      <c r="J8" s="102">
        <v>20</v>
      </c>
      <c r="K8" s="102">
        <v>20</v>
      </c>
    </row>
    <row r="9" spans="1:11" ht="29" x14ac:dyDescent="0.35">
      <c r="A9" s="191" t="s">
        <v>203</v>
      </c>
      <c r="B9" s="193">
        <v>403</v>
      </c>
      <c r="C9" s="193">
        <f t="shared" si="0"/>
        <v>339</v>
      </c>
      <c r="D9" s="194">
        <f t="shared" si="1"/>
        <v>-0.15880893300248139</v>
      </c>
      <c r="E9" s="195" t="s">
        <v>294</v>
      </c>
      <c r="H9" s="102">
        <v>157</v>
      </c>
      <c r="I9" s="102">
        <v>137</v>
      </c>
      <c r="J9" s="102">
        <v>18</v>
      </c>
      <c r="K9" s="102">
        <v>27</v>
      </c>
    </row>
    <row r="10" spans="1:11" ht="29" x14ac:dyDescent="0.35">
      <c r="A10" s="191" t="s">
        <v>120</v>
      </c>
      <c r="B10" s="193">
        <v>268</v>
      </c>
      <c r="C10" s="193">
        <f t="shared" si="0"/>
        <v>492</v>
      </c>
      <c r="D10" s="194">
        <f t="shared" si="1"/>
        <v>0.83582089552238803</v>
      </c>
      <c r="E10" s="195" t="s">
        <v>295</v>
      </c>
      <c r="G10" s="102">
        <v>347</v>
      </c>
      <c r="H10" s="102">
        <v>56</v>
      </c>
      <c r="I10" s="102">
        <v>31</v>
      </c>
      <c r="J10" s="102">
        <v>16</v>
      </c>
      <c r="K10" s="102">
        <v>42</v>
      </c>
    </row>
    <row r="11" spans="1:11" x14ac:dyDescent="0.35">
      <c r="A11" s="191" t="s">
        <v>106</v>
      </c>
      <c r="B11" s="193">
        <v>434</v>
      </c>
      <c r="C11" s="193">
        <f t="shared" si="0"/>
        <v>321</v>
      </c>
      <c r="D11" s="194">
        <f t="shared" si="1"/>
        <v>-0.26036866359447003</v>
      </c>
      <c r="E11" s="195" t="s">
        <v>296</v>
      </c>
      <c r="H11" s="102">
        <v>133</v>
      </c>
      <c r="I11" s="102">
        <v>99</v>
      </c>
      <c r="J11" s="102">
        <v>26</v>
      </c>
      <c r="K11" s="102">
        <v>63</v>
      </c>
    </row>
    <row r="12" spans="1:11" x14ac:dyDescent="0.35">
      <c r="A12" s="191" t="s">
        <v>46</v>
      </c>
      <c r="B12" s="193">
        <v>631</v>
      </c>
      <c r="C12" s="193">
        <f t="shared" si="0"/>
        <v>738</v>
      </c>
      <c r="D12" s="194">
        <f t="shared" si="1"/>
        <v>0.16957210776545167</v>
      </c>
      <c r="E12" s="195" t="s">
        <v>297</v>
      </c>
      <c r="G12" s="102">
        <v>491</v>
      </c>
      <c r="H12" s="102">
        <v>99</v>
      </c>
      <c r="I12" s="102">
        <v>64</v>
      </c>
      <c r="J12" s="102">
        <v>22</v>
      </c>
      <c r="K12" s="102">
        <v>62</v>
      </c>
    </row>
    <row r="13" spans="1:11" x14ac:dyDescent="0.35">
      <c r="A13" s="191" t="s">
        <v>32</v>
      </c>
      <c r="B13" s="193">
        <v>466</v>
      </c>
      <c r="C13" s="193">
        <f t="shared" si="0"/>
        <v>444</v>
      </c>
      <c r="D13" s="194">
        <f t="shared" si="1"/>
        <v>-4.7210300429184553E-2</v>
      </c>
      <c r="E13" s="195" t="s">
        <v>298</v>
      </c>
      <c r="G13" s="102">
        <v>271</v>
      </c>
      <c r="H13" s="102">
        <v>102</v>
      </c>
      <c r="I13" s="102">
        <v>51</v>
      </c>
      <c r="J13" s="102">
        <v>14</v>
      </c>
      <c r="K13" s="102">
        <v>6</v>
      </c>
    </row>
    <row r="14" spans="1:11" x14ac:dyDescent="0.35">
      <c r="A14" s="191" t="s">
        <v>18</v>
      </c>
      <c r="B14" s="193">
        <v>403</v>
      </c>
      <c r="C14" s="193">
        <f t="shared" si="0"/>
        <v>429</v>
      </c>
      <c r="D14" s="194">
        <f t="shared" si="1"/>
        <v>6.4516129032258063E-2</v>
      </c>
      <c r="E14" s="195" t="s">
        <v>299</v>
      </c>
      <c r="G14" s="102">
        <v>263</v>
      </c>
      <c r="H14" s="102">
        <v>87</v>
      </c>
      <c r="I14" s="102">
        <v>48</v>
      </c>
      <c r="J14" s="102">
        <v>22</v>
      </c>
      <c r="K14" s="102">
        <v>9</v>
      </c>
    </row>
    <row r="15" spans="1:11" x14ac:dyDescent="0.35">
      <c r="A15" s="191" t="s">
        <v>283</v>
      </c>
      <c r="B15" s="193">
        <v>743</v>
      </c>
      <c r="C15" s="193">
        <f t="shared" si="0"/>
        <v>456</v>
      </c>
      <c r="D15" s="194">
        <f t="shared" si="1"/>
        <v>-0.38627187079407804</v>
      </c>
      <c r="E15" s="195" t="s">
        <v>298</v>
      </c>
      <c r="G15" s="102">
        <v>250</v>
      </c>
      <c r="H15" s="102">
        <v>108</v>
      </c>
      <c r="I15" s="102">
        <v>58</v>
      </c>
      <c r="J15" s="102">
        <v>21</v>
      </c>
      <c r="K15" s="102">
        <v>19</v>
      </c>
    </row>
    <row r="16" spans="1:11" x14ac:dyDescent="0.35">
      <c r="A16" s="197" t="s">
        <v>177</v>
      </c>
      <c r="B16" s="193">
        <v>392</v>
      </c>
      <c r="C16" s="193">
        <f t="shared" si="0"/>
        <v>288</v>
      </c>
      <c r="D16" s="194">
        <f t="shared" si="1"/>
        <v>-0.26530612244897961</v>
      </c>
      <c r="E16" s="195" t="s">
        <v>300</v>
      </c>
      <c r="G16" s="102">
        <v>252</v>
      </c>
      <c r="H16" s="102">
        <v>6</v>
      </c>
      <c r="I16" s="102">
        <v>5</v>
      </c>
      <c r="J16" s="102">
        <v>12</v>
      </c>
      <c r="K16" s="102">
        <v>13</v>
      </c>
    </row>
    <row r="17" spans="1:5" x14ac:dyDescent="0.35">
      <c r="A17" s="198" t="s">
        <v>284</v>
      </c>
      <c r="B17" s="203">
        <f>SUM(B6:B16)</f>
        <v>4694</v>
      </c>
      <c r="C17" s="203">
        <f>SUM(C6:C16)</f>
        <v>4882</v>
      </c>
      <c r="D17" s="194">
        <f t="shared" si="1"/>
        <v>4.0051129100979972E-2</v>
      </c>
      <c r="E17" s="195"/>
    </row>
    <row r="19" spans="1:5" x14ac:dyDescent="0.35">
      <c r="D19" s="186" t="s">
        <v>301</v>
      </c>
      <c r="E19" s="186"/>
    </row>
    <row r="20" spans="1:5" x14ac:dyDescent="0.35">
      <c r="A20" s="204"/>
      <c r="D20" s="198" t="s">
        <v>302</v>
      </c>
      <c r="E20" s="191" t="s">
        <v>303</v>
      </c>
    </row>
    <row r="21" spans="1:5" x14ac:dyDescent="0.35">
      <c r="A21" s="204"/>
      <c r="D21" s="198" t="s">
        <v>289</v>
      </c>
      <c r="E21" s="191" t="s">
        <v>304</v>
      </c>
    </row>
    <row r="22" spans="1:5" x14ac:dyDescent="0.35">
      <c r="A22" s="204"/>
      <c r="D22" s="198" t="s">
        <v>305</v>
      </c>
      <c r="E22" s="191" t="s">
        <v>306</v>
      </c>
    </row>
    <row r="23" spans="1:5" x14ac:dyDescent="0.35">
      <c r="A23" s="204"/>
      <c r="D23" s="198" t="s">
        <v>307</v>
      </c>
      <c r="E23" s="191" t="s">
        <v>308</v>
      </c>
    </row>
    <row r="24" spans="1:5" x14ac:dyDescent="0.35">
      <c r="A24" s="204"/>
    </row>
    <row r="25" spans="1:5" x14ac:dyDescent="0.35">
      <c r="A25" s="204"/>
    </row>
    <row r="26" spans="1:5" x14ac:dyDescent="0.35">
      <c r="A26" s="204"/>
    </row>
    <row r="27" spans="1:5" x14ac:dyDescent="0.35">
      <c r="A27" s="204"/>
    </row>
    <row r="28" spans="1:5" x14ac:dyDescent="0.35">
      <c r="A28" s="204"/>
    </row>
    <row r="29" spans="1:5" x14ac:dyDescent="0.35">
      <c r="A29" s="204"/>
    </row>
    <row r="30" spans="1:5" x14ac:dyDescent="0.35">
      <c r="A30" s="204"/>
    </row>
  </sheetData>
  <mergeCells count="3">
    <mergeCell ref="A4:A5"/>
    <mergeCell ref="B4:E4"/>
    <mergeCell ref="D19:E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6FB27-5CF4-4D47-A1F5-C93F7710F51C}">
  <dimension ref="A1:B158"/>
  <sheetViews>
    <sheetView workbookViewId="0">
      <selection activeCell="F12" sqref="F12"/>
    </sheetView>
  </sheetViews>
  <sheetFormatPr defaultRowHeight="14.5" x14ac:dyDescent="0.35"/>
  <cols>
    <col min="1" max="1" width="19.26953125" bestFit="1" customWidth="1"/>
    <col min="2" max="2" width="64.453125" customWidth="1"/>
  </cols>
  <sheetData>
    <row r="1" spans="1:2" x14ac:dyDescent="0.35">
      <c r="A1" s="103" t="s">
        <v>170</v>
      </c>
      <c r="B1" s="103"/>
    </row>
    <row r="6" spans="1:2" x14ac:dyDescent="0.35">
      <c r="A6" s="1" t="s">
        <v>161</v>
      </c>
    </row>
    <row r="7" spans="1:2" x14ac:dyDescent="0.35">
      <c r="A7" s="3" t="s">
        <v>137</v>
      </c>
    </row>
    <row r="8" spans="1:2" x14ac:dyDescent="0.35">
      <c r="A8" s="3" t="s">
        <v>1</v>
      </c>
    </row>
    <row r="9" spans="1:2" x14ac:dyDescent="0.35">
      <c r="A9" s="3" t="s">
        <v>66</v>
      </c>
    </row>
    <row r="10" spans="1:2" x14ac:dyDescent="0.35">
      <c r="A10" s="3" t="s">
        <v>121</v>
      </c>
    </row>
    <row r="11" spans="1:2" x14ac:dyDescent="0.35">
      <c r="A11" s="3" t="s">
        <v>2</v>
      </c>
    </row>
    <row r="12" spans="1:2" x14ac:dyDescent="0.35">
      <c r="A12" s="3" t="s">
        <v>47</v>
      </c>
    </row>
    <row r="13" spans="1:2" x14ac:dyDescent="0.35">
      <c r="A13" s="3" t="s">
        <v>107</v>
      </c>
    </row>
    <row r="14" spans="1:2" x14ac:dyDescent="0.35">
      <c r="A14" s="3" t="s">
        <v>160</v>
      </c>
    </row>
    <row r="15" spans="1:2" x14ac:dyDescent="0.35">
      <c r="A15" s="3" t="s">
        <v>58</v>
      </c>
    </row>
    <row r="16" spans="1:2" x14ac:dyDescent="0.35">
      <c r="A16" s="3" t="s">
        <v>108</v>
      </c>
    </row>
    <row r="17" spans="1:1" x14ac:dyDescent="0.35">
      <c r="A17" s="3" t="s">
        <v>122</v>
      </c>
    </row>
    <row r="18" spans="1:1" x14ac:dyDescent="0.35">
      <c r="A18" s="3" t="s">
        <v>109</v>
      </c>
    </row>
    <row r="19" spans="1:1" x14ac:dyDescent="0.35">
      <c r="A19" s="3" t="s">
        <v>123</v>
      </c>
    </row>
    <row r="20" spans="1:1" x14ac:dyDescent="0.35">
      <c r="A20" s="3" t="s">
        <v>110</v>
      </c>
    </row>
    <row r="21" spans="1:1" x14ac:dyDescent="0.35">
      <c r="A21" s="3" t="s">
        <v>111</v>
      </c>
    </row>
    <row r="22" spans="1:1" x14ac:dyDescent="0.35">
      <c r="A22" s="3" t="s">
        <v>112</v>
      </c>
    </row>
    <row r="23" spans="1:1" x14ac:dyDescent="0.35">
      <c r="A23" s="3" t="s">
        <v>19</v>
      </c>
    </row>
    <row r="24" spans="1:1" x14ac:dyDescent="0.35">
      <c r="A24" s="3" t="s">
        <v>20</v>
      </c>
    </row>
    <row r="25" spans="1:1" x14ac:dyDescent="0.35">
      <c r="A25" s="3" t="s">
        <v>124</v>
      </c>
    </row>
    <row r="26" spans="1:1" x14ac:dyDescent="0.35">
      <c r="A26" s="3" t="s">
        <v>21</v>
      </c>
    </row>
    <row r="27" spans="1:1" x14ac:dyDescent="0.35">
      <c r="A27" s="3" t="s">
        <v>90</v>
      </c>
    </row>
    <row r="28" spans="1:1" x14ac:dyDescent="0.35">
      <c r="A28" s="3" t="s">
        <v>138</v>
      </c>
    </row>
    <row r="29" spans="1:1" x14ac:dyDescent="0.35">
      <c r="A29" s="3" t="s">
        <v>3</v>
      </c>
    </row>
    <row r="30" spans="1:1" x14ac:dyDescent="0.35">
      <c r="A30" s="3" t="s">
        <v>125</v>
      </c>
    </row>
    <row r="31" spans="1:1" x14ac:dyDescent="0.35">
      <c r="A31" s="3" t="s">
        <v>22</v>
      </c>
    </row>
    <row r="32" spans="1:1" x14ac:dyDescent="0.35">
      <c r="A32" s="3" t="s">
        <v>23</v>
      </c>
    </row>
    <row r="33" spans="1:1" x14ac:dyDescent="0.35">
      <c r="A33" s="3" t="s">
        <v>91</v>
      </c>
    </row>
    <row r="34" spans="1:1" x14ac:dyDescent="0.35">
      <c r="A34" s="3" t="s">
        <v>139</v>
      </c>
    </row>
    <row r="35" spans="1:1" x14ac:dyDescent="0.35">
      <c r="A35" s="3" t="s">
        <v>126</v>
      </c>
    </row>
    <row r="36" spans="1:1" x14ac:dyDescent="0.35">
      <c r="A36" s="3" t="s">
        <v>113</v>
      </c>
    </row>
    <row r="37" spans="1:1" x14ac:dyDescent="0.35">
      <c r="A37" s="3" t="s">
        <v>67</v>
      </c>
    </row>
    <row r="38" spans="1:1" x14ac:dyDescent="0.35">
      <c r="A38" s="3" t="s">
        <v>33</v>
      </c>
    </row>
    <row r="39" spans="1:1" x14ac:dyDescent="0.35">
      <c r="A39" s="3" t="s">
        <v>140</v>
      </c>
    </row>
    <row r="40" spans="1:1" x14ac:dyDescent="0.35">
      <c r="A40" s="3" t="s">
        <v>48</v>
      </c>
    </row>
    <row r="41" spans="1:1" x14ac:dyDescent="0.35">
      <c r="A41" s="3" t="s">
        <v>114</v>
      </c>
    </row>
    <row r="42" spans="1:1" x14ac:dyDescent="0.35">
      <c r="A42" s="3" t="s">
        <v>34</v>
      </c>
    </row>
    <row r="43" spans="1:1" x14ac:dyDescent="0.35">
      <c r="A43" s="3" t="s">
        <v>24</v>
      </c>
    </row>
    <row r="44" spans="1:1" x14ac:dyDescent="0.35">
      <c r="A44" s="3" t="s">
        <v>49</v>
      </c>
    </row>
    <row r="45" spans="1:1" x14ac:dyDescent="0.35">
      <c r="A45" s="3" t="s">
        <v>141</v>
      </c>
    </row>
    <row r="46" spans="1:1" x14ac:dyDescent="0.35">
      <c r="A46" s="3" t="s">
        <v>35</v>
      </c>
    </row>
    <row r="47" spans="1:1" x14ac:dyDescent="0.35">
      <c r="A47" s="3" t="s">
        <v>4</v>
      </c>
    </row>
    <row r="48" spans="1:1" x14ac:dyDescent="0.35">
      <c r="A48" s="3" t="s">
        <v>142</v>
      </c>
    </row>
    <row r="49" spans="1:1" x14ac:dyDescent="0.35">
      <c r="A49" s="3" t="s">
        <v>68</v>
      </c>
    </row>
    <row r="50" spans="1:1" x14ac:dyDescent="0.35">
      <c r="A50" s="3" t="s">
        <v>36</v>
      </c>
    </row>
    <row r="51" spans="1:1" x14ac:dyDescent="0.35">
      <c r="A51" s="3" t="s">
        <v>37</v>
      </c>
    </row>
    <row r="52" spans="1:1" x14ac:dyDescent="0.35">
      <c r="A52" s="3" t="s">
        <v>143</v>
      </c>
    </row>
    <row r="53" spans="1:1" x14ac:dyDescent="0.35">
      <c r="A53" s="3" t="s">
        <v>38</v>
      </c>
    </row>
    <row r="54" spans="1:1" x14ac:dyDescent="0.35">
      <c r="A54" s="3" t="s">
        <v>92</v>
      </c>
    </row>
    <row r="55" spans="1:1" x14ac:dyDescent="0.35">
      <c r="A55" s="3" t="s">
        <v>69</v>
      </c>
    </row>
    <row r="56" spans="1:1" x14ac:dyDescent="0.35">
      <c r="A56" s="3" t="s">
        <v>70</v>
      </c>
    </row>
    <row r="57" spans="1:1" x14ac:dyDescent="0.35">
      <c r="A57" s="3" t="s">
        <v>93</v>
      </c>
    </row>
    <row r="58" spans="1:1" x14ac:dyDescent="0.35">
      <c r="A58" s="3" t="s">
        <v>25</v>
      </c>
    </row>
    <row r="59" spans="1:1" x14ac:dyDescent="0.35">
      <c r="A59" s="3" t="s">
        <v>71</v>
      </c>
    </row>
    <row r="60" spans="1:1" x14ac:dyDescent="0.35">
      <c r="A60" s="3" t="s">
        <v>144</v>
      </c>
    </row>
    <row r="61" spans="1:1" x14ac:dyDescent="0.35">
      <c r="A61" s="3" t="s">
        <v>145</v>
      </c>
    </row>
    <row r="62" spans="1:1" x14ac:dyDescent="0.35">
      <c r="A62" s="3" t="s">
        <v>163</v>
      </c>
    </row>
    <row r="63" spans="1:1" x14ac:dyDescent="0.35">
      <c r="A63" s="3" t="s">
        <v>39</v>
      </c>
    </row>
    <row r="64" spans="1:1" x14ac:dyDescent="0.35">
      <c r="A64" s="3" t="s">
        <v>127</v>
      </c>
    </row>
    <row r="65" spans="1:1" x14ac:dyDescent="0.35">
      <c r="A65" s="3" t="s">
        <v>50</v>
      </c>
    </row>
    <row r="66" spans="1:1" x14ac:dyDescent="0.35">
      <c r="A66" s="3" t="s">
        <v>115</v>
      </c>
    </row>
    <row r="67" spans="1:1" x14ac:dyDescent="0.35">
      <c r="A67" s="3" t="s">
        <v>51</v>
      </c>
    </row>
    <row r="68" spans="1:1" x14ac:dyDescent="0.35">
      <c r="A68" s="3" t="s">
        <v>5</v>
      </c>
    </row>
    <row r="69" spans="1:1" x14ac:dyDescent="0.35">
      <c r="A69" s="3" t="s">
        <v>52</v>
      </c>
    </row>
    <row r="70" spans="1:1" x14ac:dyDescent="0.35">
      <c r="A70" s="3" t="s">
        <v>146</v>
      </c>
    </row>
    <row r="71" spans="1:1" x14ac:dyDescent="0.35">
      <c r="A71" s="3" t="s">
        <v>128</v>
      </c>
    </row>
    <row r="72" spans="1:1" x14ac:dyDescent="0.35">
      <c r="A72" s="3" t="s">
        <v>59</v>
      </c>
    </row>
    <row r="73" spans="1:1" x14ac:dyDescent="0.35">
      <c r="A73" s="3" t="s">
        <v>94</v>
      </c>
    </row>
    <row r="74" spans="1:1" x14ac:dyDescent="0.35">
      <c r="A74" s="3" t="s">
        <v>72</v>
      </c>
    </row>
    <row r="75" spans="1:1" x14ac:dyDescent="0.35">
      <c r="A75" s="3" t="s">
        <v>95</v>
      </c>
    </row>
    <row r="76" spans="1:1" x14ac:dyDescent="0.35">
      <c r="A76" s="3" t="s">
        <v>27</v>
      </c>
    </row>
    <row r="77" spans="1:1" x14ac:dyDescent="0.35">
      <c r="A77" s="3" t="s">
        <v>60</v>
      </c>
    </row>
    <row r="78" spans="1:1" x14ac:dyDescent="0.35">
      <c r="A78" s="3" t="s">
        <v>46</v>
      </c>
    </row>
    <row r="79" spans="1:1" x14ac:dyDescent="0.35">
      <c r="A79" s="3" t="s">
        <v>28</v>
      </c>
    </row>
    <row r="80" spans="1:1" x14ac:dyDescent="0.35">
      <c r="A80" s="3" t="s">
        <v>129</v>
      </c>
    </row>
    <row r="81" spans="1:1" x14ac:dyDescent="0.35">
      <c r="A81" s="3" t="s">
        <v>130</v>
      </c>
    </row>
    <row r="82" spans="1:1" x14ac:dyDescent="0.35">
      <c r="A82" s="3" t="s">
        <v>116</v>
      </c>
    </row>
    <row r="83" spans="1:1" x14ac:dyDescent="0.35">
      <c r="A83" s="3" t="s">
        <v>61</v>
      </c>
    </row>
    <row r="84" spans="1:1" x14ac:dyDescent="0.35">
      <c r="A84" s="3" t="s">
        <v>117</v>
      </c>
    </row>
    <row r="85" spans="1:1" x14ac:dyDescent="0.35">
      <c r="A85" s="3" t="s">
        <v>96</v>
      </c>
    </row>
    <row r="86" spans="1:1" x14ac:dyDescent="0.35">
      <c r="A86" s="3" t="s">
        <v>29</v>
      </c>
    </row>
    <row r="87" spans="1:1" x14ac:dyDescent="0.35">
      <c r="A87" s="3" t="s">
        <v>40</v>
      </c>
    </row>
    <row r="88" spans="1:1" x14ac:dyDescent="0.35">
      <c r="A88" s="3" t="s">
        <v>164</v>
      </c>
    </row>
    <row r="89" spans="1:1" x14ac:dyDescent="0.35">
      <c r="A89" s="3" t="s">
        <v>62</v>
      </c>
    </row>
    <row r="90" spans="1:1" x14ac:dyDescent="0.35">
      <c r="A90" s="3" t="s">
        <v>97</v>
      </c>
    </row>
    <row r="91" spans="1:1" x14ac:dyDescent="0.35">
      <c r="A91" s="3" t="s">
        <v>98</v>
      </c>
    </row>
    <row r="92" spans="1:1" x14ac:dyDescent="0.35">
      <c r="A92" s="3" t="s">
        <v>41</v>
      </c>
    </row>
    <row r="93" spans="1:1" x14ac:dyDescent="0.35">
      <c r="A93" s="3" t="s">
        <v>99</v>
      </c>
    </row>
    <row r="94" spans="1:1" x14ac:dyDescent="0.35">
      <c r="A94" s="3" t="s">
        <v>73</v>
      </c>
    </row>
    <row r="95" spans="1:1" x14ac:dyDescent="0.35">
      <c r="A95" s="3" t="s">
        <v>74</v>
      </c>
    </row>
    <row r="96" spans="1:1" x14ac:dyDescent="0.35">
      <c r="A96" s="3" t="s">
        <v>6</v>
      </c>
    </row>
    <row r="97" spans="1:1" x14ac:dyDescent="0.35">
      <c r="A97" s="3" t="s">
        <v>100</v>
      </c>
    </row>
    <row r="98" spans="1:1" x14ac:dyDescent="0.35">
      <c r="A98" s="3" t="s">
        <v>7</v>
      </c>
    </row>
    <row r="99" spans="1:1" x14ac:dyDescent="0.35">
      <c r="A99" s="3" t="s">
        <v>75</v>
      </c>
    </row>
    <row r="100" spans="1:1" x14ac:dyDescent="0.35">
      <c r="A100" s="3" t="s">
        <v>101</v>
      </c>
    </row>
    <row r="101" spans="1:1" x14ac:dyDescent="0.35">
      <c r="A101" s="3" t="s">
        <v>8</v>
      </c>
    </row>
    <row r="102" spans="1:1" x14ac:dyDescent="0.35">
      <c r="A102" s="3" t="s">
        <v>147</v>
      </c>
    </row>
    <row r="103" spans="1:1" x14ac:dyDescent="0.35">
      <c r="A103" s="3" t="s">
        <v>63</v>
      </c>
    </row>
    <row r="104" spans="1:1" x14ac:dyDescent="0.35">
      <c r="A104" s="3" t="s">
        <v>131</v>
      </c>
    </row>
    <row r="105" spans="1:1" x14ac:dyDescent="0.35">
      <c r="A105" s="3" t="s">
        <v>9</v>
      </c>
    </row>
    <row r="106" spans="1:1" x14ac:dyDescent="0.35">
      <c r="A106" s="3" t="s">
        <v>165</v>
      </c>
    </row>
    <row r="107" spans="1:1" x14ac:dyDescent="0.35">
      <c r="A107" s="3" t="s">
        <v>149</v>
      </c>
    </row>
    <row r="108" spans="1:1" x14ac:dyDescent="0.35">
      <c r="A108" s="3" t="s">
        <v>76</v>
      </c>
    </row>
    <row r="109" spans="1:1" x14ac:dyDescent="0.35">
      <c r="A109" s="3" t="s">
        <v>77</v>
      </c>
    </row>
    <row r="110" spans="1:1" x14ac:dyDescent="0.35">
      <c r="A110" s="3" t="s">
        <v>150</v>
      </c>
    </row>
    <row r="111" spans="1:1" x14ac:dyDescent="0.35">
      <c r="A111" s="3" t="s">
        <v>78</v>
      </c>
    </row>
    <row r="112" spans="1:1" x14ac:dyDescent="0.35">
      <c r="A112" s="3" t="s">
        <v>79</v>
      </c>
    </row>
    <row r="113" spans="1:1" x14ac:dyDescent="0.35">
      <c r="A113" s="3" t="s">
        <v>10</v>
      </c>
    </row>
    <row r="114" spans="1:1" x14ac:dyDescent="0.35">
      <c r="A114" s="3" t="s">
        <v>151</v>
      </c>
    </row>
    <row r="115" spans="1:1" x14ac:dyDescent="0.35">
      <c r="A115" s="3" t="s">
        <v>152</v>
      </c>
    </row>
    <row r="116" spans="1:1" x14ac:dyDescent="0.35">
      <c r="A116" s="3" t="s">
        <v>80</v>
      </c>
    </row>
    <row r="117" spans="1:1" x14ac:dyDescent="0.35">
      <c r="A117" s="3" t="s">
        <v>53</v>
      </c>
    </row>
    <row r="118" spans="1:1" x14ac:dyDescent="0.35">
      <c r="A118" s="3" t="s">
        <v>118</v>
      </c>
    </row>
    <row r="119" spans="1:1" x14ac:dyDescent="0.35">
      <c r="A119" s="3" t="s">
        <v>81</v>
      </c>
    </row>
    <row r="120" spans="1:1" x14ac:dyDescent="0.35">
      <c r="A120" s="3" t="s">
        <v>11</v>
      </c>
    </row>
    <row r="121" spans="1:1" x14ac:dyDescent="0.35">
      <c r="A121" s="3" t="s">
        <v>102</v>
      </c>
    </row>
    <row r="122" spans="1:1" x14ac:dyDescent="0.35">
      <c r="A122" s="3" t="s">
        <v>12</v>
      </c>
    </row>
    <row r="123" spans="1:1" x14ac:dyDescent="0.35">
      <c r="A123" s="3" t="s">
        <v>153</v>
      </c>
    </row>
    <row r="124" spans="1:1" x14ac:dyDescent="0.35">
      <c r="A124" s="3" t="s">
        <v>42</v>
      </c>
    </row>
    <row r="125" spans="1:1" x14ac:dyDescent="0.35">
      <c r="A125" s="3" t="s">
        <v>82</v>
      </c>
    </row>
    <row r="126" spans="1:1" x14ac:dyDescent="0.35">
      <c r="A126" s="3" t="s">
        <v>132</v>
      </c>
    </row>
    <row r="127" spans="1:1" x14ac:dyDescent="0.35">
      <c r="A127" s="3" t="s">
        <v>83</v>
      </c>
    </row>
    <row r="128" spans="1:1" x14ac:dyDescent="0.35">
      <c r="A128" s="3" t="s">
        <v>84</v>
      </c>
    </row>
    <row r="129" spans="1:1" x14ac:dyDescent="0.35">
      <c r="A129" s="3" t="s">
        <v>85</v>
      </c>
    </row>
    <row r="130" spans="1:1" x14ac:dyDescent="0.35">
      <c r="A130" s="3" t="s">
        <v>64</v>
      </c>
    </row>
    <row r="131" spans="1:1" x14ac:dyDescent="0.35">
      <c r="A131" s="3" t="s">
        <v>154</v>
      </c>
    </row>
    <row r="132" spans="1:1" x14ac:dyDescent="0.35">
      <c r="A132" s="3" t="s">
        <v>166</v>
      </c>
    </row>
    <row r="133" spans="1:1" x14ac:dyDescent="0.35">
      <c r="A133" s="3" t="s">
        <v>86</v>
      </c>
    </row>
    <row r="134" spans="1:1" x14ac:dyDescent="0.35">
      <c r="A134" s="3" t="s">
        <v>13</v>
      </c>
    </row>
    <row r="135" spans="1:1" x14ac:dyDescent="0.35">
      <c r="A135" s="3" t="s">
        <v>14</v>
      </c>
    </row>
    <row r="136" spans="1:1" x14ac:dyDescent="0.35">
      <c r="A136" s="3" t="s">
        <v>103</v>
      </c>
    </row>
    <row r="137" spans="1:1" x14ac:dyDescent="0.35">
      <c r="A137" s="3" t="s">
        <v>119</v>
      </c>
    </row>
    <row r="138" spans="1:1" x14ac:dyDescent="0.35">
      <c r="A138" s="3" t="s">
        <v>156</v>
      </c>
    </row>
    <row r="139" spans="1:1" x14ac:dyDescent="0.35">
      <c r="A139" s="3" t="s">
        <v>104</v>
      </c>
    </row>
    <row r="140" spans="1:1" x14ac:dyDescent="0.35">
      <c r="A140" s="3" t="s">
        <v>15</v>
      </c>
    </row>
    <row r="141" spans="1:1" x14ac:dyDescent="0.35">
      <c r="A141" s="3" t="s">
        <v>43</v>
      </c>
    </row>
    <row r="142" spans="1:1" x14ac:dyDescent="0.35">
      <c r="A142" s="3" t="s">
        <v>157</v>
      </c>
    </row>
    <row r="143" spans="1:1" x14ac:dyDescent="0.35">
      <c r="A143" s="3" t="s">
        <v>16</v>
      </c>
    </row>
    <row r="144" spans="1:1" x14ac:dyDescent="0.35">
      <c r="A144" s="3" t="s">
        <v>158</v>
      </c>
    </row>
    <row r="145" spans="1:1" x14ac:dyDescent="0.35">
      <c r="A145" s="3" t="s">
        <v>17</v>
      </c>
    </row>
    <row r="146" spans="1:1" x14ac:dyDescent="0.35">
      <c r="A146" s="3" t="s">
        <v>167</v>
      </c>
    </row>
    <row r="147" spans="1:1" x14ac:dyDescent="0.35">
      <c r="A147" s="3" t="s">
        <v>88</v>
      </c>
    </row>
    <row r="148" spans="1:1" x14ac:dyDescent="0.35">
      <c r="A148" s="3" t="s">
        <v>105</v>
      </c>
    </row>
    <row r="149" spans="1:1" x14ac:dyDescent="0.35">
      <c r="A149" s="3" t="s">
        <v>54</v>
      </c>
    </row>
    <row r="150" spans="1:1" x14ac:dyDescent="0.35">
      <c r="A150" s="3" t="s">
        <v>55</v>
      </c>
    </row>
    <row r="151" spans="1:1" x14ac:dyDescent="0.35">
      <c r="A151" s="3" t="s">
        <v>133</v>
      </c>
    </row>
    <row r="152" spans="1:1" x14ac:dyDescent="0.35">
      <c r="A152" s="3" t="s">
        <v>134</v>
      </c>
    </row>
    <row r="153" spans="1:1" x14ac:dyDescent="0.35">
      <c r="A153" s="3" t="s">
        <v>56</v>
      </c>
    </row>
    <row r="154" spans="1:1" x14ac:dyDescent="0.35">
      <c r="A154" s="3" t="s">
        <v>44</v>
      </c>
    </row>
    <row r="155" spans="1:1" x14ac:dyDescent="0.35">
      <c r="A155" s="3" t="s">
        <v>31</v>
      </c>
    </row>
    <row r="156" spans="1:1" x14ac:dyDescent="0.35">
      <c r="A156" s="3" t="s">
        <v>45</v>
      </c>
    </row>
    <row r="157" spans="1:1" x14ac:dyDescent="0.35">
      <c r="A157" s="3" t="s">
        <v>135</v>
      </c>
    </row>
    <row r="158" spans="1:1" x14ac:dyDescent="0.35">
      <c r="A158" s="2" t="s">
        <v>162</v>
      </c>
    </row>
  </sheetData>
  <mergeCells count="1">
    <mergeCell ref="A1:B1"/>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904F9-472F-429D-A653-2A724FF843D0}">
  <dimension ref="A1:B158"/>
  <sheetViews>
    <sheetView workbookViewId="0">
      <selection sqref="A1:B1"/>
    </sheetView>
  </sheetViews>
  <sheetFormatPr defaultRowHeight="14.5" x14ac:dyDescent="0.35"/>
  <cols>
    <col min="1" max="1" width="19.26953125" bestFit="1" customWidth="1"/>
    <col min="2" max="2" width="47.81640625" bestFit="1" customWidth="1"/>
  </cols>
  <sheetData>
    <row r="1" spans="1:2" x14ac:dyDescent="0.35">
      <c r="A1" s="103" t="s">
        <v>171</v>
      </c>
      <c r="B1" s="103"/>
    </row>
    <row r="6" spans="1:2" x14ac:dyDescent="0.35">
      <c r="A6" s="1" t="s">
        <v>161</v>
      </c>
    </row>
    <row r="7" spans="1:2" x14ac:dyDescent="0.35">
      <c r="A7" s="3" t="s">
        <v>107</v>
      </c>
    </row>
    <row r="8" spans="1:2" x14ac:dyDescent="0.35">
      <c r="A8" s="3" t="s">
        <v>122</v>
      </c>
    </row>
    <row r="9" spans="1:2" x14ac:dyDescent="0.35">
      <c r="A9" s="3" t="s">
        <v>109</v>
      </c>
    </row>
    <row r="10" spans="1:2" x14ac:dyDescent="0.35">
      <c r="A10" s="3" t="s">
        <v>111</v>
      </c>
    </row>
    <row r="11" spans="1:2" x14ac:dyDescent="0.35">
      <c r="A11" s="3" t="s">
        <v>112</v>
      </c>
    </row>
    <row r="12" spans="1:2" x14ac:dyDescent="0.35">
      <c r="A12" s="3" t="s">
        <v>113</v>
      </c>
    </row>
    <row r="13" spans="1:2" x14ac:dyDescent="0.35">
      <c r="A13" s="3" t="s">
        <v>48</v>
      </c>
    </row>
    <row r="14" spans="1:2" x14ac:dyDescent="0.35">
      <c r="A14" s="3" t="s">
        <v>34</v>
      </c>
    </row>
    <row r="15" spans="1:2" x14ac:dyDescent="0.35">
      <c r="A15" s="3" t="s">
        <v>143</v>
      </c>
    </row>
    <row r="16" spans="1:2" x14ac:dyDescent="0.35">
      <c r="A16" s="3" t="s">
        <v>92</v>
      </c>
    </row>
    <row r="17" spans="1:1" x14ac:dyDescent="0.35">
      <c r="A17" s="3" t="s">
        <v>93</v>
      </c>
    </row>
    <row r="18" spans="1:1" x14ac:dyDescent="0.35">
      <c r="A18" s="3" t="s">
        <v>127</v>
      </c>
    </row>
    <row r="19" spans="1:1" x14ac:dyDescent="0.35">
      <c r="A19" s="3" t="s">
        <v>146</v>
      </c>
    </row>
    <row r="20" spans="1:1" x14ac:dyDescent="0.35">
      <c r="A20" s="3" t="s">
        <v>95</v>
      </c>
    </row>
    <row r="21" spans="1:1" x14ac:dyDescent="0.35">
      <c r="A21" s="3" t="s">
        <v>46</v>
      </c>
    </row>
    <row r="22" spans="1:1" x14ac:dyDescent="0.35">
      <c r="A22" s="3" t="s">
        <v>129</v>
      </c>
    </row>
    <row r="23" spans="1:1" x14ac:dyDescent="0.35">
      <c r="A23" s="3" t="s">
        <v>117</v>
      </c>
    </row>
    <row r="24" spans="1:1" x14ac:dyDescent="0.35">
      <c r="A24" s="3" t="s">
        <v>99</v>
      </c>
    </row>
    <row r="25" spans="1:1" x14ac:dyDescent="0.35">
      <c r="A25" s="3" t="s">
        <v>7</v>
      </c>
    </row>
    <row r="26" spans="1:1" x14ac:dyDescent="0.35">
      <c r="A26" s="3" t="s">
        <v>147</v>
      </c>
    </row>
    <row r="27" spans="1:1" x14ac:dyDescent="0.35">
      <c r="A27" s="3" t="s">
        <v>131</v>
      </c>
    </row>
    <row r="28" spans="1:1" x14ac:dyDescent="0.35">
      <c r="A28" s="3" t="s">
        <v>132</v>
      </c>
    </row>
    <row r="29" spans="1:1" x14ac:dyDescent="0.35">
      <c r="A29" s="3" t="s">
        <v>154</v>
      </c>
    </row>
    <row r="30" spans="1:1" x14ac:dyDescent="0.35">
      <c r="A30" s="3" t="s">
        <v>103</v>
      </c>
    </row>
    <row r="31" spans="1:1" x14ac:dyDescent="0.35">
      <c r="A31" s="3" t="s">
        <v>119</v>
      </c>
    </row>
    <row r="32" spans="1:1" x14ac:dyDescent="0.35">
      <c r="A32" s="3" t="s">
        <v>156</v>
      </c>
    </row>
    <row r="33" spans="1:1" x14ac:dyDescent="0.35">
      <c r="A33" s="3" t="s">
        <v>16</v>
      </c>
    </row>
    <row r="34" spans="1:1" x14ac:dyDescent="0.35">
      <c r="A34" s="3" t="s">
        <v>158</v>
      </c>
    </row>
    <row r="35" spans="1:1" x14ac:dyDescent="0.35">
      <c r="A35" s="3" t="s">
        <v>56</v>
      </c>
    </row>
    <row r="36" spans="1:1" x14ac:dyDescent="0.35">
      <c r="A36" s="3" t="s">
        <v>137</v>
      </c>
    </row>
    <row r="37" spans="1:1" x14ac:dyDescent="0.35">
      <c r="A37" s="3" t="s">
        <v>1</v>
      </c>
    </row>
    <row r="38" spans="1:1" x14ac:dyDescent="0.35">
      <c r="A38" s="3" t="s">
        <v>66</v>
      </c>
    </row>
    <row r="39" spans="1:1" x14ac:dyDescent="0.35">
      <c r="A39" s="3" t="s">
        <v>121</v>
      </c>
    </row>
    <row r="40" spans="1:1" x14ac:dyDescent="0.35">
      <c r="A40" s="3" t="s">
        <v>2</v>
      </c>
    </row>
    <row r="41" spans="1:1" x14ac:dyDescent="0.35">
      <c r="A41" s="3" t="s">
        <v>47</v>
      </c>
    </row>
    <row r="42" spans="1:1" x14ac:dyDescent="0.35">
      <c r="A42" s="3" t="s">
        <v>160</v>
      </c>
    </row>
    <row r="43" spans="1:1" x14ac:dyDescent="0.35">
      <c r="A43" s="3" t="s">
        <v>58</v>
      </c>
    </row>
    <row r="44" spans="1:1" x14ac:dyDescent="0.35">
      <c r="A44" s="3" t="s">
        <v>108</v>
      </c>
    </row>
    <row r="45" spans="1:1" x14ac:dyDescent="0.35">
      <c r="A45" s="3" t="s">
        <v>123</v>
      </c>
    </row>
    <row r="46" spans="1:1" x14ac:dyDescent="0.35">
      <c r="A46" s="3" t="s">
        <v>110</v>
      </c>
    </row>
    <row r="47" spans="1:1" x14ac:dyDescent="0.35">
      <c r="A47" s="3" t="s">
        <v>19</v>
      </c>
    </row>
    <row r="48" spans="1:1" x14ac:dyDescent="0.35">
      <c r="A48" s="3" t="s">
        <v>20</v>
      </c>
    </row>
    <row r="49" spans="1:1" x14ac:dyDescent="0.35">
      <c r="A49" s="3" t="s">
        <v>124</v>
      </c>
    </row>
    <row r="50" spans="1:1" x14ac:dyDescent="0.35">
      <c r="A50" s="3" t="s">
        <v>21</v>
      </c>
    </row>
    <row r="51" spans="1:1" x14ac:dyDescent="0.35">
      <c r="A51" s="3" t="s">
        <v>90</v>
      </c>
    </row>
    <row r="52" spans="1:1" x14ac:dyDescent="0.35">
      <c r="A52" s="3" t="s">
        <v>138</v>
      </c>
    </row>
    <row r="53" spans="1:1" x14ac:dyDescent="0.35">
      <c r="A53" s="3" t="s">
        <v>3</v>
      </c>
    </row>
    <row r="54" spans="1:1" x14ac:dyDescent="0.35">
      <c r="A54" s="3" t="s">
        <v>125</v>
      </c>
    </row>
    <row r="55" spans="1:1" x14ac:dyDescent="0.35">
      <c r="A55" s="3" t="s">
        <v>22</v>
      </c>
    </row>
    <row r="56" spans="1:1" x14ac:dyDescent="0.35">
      <c r="A56" s="3" t="s">
        <v>23</v>
      </c>
    </row>
    <row r="57" spans="1:1" x14ac:dyDescent="0.35">
      <c r="A57" s="3" t="s">
        <v>91</v>
      </c>
    </row>
    <row r="58" spans="1:1" x14ac:dyDescent="0.35">
      <c r="A58" s="3" t="s">
        <v>139</v>
      </c>
    </row>
    <row r="59" spans="1:1" x14ac:dyDescent="0.35">
      <c r="A59" s="3" t="s">
        <v>126</v>
      </c>
    </row>
    <row r="60" spans="1:1" x14ac:dyDescent="0.35">
      <c r="A60" s="3" t="s">
        <v>67</v>
      </c>
    </row>
    <row r="61" spans="1:1" x14ac:dyDescent="0.35">
      <c r="A61" s="3" t="s">
        <v>33</v>
      </c>
    </row>
    <row r="62" spans="1:1" x14ac:dyDescent="0.35">
      <c r="A62" s="3" t="s">
        <v>140</v>
      </c>
    </row>
    <row r="63" spans="1:1" x14ac:dyDescent="0.35">
      <c r="A63" s="3" t="s">
        <v>114</v>
      </c>
    </row>
    <row r="64" spans="1:1" x14ac:dyDescent="0.35">
      <c r="A64" s="3" t="s">
        <v>24</v>
      </c>
    </row>
    <row r="65" spans="1:1" x14ac:dyDescent="0.35">
      <c r="A65" s="3" t="s">
        <v>49</v>
      </c>
    </row>
    <row r="66" spans="1:1" x14ac:dyDescent="0.35">
      <c r="A66" s="3" t="s">
        <v>141</v>
      </c>
    </row>
    <row r="67" spans="1:1" x14ac:dyDescent="0.35">
      <c r="A67" s="3" t="s">
        <v>35</v>
      </c>
    </row>
    <row r="68" spans="1:1" x14ac:dyDescent="0.35">
      <c r="A68" s="3" t="s">
        <v>4</v>
      </c>
    </row>
    <row r="69" spans="1:1" x14ac:dyDescent="0.35">
      <c r="A69" s="3" t="s">
        <v>142</v>
      </c>
    </row>
    <row r="70" spans="1:1" x14ac:dyDescent="0.35">
      <c r="A70" s="3" t="s">
        <v>68</v>
      </c>
    </row>
    <row r="71" spans="1:1" x14ac:dyDescent="0.35">
      <c r="A71" s="3" t="s">
        <v>36</v>
      </c>
    </row>
    <row r="72" spans="1:1" x14ac:dyDescent="0.35">
      <c r="A72" s="3" t="s">
        <v>37</v>
      </c>
    </row>
    <row r="73" spans="1:1" x14ac:dyDescent="0.35">
      <c r="A73" s="3" t="s">
        <v>38</v>
      </c>
    </row>
    <row r="74" spans="1:1" x14ac:dyDescent="0.35">
      <c r="A74" s="3" t="s">
        <v>69</v>
      </c>
    </row>
    <row r="75" spans="1:1" x14ac:dyDescent="0.35">
      <c r="A75" s="3" t="s">
        <v>70</v>
      </c>
    </row>
    <row r="76" spans="1:1" x14ac:dyDescent="0.35">
      <c r="A76" s="3" t="s">
        <v>25</v>
      </c>
    </row>
    <row r="77" spans="1:1" x14ac:dyDescent="0.35">
      <c r="A77" s="3" t="s">
        <v>71</v>
      </c>
    </row>
    <row r="78" spans="1:1" x14ac:dyDescent="0.35">
      <c r="A78" s="3" t="s">
        <v>144</v>
      </c>
    </row>
    <row r="79" spans="1:1" x14ac:dyDescent="0.35">
      <c r="A79" s="3" t="s">
        <v>145</v>
      </c>
    </row>
    <row r="80" spans="1:1" x14ac:dyDescent="0.35">
      <c r="A80" s="3" t="s">
        <v>163</v>
      </c>
    </row>
    <row r="81" spans="1:1" x14ac:dyDescent="0.35">
      <c r="A81" s="3" t="s">
        <v>39</v>
      </c>
    </row>
    <row r="82" spans="1:1" x14ac:dyDescent="0.35">
      <c r="A82" s="3" t="s">
        <v>50</v>
      </c>
    </row>
    <row r="83" spans="1:1" x14ac:dyDescent="0.35">
      <c r="A83" s="3" t="s">
        <v>115</v>
      </c>
    </row>
    <row r="84" spans="1:1" x14ac:dyDescent="0.35">
      <c r="A84" s="3" t="s">
        <v>51</v>
      </c>
    </row>
    <row r="85" spans="1:1" x14ac:dyDescent="0.35">
      <c r="A85" s="3" t="s">
        <v>5</v>
      </c>
    </row>
    <row r="86" spans="1:1" x14ac:dyDescent="0.35">
      <c r="A86" s="3" t="s">
        <v>52</v>
      </c>
    </row>
    <row r="87" spans="1:1" x14ac:dyDescent="0.35">
      <c r="A87" s="3" t="s">
        <v>128</v>
      </c>
    </row>
    <row r="88" spans="1:1" x14ac:dyDescent="0.35">
      <c r="A88" s="3" t="s">
        <v>59</v>
      </c>
    </row>
    <row r="89" spans="1:1" x14ac:dyDescent="0.35">
      <c r="A89" s="3" t="s">
        <v>94</v>
      </c>
    </row>
    <row r="90" spans="1:1" x14ac:dyDescent="0.35">
      <c r="A90" s="3" t="s">
        <v>72</v>
      </c>
    </row>
    <row r="91" spans="1:1" x14ac:dyDescent="0.35">
      <c r="A91" s="3" t="s">
        <v>27</v>
      </c>
    </row>
    <row r="92" spans="1:1" x14ac:dyDescent="0.35">
      <c r="A92" s="3" t="s">
        <v>60</v>
      </c>
    </row>
    <row r="93" spans="1:1" x14ac:dyDescent="0.35">
      <c r="A93" s="3" t="s">
        <v>28</v>
      </c>
    </row>
    <row r="94" spans="1:1" x14ac:dyDescent="0.35">
      <c r="A94" s="3" t="s">
        <v>130</v>
      </c>
    </row>
    <row r="95" spans="1:1" x14ac:dyDescent="0.35">
      <c r="A95" s="3" t="s">
        <v>116</v>
      </c>
    </row>
    <row r="96" spans="1:1" x14ac:dyDescent="0.35">
      <c r="A96" s="3" t="s">
        <v>61</v>
      </c>
    </row>
    <row r="97" spans="1:1" x14ac:dyDescent="0.35">
      <c r="A97" s="3" t="s">
        <v>96</v>
      </c>
    </row>
    <row r="98" spans="1:1" x14ac:dyDescent="0.35">
      <c r="A98" s="3" t="s">
        <v>29</v>
      </c>
    </row>
    <row r="99" spans="1:1" x14ac:dyDescent="0.35">
      <c r="A99" s="3" t="s">
        <v>40</v>
      </c>
    </row>
    <row r="100" spans="1:1" x14ac:dyDescent="0.35">
      <c r="A100" s="3" t="s">
        <v>164</v>
      </c>
    </row>
    <row r="101" spans="1:1" x14ac:dyDescent="0.35">
      <c r="A101" s="3" t="s">
        <v>62</v>
      </c>
    </row>
    <row r="102" spans="1:1" x14ac:dyDescent="0.35">
      <c r="A102" s="3" t="s">
        <v>97</v>
      </c>
    </row>
    <row r="103" spans="1:1" x14ac:dyDescent="0.35">
      <c r="A103" s="3" t="s">
        <v>98</v>
      </c>
    </row>
    <row r="104" spans="1:1" x14ac:dyDescent="0.35">
      <c r="A104" s="3" t="s">
        <v>41</v>
      </c>
    </row>
    <row r="105" spans="1:1" x14ac:dyDescent="0.35">
      <c r="A105" s="3" t="s">
        <v>73</v>
      </c>
    </row>
    <row r="106" spans="1:1" x14ac:dyDescent="0.35">
      <c r="A106" s="3" t="s">
        <v>74</v>
      </c>
    </row>
    <row r="107" spans="1:1" x14ac:dyDescent="0.35">
      <c r="A107" s="3" t="s">
        <v>6</v>
      </c>
    </row>
    <row r="108" spans="1:1" x14ac:dyDescent="0.35">
      <c r="A108" s="3" t="s">
        <v>100</v>
      </c>
    </row>
    <row r="109" spans="1:1" x14ac:dyDescent="0.35">
      <c r="A109" s="3" t="s">
        <v>75</v>
      </c>
    </row>
    <row r="110" spans="1:1" x14ac:dyDescent="0.35">
      <c r="A110" s="3" t="s">
        <v>101</v>
      </c>
    </row>
    <row r="111" spans="1:1" x14ac:dyDescent="0.35">
      <c r="A111" s="3" t="s">
        <v>8</v>
      </c>
    </row>
    <row r="112" spans="1:1" x14ac:dyDescent="0.35">
      <c r="A112" s="3" t="s">
        <v>63</v>
      </c>
    </row>
    <row r="113" spans="1:1" x14ac:dyDescent="0.35">
      <c r="A113" s="3" t="s">
        <v>9</v>
      </c>
    </row>
    <row r="114" spans="1:1" x14ac:dyDescent="0.35">
      <c r="A114" s="3" t="s">
        <v>165</v>
      </c>
    </row>
    <row r="115" spans="1:1" x14ac:dyDescent="0.35">
      <c r="A115" s="3" t="s">
        <v>149</v>
      </c>
    </row>
    <row r="116" spans="1:1" x14ac:dyDescent="0.35">
      <c r="A116" s="3" t="s">
        <v>76</v>
      </c>
    </row>
    <row r="117" spans="1:1" x14ac:dyDescent="0.35">
      <c r="A117" s="3" t="s">
        <v>77</v>
      </c>
    </row>
    <row r="118" spans="1:1" x14ac:dyDescent="0.35">
      <c r="A118" s="3" t="s">
        <v>150</v>
      </c>
    </row>
    <row r="119" spans="1:1" x14ac:dyDescent="0.35">
      <c r="A119" s="3" t="s">
        <v>78</v>
      </c>
    </row>
    <row r="120" spans="1:1" x14ac:dyDescent="0.35">
      <c r="A120" s="3" t="s">
        <v>79</v>
      </c>
    </row>
    <row r="121" spans="1:1" x14ac:dyDescent="0.35">
      <c r="A121" s="3" t="s">
        <v>10</v>
      </c>
    </row>
    <row r="122" spans="1:1" x14ac:dyDescent="0.35">
      <c r="A122" s="3" t="s">
        <v>151</v>
      </c>
    </row>
    <row r="123" spans="1:1" x14ac:dyDescent="0.35">
      <c r="A123" s="3" t="s">
        <v>152</v>
      </c>
    </row>
    <row r="124" spans="1:1" x14ac:dyDescent="0.35">
      <c r="A124" s="3" t="s">
        <v>80</v>
      </c>
    </row>
    <row r="125" spans="1:1" x14ac:dyDescent="0.35">
      <c r="A125" s="3" t="s">
        <v>53</v>
      </c>
    </row>
    <row r="126" spans="1:1" x14ac:dyDescent="0.35">
      <c r="A126" s="3" t="s">
        <v>118</v>
      </c>
    </row>
    <row r="127" spans="1:1" x14ac:dyDescent="0.35">
      <c r="A127" s="3" t="s">
        <v>81</v>
      </c>
    </row>
    <row r="128" spans="1:1" x14ac:dyDescent="0.35">
      <c r="A128" s="3" t="s">
        <v>11</v>
      </c>
    </row>
    <row r="129" spans="1:1" x14ac:dyDescent="0.35">
      <c r="A129" s="3" t="s">
        <v>102</v>
      </c>
    </row>
    <row r="130" spans="1:1" x14ac:dyDescent="0.35">
      <c r="A130" s="3" t="s">
        <v>12</v>
      </c>
    </row>
    <row r="131" spans="1:1" x14ac:dyDescent="0.35">
      <c r="A131" s="3" t="s">
        <v>153</v>
      </c>
    </row>
    <row r="132" spans="1:1" x14ac:dyDescent="0.35">
      <c r="A132" s="3" t="s">
        <v>42</v>
      </c>
    </row>
    <row r="133" spans="1:1" x14ac:dyDescent="0.35">
      <c r="A133" s="3" t="s">
        <v>82</v>
      </c>
    </row>
    <row r="134" spans="1:1" x14ac:dyDescent="0.35">
      <c r="A134" s="3" t="s">
        <v>83</v>
      </c>
    </row>
    <row r="135" spans="1:1" x14ac:dyDescent="0.35">
      <c r="A135" s="3" t="s">
        <v>84</v>
      </c>
    </row>
    <row r="136" spans="1:1" x14ac:dyDescent="0.35">
      <c r="A136" s="3" t="s">
        <v>85</v>
      </c>
    </row>
    <row r="137" spans="1:1" x14ac:dyDescent="0.35">
      <c r="A137" s="3" t="s">
        <v>64</v>
      </c>
    </row>
    <row r="138" spans="1:1" x14ac:dyDescent="0.35">
      <c r="A138" s="3" t="s">
        <v>166</v>
      </c>
    </row>
    <row r="139" spans="1:1" x14ac:dyDescent="0.35">
      <c r="A139" s="3" t="s">
        <v>86</v>
      </c>
    </row>
    <row r="140" spans="1:1" x14ac:dyDescent="0.35">
      <c r="A140" s="3" t="s">
        <v>13</v>
      </c>
    </row>
    <row r="141" spans="1:1" x14ac:dyDescent="0.35">
      <c r="A141" s="3" t="s">
        <v>14</v>
      </c>
    </row>
    <row r="142" spans="1:1" x14ac:dyDescent="0.35">
      <c r="A142" s="3" t="s">
        <v>104</v>
      </c>
    </row>
    <row r="143" spans="1:1" x14ac:dyDescent="0.35">
      <c r="A143" s="3" t="s">
        <v>15</v>
      </c>
    </row>
    <row r="144" spans="1:1" x14ac:dyDescent="0.35">
      <c r="A144" s="3" t="s">
        <v>43</v>
      </c>
    </row>
    <row r="145" spans="1:1" x14ac:dyDescent="0.35">
      <c r="A145" s="3" t="s">
        <v>157</v>
      </c>
    </row>
    <row r="146" spans="1:1" x14ac:dyDescent="0.35">
      <c r="A146" s="3" t="s">
        <v>17</v>
      </c>
    </row>
    <row r="147" spans="1:1" x14ac:dyDescent="0.35">
      <c r="A147" s="3" t="s">
        <v>167</v>
      </c>
    </row>
    <row r="148" spans="1:1" x14ac:dyDescent="0.35">
      <c r="A148" s="3" t="s">
        <v>88</v>
      </c>
    </row>
    <row r="149" spans="1:1" x14ac:dyDescent="0.35">
      <c r="A149" s="3" t="s">
        <v>105</v>
      </c>
    </row>
    <row r="150" spans="1:1" x14ac:dyDescent="0.35">
      <c r="A150" s="3" t="s">
        <v>54</v>
      </c>
    </row>
    <row r="151" spans="1:1" x14ac:dyDescent="0.35">
      <c r="A151" s="3" t="s">
        <v>55</v>
      </c>
    </row>
    <row r="152" spans="1:1" x14ac:dyDescent="0.35">
      <c r="A152" s="3" t="s">
        <v>133</v>
      </c>
    </row>
    <row r="153" spans="1:1" x14ac:dyDescent="0.35">
      <c r="A153" s="3" t="s">
        <v>134</v>
      </c>
    </row>
    <row r="154" spans="1:1" x14ac:dyDescent="0.35">
      <c r="A154" s="3" t="s">
        <v>44</v>
      </c>
    </row>
    <row r="155" spans="1:1" x14ac:dyDescent="0.35">
      <c r="A155" s="3" t="s">
        <v>31</v>
      </c>
    </row>
    <row r="156" spans="1:1" x14ac:dyDescent="0.35">
      <c r="A156" s="3" t="s">
        <v>45</v>
      </c>
    </row>
    <row r="157" spans="1:1" x14ac:dyDescent="0.35">
      <c r="A157" s="3" t="s">
        <v>135</v>
      </c>
    </row>
    <row r="158" spans="1:1" x14ac:dyDescent="0.35">
      <c r="A158" s="2" t="s">
        <v>162</v>
      </c>
    </row>
  </sheetData>
  <mergeCells count="1">
    <mergeCell ref="A1:B1"/>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D1D1-CC2A-4BC9-B4E6-369C8B3C5C44}">
  <dimension ref="A1:B158"/>
  <sheetViews>
    <sheetView workbookViewId="0">
      <selection sqref="A1:B1"/>
    </sheetView>
  </sheetViews>
  <sheetFormatPr defaultRowHeight="14.5" x14ac:dyDescent="0.35"/>
  <cols>
    <col min="1" max="1" width="19.26953125" bestFit="1" customWidth="1"/>
    <col min="2" max="2" width="50.54296875" bestFit="1" customWidth="1"/>
  </cols>
  <sheetData>
    <row r="1" spans="1:2" x14ac:dyDescent="0.35">
      <c r="A1" s="103" t="s">
        <v>172</v>
      </c>
      <c r="B1" s="103"/>
    </row>
    <row r="5" spans="1:2" x14ac:dyDescent="0.35">
      <c r="A5" s="4"/>
      <c r="B5" s="4"/>
    </row>
    <row r="6" spans="1:2" x14ac:dyDescent="0.35">
      <c r="A6" s="5" t="s">
        <v>161</v>
      </c>
    </row>
    <row r="7" spans="1:2" x14ac:dyDescent="0.35">
      <c r="A7" s="3" t="s">
        <v>137</v>
      </c>
    </row>
    <row r="8" spans="1:2" x14ac:dyDescent="0.35">
      <c r="A8" s="3" t="s">
        <v>1</v>
      </c>
    </row>
    <row r="9" spans="1:2" x14ac:dyDescent="0.35">
      <c r="A9" s="3" t="s">
        <v>66</v>
      </c>
    </row>
    <row r="10" spans="1:2" x14ac:dyDescent="0.35">
      <c r="A10" s="3" t="s">
        <v>121</v>
      </c>
    </row>
    <row r="11" spans="1:2" x14ac:dyDescent="0.35">
      <c r="A11" s="3" t="s">
        <v>2</v>
      </c>
    </row>
    <row r="12" spans="1:2" x14ac:dyDescent="0.35">
      <c r="A12" s="3" t="s">
        <v>47</v>
      </c>
    </row>
    <row r="13" spans="1:2" x14ac:dyDescent="0.35">
      <c r="A13" s="3" t="s">
        <v>107</v>
      </c>
    </row>
    <row r="14" spans="1:2" x14ac:dyDescent="0.35">
      <c r="A14" s="3" t="s">
        <v>160</v>
      </c>
    </row>
    <row r="15" spans="1:2" x14ac:dyDescent="0.35">
      <c r="A15" s="3" t="s">
        <v>58</v>
      </c>
    </row>
    <row r="16" spans="1:2" x14ac:dyDescent="0.35">
      <c r="A16" s="3" t="s">
        <v>108</v>
      </c>
    </row>
    <row r="17" spans="1:1" x14ac:dyDescent="0.35">
      <c r="A17" s="3" t="s">
        <v>122</v>
      </c>
    </row>
    <row r="18" spans="1:1" x14ac:dyDescent="0.35">
      <c r="A18" s="3" t="s">
        <v>109</v>
      </c>
    </row>
    <row r="19" spans="1:1" x14ac:dyDescent="0.35">
      <c r="A19" s="3" t="s">
        <v>123</v>
      </c>
    </row>
    <row r="20" spans="1:1" x14ac:dyDescent="0.35">
      <c r="A20" s="3" t="s">
        <v>110</v>
      </c>
    </row>
    <row r="21" spans="1:1" x14ac:dyDescent="0.35">
      <c r="A21" s="3" t="s">
        <v>111</v>
      </c>
    </row>
    <row r="22" spans="1:1" x14ac:dyDescent="0.35">
      <c r="A22" s="3" t="s">
        <v>112</v>
      </c>
    </row>
    <row r="23" spans="1:1" x14ac:dyDescent="0.35">
      <c r="A23" s="3" t="s">
        <v>19</v>
      </c>
    </row>
    <row r="24" spans="1:1" x14ac:dyDescent="0.35">
      <c r="A24" s="3" t="s">
        <v>20</v>
      </c>
    </row>
    <row r="25" spans="1:1" x14ac:dyDescent="0.35">
      <c r="A25" s="3" t="s">
        <v>124</v>
      </c>
    </row>
    <row r="26" spans="1:1" x14ac:dyDescent="0.35">
      <c r="A26" s="3" t="s">
        <v>21</v>
      </c>
    </row>
    <row r="27" spans="1:1" x14ac:dyDescent="0.35">
      <c r="A27" s="3" t="s">
        <v>90</v>
      </c>
    </row>
    <row r="28" spans="1:1" x14ac:dyDescent="0.35">
      <c r="A28" s="3" t="s">
        <v>138</v>
      </c>
    </row>
    <row r="29" spans="1:1" x14ac:dyDescent="0.35">
      <c r="A29" s="3" t="s">
        <v>3</v>
      </c>
    </row>
    <row r="30" spans="1:1" x14ac:dyDescent="0.35">
      <c r="A30" s="3" t="s">
        <v>125</v>
      </c>
    </row>
    <row r="31" spans="1:1" x14ac:dyDescent="0.35">
      <c r="A31" s="3" t="s">
        <v>22</v>
      </c>
    </row>
    <row r="32" spans="1:1" x14ac:dyDescent="0.35">
      <c r="A32" s="3" t="s">
        <v>23</v>
      </c>
    </row>
    <row r="33" spans="1:1" x14ac:dyDescent="0.35">
      <c r="A33" s="3" t="s">
        <v>91</v>
      </c>
    </row>
    <row r="34" spans="1:1" x14ac:dyDescent="0.35">
      <c r="A34" s="3" t="s">
        <v>139</v>
      </c>
    </row>
    <row r="35" spans="1:1" x14ac:dyDescent="0.35">
      <c r="A35" s="3" t="s">
        <v>126</v>
      </c>
    </row>
    <row r="36" spans="1:1" x14ac:dyDescent="0.35">
      <c r="A36" s="3" t="s">
        <v>113</v>
      </c>
    </row>
    <row r="37" spans="1:1" x14ac:dyDescent="0.35">
      <c r="A37" s="3" t="s">
        <v>67</v>
      </c>
    </row>
    <row r="38" spans="1:1" x14ac:dyDescent="0.35">
      <c r="A38" s="3" t="s">
        <v>33</v>
      </c>
    </row>
    <row r="39" spans="1:1" x14ac:dyDescent="0.35">
      <c r="A39" s="3" t="s">
        <v>140</v>
      </c>
    </row>
    <row r="40" spans="1:1" x14ac:dyDescent="0.35">
      <c r="A40" s="3" t="s">
        <v>48</v>
      </c>
    </row>
    <row r="41" spans="1:1" x14ac:dyDescent="0.35">
      <c r="A41" s="3" t="s">
        <v>114</v>
      </c>
    </row>
    <row r="42" spans="1:1" x14ac:dyDescent="0.35">
      <c r="A42" s="3" t="s">
        <v>34</v>
      </c>
    </row>
    <row r="43" spans="1:1" x14ac:dyDescent="0.35">
      <c r="A43" s="3" t="s">
        <v>24</v>
      </c>
    </row>
    <row r="44" spans="1:1" x14ac:dyDescent="0.35">
      <c r="A44" s="3" t="s">
        <v>49</v>
      </c>
    </row>
    <row r="45" spans="1:1" x14ac:dyDescent="0.35">
      <c r="A45" s="3" t="s">
        <v>141</v>
      </c>
    </row>
    <row r="46" spans="1:1" x14ac:dyDescent="0.35">
      <c r="A46" s="3" t="s">
        <v>35</v>
      </c>
    </row>
    <row r="47" spans="1:1" x14ac:dyDescent="0.35">
      <c r="A47" s="3" t="s">
        <v>4</v>
      </c>
    </row>
    <row r="48" spans="1:1" x14ac:dyDescent="0.35">
      <c r="A48" s="3" t="s">
        <v>142</v>
      </c>
    </row>
    <row r="49" spans="1:1" x14ac:dyDescent="0.35">
      <c r="A49" s="3" t="s">
        <v>68</v>
      </c>
    </row>
    <row r="50" spans="1:1" x14ac:dyDescent="0.35">
      <c r="A50" s="3" t="s">
        <v>36</v>
      </c>
    </row>
    <row r="51" spans="1:1" x14ac:dyDescent="0.35">
      <c r="A51" s="3" t="s">
        <v>37</v>
      </c>
    </row>
    <row r="52" spans="1:1" x14ac:dyDescent="0.35">
      <c r="A52" s="3" t="s">
        <v>143</v>
      </c>
    </row>
    <row r="53" spans="1:1" x14ac:dyDescent="0.35">
      <c r="A53" s="3" t="s">
        <v>38</v>
      </c>
    </row>
    <row r="54" spans="1:1" x14ac:dyDescent="0.35">
      <c r="A54" s="3" t="s">
        <v>92</v>
      </c>
    </row>
    <row r="55" spans="1:1" x14ac:dyDescent="0.35">
      <c r="A55" s="3" t="s">
        <v>69</v>
      </c>
    </row>
    <row r="56" spans="1:1" x14ac:dyDescent="0.35">
      <c r="A56" s="3" t="s">
        <v>70</v>
      </c>
    </row>
    <row r="57" spans="1:1" x14ac:dyDescent="0.35">
      <c r="A57" s="3" t="s">
        <v>93</v>
      </c>
    </row>
    <row r="58" spans="1:1" x14ac:dyDescent="0.35">
      <c r="A58" s="3" t="s">
        <v>25</v>
      </c>
    </row>
    <row r="59" spans="1:1" x14ac:dyDescent="0.35">
      <c r="A59" s="3" t="s">
        <v>71</v>
      </c>
    </row>
    <row r="60" spans="1:1" x14ac:dyDescent="0.35">
      <c r="A60" s="3" t="s">
        <v>144</v>
      </c>
    </row>
    <row r="61" spans="1:1" x14ac:dyDescent="0.35">
      <c r="A61" s="3" t="s">
        <v>145</v>
      </c>
    </row>
    <row r="62" spans="1:1" x14ac:dyDescent="0.35">
      <c r="A62" s="3" t="s">
        <v>163</v>
      </c>
    </row>
    <row r="63" spans="1:1" x14ac:dyDescent="0.35">
      <c r="A63" s="3" t="s">
        <v>39</v>
      </c>
    </row>
    <row r="64" spans="1:1" x14ac:dyDescent="0.35">
      <c r="A64" s="3" t="s">
        <v>127</v>
      </c>
    </row>
    <row r="65" spans="1:1" x14ac:dyDescent="0.35">
      <c r="A65" s="3" t="s">
        <v>50</v>
      </c>
    </row>
    <row r="66" spans="1:1" x14ac:dyDescent="0.35">
      <c r="A66" s="3" t="s">
        <v>115</v>
      </c>
    </row>
    <row r="67" spans="1:1" x14ac:dyDescent="0.35">
      <c r="A67" s="3" t="s">
        <v>51</v>
      </c>
    </row>
    <row r="68" spans="1:1" x14ac:dyDescent="0.35">
      <c r="A68" s="3" t="s">
        <v>5</v>
      </c>
    </row>
    <row r="69" spans="1:1" x14ac:dyDescent="0.35">
      <c r="A69" s="3" t="s">
        <v>52</v>
      </c>
    </row>
    <row r="70" spans="1:1" x14ac:dyDescent="0.35">
      <c r="A70" s="3" t="s">
        <v>146</v>
      </c>
    </row>
    <row r="71" spans="1:1" x14ac:dyDescent="0.35">
      <c r="A71" s="3" t="s">
        <v>128</v>
      </c>
    </row>
    <row r="72" spans="1:1" x14ac:dyDescent="0.35">
      <c r="A72" s="3" t="s">
        <v>59</v>
      </c>
    </row>
    <row r="73" spans="1:1" x14ac:dyDescent="0.35">
      <c r="A73" s="3" t="s">
        <v>94</v>
      </c>
    </row>
    <row r="74" spans="1:1" x14ac:dyDescent="0.35">
      <c r="A74" s="3" t="s">
        <v>72</v>
      </c>
    </row>
    <row r="75" spans="1:1" x14ac:dyDescent="0.35">
      <c r="A75" s="3" t="s">
        <v>95</v>
      </c>
    </row>
    <row r="76" spans="1:1" x14ac:dyDescent="0.35">
      <c r="A76" s="3" t="s">
        <v>27</v>
      </c>
    </row>
    <row r="77" spans="1:1" x14ac:dyDescent="0.35">
      <c r="A77" s="3" t="s">
        <v>60</v>
      </c>
    </row>
    <row r="78" spans="1:1" x14ac:dyDescent="0.35">
      <c r="A78" s="3" t="s">
        <v>46</v>
      </c>
    </row>
    <row r="79" spans="1:1" x14ac:dyDescent="0.35">
      <c r="A79" s="3" t="s">
        <v>28</v>
      </c>
    </row>
    <row r="80" spans="1:1" x14ac:dyDescent="0.35">
      <c r="A80" s="3" t="s">
        <v>129</v>
      </c>
    </row>
    <row r="81" spans="1:1" x14ac:dyDescent="0.35">
      <c r="A81" s="3" t="s">
        <v>130</v>
      </c>
    </row>
    <row r="82" spans="1:1" x14ac:dyDescent="0.35">
      <c r="A82" s="3" t="s">
        <v>116</v>
      </c>
    </row>
    <row r="83" spans="1:1" x14ac:dyDescent="0.35">
      <c r="A83" s="3" t="s">
        <v>61</v>
      </c>
    </row>
    <row r="84" spans="1:1" x14ac:dyDescent="0.35">
      <c r="A84" s="3" t="s">
        <v>117</v>
      </c>
    </row>
    <row r="85" spans="1:1" x14ac:dyDescent="0.35">
      <c r="A85" s="3" t="s">
        <v>96</v>
      </c>
    </row>
    <row r="86" spans="1:1" x14ac:dyDescent="0.35">
      <c r="A86" s="3" t="s">
        <v>29</v>
      </c>
    </row>
    <row r="87" spans="1:1" x14ac:dyDescent="0.35">
      <c r="A87" s="3" t="s">
        <v>40</v>
      </c>
    </row>
    <row r="88" spans="1:1" x14ac:dyDescent="0.35">
      <c r="A88" s="3" t="s">
        <v>164</v>
      </c>
    </row>
    <row r="89" spans="1:1" x14ac:dyDescent="0.35">
      <c r="A89" s="3" t="s">
        <v>62</v>
      </c>
    </row>
    <row r="90" spans="1:1" x14ac:dyDescent="0.35">
      <c r="A90" s="3" t="s">
        <v>97</v>
      </c>
    </row>
    <row r="91" spans="1:1" x14ac:dyDescent="0.35">
      <c r="A91" s="3" t="s">
        <v>98</v>
      </c>
    </row>
    <row r="92" spans="1:1" x14ac:dyDescent="0.35">
      <c r="A92" s="3" t="s">
        <v>41</v>
      </c>
    </row>
    <row r="93" spans="1:1" x14ac:dyDescent="0.35">
      <c r="A93" s="3" t="s">
        <v>99</v>
      </c>
    </row>
    <row r="94" spans="1:1" x14ac:dyDescent="0.35">
      <c r="A94" s="3" t="s">
        <v>73</v>
      </c>
    </row>
    <row r="95" spans="1:1" x14ac:dyDescent="0.35">
      <c r="A95" s="3" t="s">
        <v>74</v>
      </c>
    </row>
    <row r="96" spans="1:1" x14ac:dyDescent="0.35">
      <c r="A96" s="3" t="s">
        <v>6</v>
      </c>
    </row>
    <row r="97" spans="1:1" x14ac:dyDescent="0.35">
      <c r="A97" s="3" t="s">
        <v>100</v>
      </c>
    </row>
    <row r="98" spans="1:1" x14ac:dyDescent="0.35">
      <c r="A98" s="3" t="s">
        <v>7</v>
      </c>
    </row>
    <row r="99" spans="1:1" x14ac:dyDescent="0.35">
      <c r="A99" s="3" t="s">
        <v>75</v>
      </c>
    </row>
    <row r="100" spans="1:1" x14ac:dyDescent="0.35">
      <c r="A100" s="3" t="s">
        <v>101</v>
      </c>
    </row>
    <row r="101" spans="1:1" x14ac:dyDescent="0.35">
      <c r="A101" s="3" t="s">
        <v>8</v>
      </c>
    </row>
    <row r="102" spans="1:1" x14ac:dyDescent="0.35">
      <c r="A102" s="3" t="s">
        <v>147</v>
      </c>
    </row>
    <row r="103" spans="1:1" x14ac:dyDescent="0.35">
      <c r="A103" s="3" t="s">
        <v>63</v>
      </c>
    </row>
    <row r="104" spans="1:1" x14ac:dyDescent="0.35">
      <c r="A104" s="3" t="s">
        <v>131</v>
      </c>
    </row>
    <row r="105" spans="1:1" x14ac:dyDescent="0.35">
      <c r="A105" s="3" t="s">
        <v>9</v>
      </c>
    </row>
    <row r="106" spans="1:1" x14ac:dyDescent="0.35">
      <c r="A106" s="3" t="s">
        <v>165</v>
      </c>
    </row>
    <row r="107" spans="1:1" x14ac:dyDescent="0.35">
      <c r="A107" s="3" t="s">
        <v>149</v>
      </c>
    </row>
    <row r="108" spans="1:1" x14ac:dyDescent="0.35">
      <c r="A108" s="3" t="s">
        <v>76</v>
      </c>
    </row>
    <row r="109" spans="1:1" x14ac:dyDescent="0.35">
      <c r="A109" s="3" t="s">
        <v>77</v>
      </c>
    </row>
    <row r="110" spans="1:1" x14ac:dyDescent="0.35">
      <c r="A110" s="3" t="s">
        <v>150</v>
      </c>
    </row>
    <row r="111" spans="1:1" x14ac:dyDescent="0.35">
      <c r="A111" s="3" t="s">
        <v>78</v>
      </c>
    </row>
    <row r="112" spans="1:1" x14ac:dyDescent="0.35">
      <c r="A112" s="3" t="s">
        <v>79</v>
      </c>
    </row>
    <row r="113" spans="1:1" x14ac:dyDescent="0.35">
      <c r="A113" s="3" t="s">
        <v>10</v>
      </c>
    </row>
    <row r="114" spans="1:1" x14ac:dyDescent="0.35">
      <c r="A114" s="3" t="s">
        <v>151</v>
      </c>
    </row>
    <row r="115" spans="1:1" x14ac:dyDescent="0.35">
      <c r="A115" s="3" t="s">
        <v>152</v>
      </c>
    </row>
    <row r="116" spans="1:1" x14ac:dyDescent="0.35">
      <c r="A116" s="3" t="s">
        <v>80</v>
      </c>
    </row>
    <row r="117" spans="1:1" x14ac:dyDescent="0.35">
      <c r="A117" s="3" t="s">
        <v>53</v>
      </c>
    </row>
    <row r="118" spans="1:1" x14ac:dyDescent="0.35">
      <c r="A118" s="3" t="s">
        <v>118</v>
      </c>
    </row>
    <row r="119" spans="1:1" x14ac:dyDescent="0.35">
      <c r="A119" s="3" t="s">
        <v>81</v>
      </c>
    </row>
    <row r="120" spans="1:1" x14ac:dyDescent="0.35">
      <c r="A120" s="3" t="s">
        <v>11</v>
      </c>
    </row>
    <row r="121" spans="1:1" x14ac:dyDescent="0.35">
      <c r="A121" s="3" t="s">
        <v>102</v>
      </c>
    </row>
    <row r="122" spans="1:1" x14ac:dyDescent="0.35">
      <c r="A122" s="3" t="s">
        <v>12</v>
      </c>
    </row>
    <row r="123" spans="1:1" x14ac:dyDescent="0.35">
      <c r="A123" s="3" t="s">
        <v>153</v>
      </c>
    </row>
    <row r="124" spans="1:1" x14ac:dyDescent="0.35">
      <c r="A124" s="3" t="s">
        <v>42</v>
      </c>
    </row>
    <row r="125" spans="1:1" x14ac:dyDescent="0.35">
      <c r="A125" s="3" t="s">
        <v>82</v>
      </c>
    </row>
    <row r="126" spans="1:1" x14ac:dyDescent="0.35">
      <c r="A126" s="3" t="s">
        <v>132</v>
      </c>
    </row>
    <row r="127" spans="1:1" x14ac:dyDescent="0.35">
      <c r="A127" s="3" t="s">
        <v>83</v>
      </c>
    </row>
    <row r="128" spans="1:1" x14ac:dyDescent="0.35">
      <c r="A128" s="3" t="s">
        <v>84</v>
      </c>
    </row>
    <row r="129" spans="1:1" x14ac:dyDescent="0.35">
      <c r="A129" s="3" t="s">
        <v>85</v>
      </c>
    </row>
    <row r="130" spans="1:1" x14ac:dyDescent="0.35">
      <c r="A130" s="3" t="s">
        <v>64</v>
      </c>
    </row>
    <row r="131" spans="1:1" x14ac:dyDescent="0.35">
      <c r="A131" s="3" t="s">
        <v>154</v>
      </c>
    </row>
    <row r="132" spans="1:1" x14ac:dyDescent="0.35">
      <c r="A132" s="3" t="s">
        <v>166</v>
      </c>
    </row>
    <row r="133" spans="1:1" x14ac:dyDescent="0.35">
      <c r="A133" s="3" t="s">
        <v>86</v>
      </c>
    </row>
    <row r="134" spans="1:1" x14ac:dyDescent="0.35">
      <c r="A134" s="3" t="s">
        <v>13</v>
      </c>
    </row>
    <row r="135" spans="1:1" x14ac:dyDescent="0.35">
      <c r="A135" s="3" t="s">
        <v>14</v>
      </c>
    </row>
    <row r="136" spans="1:1" x14ac:dyDescent="0.35">
      <c r="A136" s="3" t="s">
        <v>103</v>
      </c>
    </row>
    <row r="137" spans="1:1" x14ac:dyDescent="0.35">
      <c r="A137" s="3" t="s">
        <v>119</v>
      </c>
    </row>
    <row r="138" spans="1:1" x14ac:dyDescent="0.35">
      <c r="A138" s="3" t="s">
        <v>156</v>
      </c>
    </row>
    <row r="139" spans="1:1" x14ac:dyDescent="0.35">
      <c r="A139" s="3" t="s">
        <v>104</v>
      </c>
    </row>
    <row r="140" spans="1:1" x14ac:dyDescent="0.35">
      <c r="A140" s="3" t="s">
        <v>15</v>
      </c>
    </row>
    <row r="141" spans="1:1" x14ac:dyDescent="0.35">
      <c r="A141" s="3" t="s">
        <v>43</v>
      </c>
    </row>
    <row r="142" spans="1:1" x14ac:dyDescent="0.35">
      <c r="A142" s="3" t="s">
        <v>157</v>
      </c>
    </row>
    <row r="143" spans="1:1" x14ac:dyDescent="0.35">
      <c r="A143" s="3" t="s">
        <v>16</v>
      </c>
    </row>
    <row r="144" spans="1:1" x14ac:dyDescent="0.35">
      <c r="A144" s="3" t="s">
        <v>158</v>
      </c>
    </row>
    <row r="145" spans="1:1" x14ac:dyDescent="0.35">
      <c r="A145" s="3" t="s">
        <v>17</v>
      </c>
    </row>
    <row r="146" spans="1:1" x14ac:dyDescent="0.35">
      <c r="A146" s="3" t="s">
        <v>167</v>
      </c>
    </row>
    <row r="147" spans="1:1" x14ac:dyDescent="0.35">
      <c r="A147" s="3" t="s">
        <v>88</v>
      </c>
    </row>
    <row r="148" spans="1:1" x14ac:dyDescent="0.35">
      <c r="A148" s="3" t="s">
        <v>105</v>
      </c>
    </row>
    <row r="149" spans="1:1" x14ac:dyDescent="0.35">
      <c r="A149" s="3" t="s">
        <v>54</v>
      </c>
    </row>
    <row r="150" spans="1:1" x14ac:dyDescent="0.35">
      <c r="A150" s="3" t="s">
        <v>55</v>
      </c>
    </row>
    <row r="151" spans="1:1" x14ac:dyDescent="0.35">
      <c r="A151" s="3" t="s">
        <v>133</v>
      </c>
    </row>
    <row r="152" spans="1:1" x14ac:dyDescent="0.35">
      <c r="A152" s="3" t="s">
        <v>134</v>
      </c>
    </row>
    <row r="153" spans="1:1" x14ac:dyDescent="0.35">
      <c r="A153" s="3" t="s">
        <v>56</v>
      </c>
    </row>
    <row r="154" spans="1:1" x14ac:dyDescent="0.35">
      <c r="A154" s="3" t="s">
        <v>44</v>
      </c>
    </row>
    <row r="155" spans="1:1" x14ac:dyDescent="0.35">
      <c r="A155" s="3" t="s">
        <v>31</v>
      </c>
    </row>
    <row r="156" spans="1:1" x14ac:dyDescent="0.35">
      <c r="A156" s="3" t="s">
        <v>45</v>
      </c>
    </row>
    <row r="157" spans="1:1" x14ac:dyDescent="0.35">
      <c r="A157" s="3" t="s">
        <v>135</v>
      </c>
    </row>
    <row r="158" spans="1:1" x14ac:dyDescent="0.35">
      <c r="A158" s="3" t="s">
        <v>162</v>
      </c>
    </row>
  </sheetData>
  <mergeCells count="1">
    <mergeCell ref="A1:B1"/>
  </mergeCell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912D-805C-4C03-9412-A51ED1553F3D}">
  <dimension ref="A1:B162"/>
  <sheetViews>
    <sheetView workbookViewId="0">
      <selection activeCell="B19" sqref="B19"/>
    </sheetView>
  </sheetViews>
  <sheetFormatPr defaultRowHeight="14.5" x14ac:dyDescent="0.35"/>
  <cols>
    <col min="1" max="1" width="19.26953125" bestFit="1" customWidth="1"/>
    <col min="2" max="2" width="50.54296875" bestFit="1" customWidth="1"/>
  </cols>
  <sheetData>
    <row r="1" spans="1:2" x14ac:dyDescent="0.35">
      <c r="A1" s="103" t="s">
        <v>173</v>
      </c>
      <c r="B1" s="103"/>
    </row>
    <row r="4" spans="1:2" x14ac:dyDescent="0.35">
      <c r="A4" s="104"/>
      <c r="B4" s="104"/>
    </row>
    <row r="10" spans="1:2" x14ac:dyDescent="0.35">
      <c r="A10" s="5" t="s">
        <v>161</v>
      </c>
    </row>
    <row r="11" spans="1:2" x14ac:dyDescent="0.35">
      <c r="A11" s="3" t="s">
        <v>107</v>
      </c>
    </row>
    <row r="12" spans="1:2" x14ac:dyDescent="0.35">
      <c r="A12" s="3" t="s">
        <v>122</v>
      </c>
    </row>
    <row r="13" spans="1:2" x14ac:dyDescent="0.35">
      <c r="A13" s="3" t="s">
        <v>109</v>
      </c>
    </row>
    <row r="14" spans="1:2" x14ac:dyDescent="0.35">
      <c r="A14" s="3" t="s">
        <v>111</v>
      </c>
    </row>
    <row r="15" spans="1:2" x14ac:dyDescent="0.35">
      <c r="A15" s="3" t="s">
        <v>112</v>
      </c>
    </row>
    <row r="16" spans="1:2" x14ac:dyDescent="0.35">
      <c r="A16" s="3" t="s">
        <v>113</v>
      </c>
    </row>
    <row r="17" spans="1:1" x14ac:dyDescent="0.35">
      <c r="A17" s="3" t="s">
        <v>48</v>
      </c>
    </row>
    <row r="18" spans="1:1" x14ac:dyDescent="0.35">
      <c r="A18" s="3" t="s">
        <v>34</v>
      </c>
    </row>
    <row r="19" spans="1:1" x14ac:dyDescent="0.35">
      <c r="A19" s="3" t="s">
        <v>143</v>
      </c>
    </row>
    <row r="20" spans="1:1" x14ac:dyDescent="0.35">
      <c r="A20" s="3" t="s">
        <v>92</v>
      </c>
    </row>
    <row r="21" spans="1:1" x14ac:dyDescent="0.35">
      <c r="A21" s="3" t="s">
        <v>93</v>
      </c>
    </row>
    <row r="22" spans="1:1" x14ac:dyDescent="0.35">
      <c r="A22" s="3" t="s">
        <v>127</v>
      </c>
    </row>
    <row r="23" spans="1:1" x14ac:dyDescent="0.35">
      <c r="A23" s="3" t="s">
        <v>146</v>
      </c>
    </row>
    <row r="24" spans="1:1" x14ac:dyDescent="0.35">
      <c r="A24" s="3" t="s">
        <v>95</v>
      </c>
    </row>
    <row r="25" spans="1:1" x14ac:dyDescent="0.35">
      <c r="A25" s="3" t="s">
        <v>46</v>
      </c>
    </row>
    <row r="26" spans="1:1" x14ac:dyDescent="0.35">
      <c r="A26" s="3" t="s">
        <v>129</v>
      </c>
    </row>
    <row r="27" spans="1:1" x14ac:dyDescent="0.35">
      <c r="A27" s="3" t="s">
        <v>117</v>
      </c>
    </row>
    <row r="28" spans="1:1" x14ac:dyDescent="0.35">
      <c r="A28" s="3" t="s">
        <v>99</v>
      </c>
    </row>
    <row r="29" spans="1:1" x14ac:dyDescent="0.35">
      <c r="A29" s="3" t="s">
        <v>7</v>
      </c>
    </row>
    <row r="30" spans="1:1" x14ac:dyDescent="0.35">
      <c r="A30" s="3" t="s">
        <v>147</v>
      </c>
    </row>
    <row r="31" spans="1:1" x14ac:dyDescent="0.35">
      <c r="A31" s="3" t="s">
        <v>131</v>
      </c>
    </row>
    <row r="32" spans="1:1" x14ac:dyDescent="0.35">
      <c r="A32" s="3" t="s">
        <v>132</v>
      </c>
    </row>
    <row r="33" spans="1:1" x14ac:dyDescent="0.35">
      <c r="A33" s="3" t="s">
        <v>154</v>
      </c>
    </row>
    <row r="34" spans="1:1" x14ac:dyDescent="0.35">
      <c r="A34" s="3" t="s">
        <v>103</v>
      </c>
    </row>
    <row r="35" spans="1:1" x14ac:dyDescent="0.35">
      <c r="A35" s="3" t="s">
        <v>119</v>
      </c>
    </row>
    <row r="36" spans="1:1" x14ac:dyDescent="0.35">
      <c r="A36" s="3" t="s">
        <v>156</v>
      </c>
    </row>
    <row r="37" spans="1:1" x14ac:dyDescent="0.35">
      <c r="A37" s="3" t="s">
        <v>16</v>
      </c>
    </row>
    <row r="38" spans="1:1" x14ac:dyDescent="0.35">
      <c r="A38" s="3" t="s">
        <v>158</v>
      </c>
    </row>
    <row r="39" spans="1:1" x14ac:dyDescent="0.35">
      <c r="A39" s="3" t="s">
        <v>56</v>
      </c>
    </row>
    <row r="40" spans="1:1" x14ac:dyDescent="0.35">
      <c r="A40" s="3" t="s">
        <v>124</v>
      </c>
    </row>
    <row r="41" spans="1:1" x14ac:dyDescent="0.35">
      <c r="A41" s="3" t="s">
        <v>90</v>
      </c>
    </row>
    <row r="42" spans="1:1" x14ac:dyDescent="0.35">
      <c r="A42" s="3" t="s">
        <v>94</v>
      </c>
    </row>
    <row r="43" spans="1:1" x14ac:dyDescent="0.35">
      <c r="A43" s="3" t="s">
        <v>116</v>
      </c>
    </row>
    <row r="44" spans="1:1" x14ac:dyDescent="0.35">
      <c r="A44" s="3" t="s">
        <v>164</v>
      </c>
    </row>
    <row r="45" spans="1:1" x14ac:dyDescent="0.35">
      <c r="A45" s="3" t="s">
        <v>98</v>
      </c>
    </row>
    <row r="46" spans="1:1" x14ac:dyDescent="0.35">
      <c r="A46" s="3" t="s">
        <v>118</v>
      </c>
    </row>
    <row r="47" spans="1:1" x14ac:dyDescent="0.35">
      <c r="A47" s="3" t="s">
        <v>102</v>
      </c>
    </row>
    <row r="48" spans="1:1" x14ac:dyDescent="0.35">
      <c r="A48" s="3" t="s">
        <v>83</v>
      </c>
    </row>
    <row r="49" spans="1:1" x14ac:dyDescent="0.35">
      <c r="A49" s="3" t="s">
        <v>84</v>
      </c>
    </row>
    <row r="50" spans="1:1" x14ac:dyDescent="0.35">
      <c r="A50" s="3" t="s">
        <v>105</v>
      </c>
    </row>
    <row r="51" spans="1:1" x14ac:dyDescent="0.35">
      <c r="A51" s="3" t="s">
        <v>55</v>
      </c>
    </row>
    <row r="52" spans="1:1" x14ac:dyDescent="0.35">
      <c r="A52" s="3" t="s">
        <v>133</v>
      </c>
    </row>
    <row r="53" spans="1:1" x14ac:dyDescent="0.35">
      <c r="A53" s="3" t="s">
        <v>134</v>
      </c>
    </row>
    <row r="54" spans="1:1" x14ac:dyDescent="0.35">
      <c r="A54" s="3" t="s">
        <v>31</v>
      </c>
    </row>
    <row r="55" spans="1:1" x14ac:dyDescent="0.35">
      <c r="A55" s="3" t="s">
        <v>137</v>
      </c>
    </row>
    <row r="56" spans="1:1" x14ac:dyDescent="0.35">
      <c r="A56" s="3" t="s">
        <v>1</v>
      </c>
    </row>
    <row r="57" spans="1:1" x14ac:dyDescent="0.35">
      <c r="A57" s="3" t="s">
        <v>66</v>
      </c>
    </row>
    <row r="58" spans="1:1" x14ac:dyDescent="0.35">
      <c r="A58" s="3" t="s">
        <v>121</v>
      </c>
    </row>
    <row r="59" spans="1:1" x14ac:dyDescent="0.35">
      <c r="A59" s="3" t="s">
        <v>2</v>
      </c>
    </row>
    <row r="60" spans="1:1" x14ac:dyDescent="0.35">
      <c r="A60" s="3" t="s">
        <v>47</v>
      </c>
    </row>
    <row r="61" spans="1:1" x14ac:dyDescent="0.35">
      <c r="A61" s="3" t="s">
        <v>160</v>
      </c>
    </row>
    <row r="62" spans="1:1" x14ac:dyDescent="0.35">
      <c r="A62" s="3" t="s">
        <v>58</v>
      </c>
    </row>
    <row r="63" spans="1:1" x14ac:dyDescent="0.35">
      <c r="A63" s="3" t="s">
        <v>108</v>
      </c>
    </row>
    <row r="64" spans="1:1" x14ac:dyDescent="0.35">
      <c r="A64" s="3" t="s">
        <v>123</v>
      </c>
    </row>
    <row r="65" spans="1:1" x14ac:dyDescent="0.35">
      <c r="A65" s="3" t="s">
        <v>110</v>
      </c>
    </row>
    <row r="66" spans="1:1" x14ac:dyDescent="0.35">
      <c r="A66" s="3" t="s">
        <v>19</v>
      </c>
    </row>
    <row r="67" spans="1:1" x14ac:dyDescent="0.35">
      <c r="A67" s="3" t="s">
        <v>20</v>
      </c>
    </row>
    <row r="68" spans="1:1" x14ac:dyDescent="0.35">
      <c r="A68" s="3" t="s">
        <v>21</v>
      </c>
    </row>
    <row r="69" spans="1:1" x14ac:dyDescent="0.35">
      <c r="A69" s="3" t="s">
        <v>138</v>
      </c>
    </row>
    <row r="70" spans="1:1" x14ac:dyDescent="0.35">
      <c r="A70" s="3" t="s">
        <v>3</v>
      </c>
    </row>
    <row r="71" spans="1:1" x14ac:dyDescent="0.35">
      <c r="A71" s="3" t="s">
        <v>125</v>
      </c>
    </row>
    <row r="72" spans="1:1" x14ac:dyDescent="0.35">
      <c r="A72" s="3" t="s">
        <v>22</v>
      </c>
    </row>
    <row r="73" spans="1:1" x14ac:dyDescent="0.35">
      <c r="A73" s="3" t="s">
        <v>23</v>
      </c>
    </row>
    <row r="74" spans="1:1" x14ac:dyDescent="0.35">
      <c r="A74" s="3" t="s">
        <v>91</v>
      </c>
    </row>
    <row r="75" spans="1:1" x14ac:dyDescent="0.35">
      <c r="A75" s="3" t="s">
        <v>139</v>
      </c>
    </row>
    <row r="76" spans="1:1" x14ac:dyDescent="0.35">
      <c r="A76" s="3" t="s">
        <v>126</v>
      </c>
    </row>
    <row r="77" spans="1:1" x14ac:dyDescent="0.35">
      <c r="A77" s="3" t="s">
        <v>67</v>
      </c>
    </row>
    <row r="78" spans="1:1" x14ac:dyDescent="0.35">
      <c r="A78" s="3" t="s">
        <v>33</v>
      </c>
    </row>
    <row r="79" spans="1:1" x14ac:dyDescent="0.35">
      <c r="A79" s="3" t="s">
        <v>140</v>
      </c>
    </row>
    <row r="80" spans="1:1" x14ac:dyDescent="0.35">
      <c r="A80" s="3" t="s">
        <v>114</v>
      </c>
    </row>
    <row r="81" spans="1:1" x14ac:dyDescent="0.35">
      <c r="A81" s="3" t="s">
        <v>24</v>
      </c>
    </row>
    <row r="82" spans="1:1" x14ac:dyDescent="0.35">
      <c r="A82" s="3" t="s">
        <v>49</v>
      </c>
    </row>
    <row r="83" spans="1:1" x14ac:dyDescent="0.35">
      <c r="A83" s="3" t="s">
        <v>141</v>
      </c>
    </row>
    <row r="84" spans="1:1" x14ac:dyDescent="0.35">
      <c r="A84" s="3" t="s">
        <v>35</v>
      </c>
    </row>
    <row r="85" spans="1:1" x14ac:dyDescent="0.35">
      <c r="A85" s="3" t="s">
        <v>4</v>
      </c>
    </row>
    <row r="86" spans="1:1" x14ac:dyDescent="0.35">
      <c r="A86" s="3" t="s">
        <v>142</v>
      </c>
    </row>
    <row r="87" spans="1:1" x14ac:dyDescent="0.35">
      <c r="A87" s="3" t="s">
        <v>68</v>
      </c>
    </row>
    <row r="88" spans="1:1" x14ac:dyDescent="0.35">
      <c r="A88" s="3" t="s">
        <v>36</v>
      </c>
    </row>
    <row r="89" spans="1:1" x14ac:dyDescent="0.35">
      <c r="A89" s="3" t="s">
        <v>37</v>
      </c>
    </row>
    <row r="90" spans="1:1" x14ac:dyDescent="0.35">
      <c r="A90" s="3" t="s">
        <v>38</v>
      </c>
    </row>
    <row r="91" spans="1:1" x14ac:dyDescent="0.35">
      <c r="A91" s="3" t="s">
        <v>69</v>
      </c>
    </row>
    <row r="92" spans="1:1" x14ac:dyDescent="0.35">
      <c r="A92" s="3" t="s">
        <v>70</v>
      </c>
    </row>
    <row r="93" spans="1:1" x14ac:dyDescent="0.35">
      <c r="A93" s="3" t="s">
        <v>25</v>
      </c>
    </row>
    <row r="94" spans="1:1" x14ac:dyDescent="0.35">
      <c r="A94" s="3" t="s">
        <v>71</v>
      </c>
    </row>
    <row r="95" spans="1:1" x14ac:dyDescent="0.35">
      <c r="A95" s="3" t="s">
        <v>144</v>
      </c>
    </row>
    <row r="96" spans="1:1" x14ac:dyDescent="0.35">
      <c r="A96" s="3" t="s">
        <v>145</v>
      </c>
    </row>
    <row r="97" spans="1:1" x14ac:dyDescent="0.35">
      <c r="A97" s="3" t="s">
        <v>163</v>
      </c>
    </row>
    <row r="98" spans="1:1" x14ac:dyDescent="0.35">
      <c r="A98" s="3" t="s">
        <v>39</v>
      </c>
    </row>
    <row r="99" spans="1:1" x14ac:dyDescent="0.35">
      <c r="A99" s="3" t="s">
        <v>50</v>
      </c>
    </row>
    <row r="100" spans="1:1" x14ac:dyDescent="0.35">
      <c r="A100" s="3" t="s">
        <v>115</v>
      </c>
    </row>
    <row r="101" spans="1:1" x14ac:dyDescent="0.35">
      <c r="A101" s="3" t="s">
        <v>51</v>
      </c>
    </row>
    <row r="102" spans="1:1" x14ac:dyDescent="0.35">
      <c r="A102" s="3" t="s">
        <v>5</v>
      </c>
    </row>
    <row r="103" spans="1:1" x14ac:dyDescent="0.35">
      <c r="A103" s="3" t="s">
        <v>52</v>
      </c>
    </row>
    <row r="104" spans="1:1" x14ac:dyDescent="0.35">
      <c r="A104" s="3" t="s">
        <v>128</v>
      </c>
    </row>
    <row r="105" spans="1:1" x14ac:dyDescent="0.35">
      <c r="A105" s="3" t="s">
        <v>59</v>
      </c>
    </row>
    <row r="106" spans="1:1" x14ac:dyDescent="0.35">
      <c r="A106" s="3" t="s">
        <v>72</v>
      </c>
    </row>
    <row r="107" spans="1:1" x14ac:dyDescent="0.35">
      <c r="A107" s="3" t="s">
        <v>27</v>
      </c>
    </row>
    <row r="108" spans="1:1" x14ac:dyDescent="0.35">
      <c r="A108" s="3" t="s">
        <v>60</v>
      </c>
    </row>
    <row r="109" spans="1:1" x14ac:dyDescent="0.35">
      <c r="A109" s="3" t="s">
        <v>28</v>
      </c>
    </row>
    <row r="110" spans="1:1" x14ac:dyDescent="0.35">
      <c r="A110" s="3" t="s">
        <v>130</v>
      </c>
    </row>
    <row r="111" spans="1:1" x14ac:dyDescent="0.35">
      <c r="A111" s="3" t="s">
        <v>61</v>
      </c>
    </row>
    <row r="112" spans="1:1" x14ac:dyDescent="0.35">
      <c r="A112" s="3" t="s">
        <v>96</v>
      </c>
    </row>
    <row r="113" spans="1:1" x14ac:dyDescent="0.35">
      <c r="A113" s="3" t="s">
        <v>29</v>
      </c>
    </row>
    <row r="114" spans="1:1" x14ac:dyDescent="0.35">
      <c r="A114" s="3" t="s">
        <v>40</v>
      </c>
    </row>
    <row r="115" spans="1:1" x14ac:dyDescent="0.35">
      <c r="A115" s="3" t="s">
        <v>62</v>
      </c>
    </row>
    <row r="116" spans="1:1" x14ac:dyDescent="0.35">
      <c r="A116" s="3" t="s">
        <v>97</v>
      </c>
    </row>
    <row r="117" spans="1:1" x14ac:dyDescent="0.35">
      <c r="A117" s="3" t="s">
        <v>41</v>
      </c>
    </row>
    <row r="118" spans="1:1" x14ac:dyDescent="0.35">
      <c r="A118" s="3" t="s">
        <v>73</v>
      </c>
    </row>
    <row r="119" spans="1:1" x14ac:dyDescent="0.35">
      <c r="A119" s="3" t="s">
        <v>74</v>
      </c>
    </row>
    <row r="120" spans="1:1" x14ac:dyDescent="0.35">
      <c r="A120" s="3" t="s">
        <v>6</v>
      </c>
    </row>
    <row r="121" spans="1:1" x14ac:dyDescent="0.35">
      <c r="A121" s="3" t="s">
        <v>100</v>
      </c>
    </row>
    <row r="122" spans="1:1" x14ac:dyDescent="0.35">
      <c r="A122" s="3" t="s">
        <v>75</v>
      </c>
    </row>
    <row r="123" spans="1:1" x14ac:dyDescent="0.35">
      <c r="A123" s="3" t="s">
        <v>101</v>
      </c>
    </row>
    <row r="124" spans="1:1" x14ac:dyDescent="0.35">
      <c r="A124" s="3" t="s">
        <v>8</v>
      </c>
    </row>
    <row r="125" spans="1:1" x14ac:dyDescent="0.35">
      <c r="A125" s="3" t="s">
        <v>63</v>
      </c>
    </row>
    <row r="126" spans="1:1" x14ac:dyDescent="0.35">
      <c r="A126" s="3" t="s">
        <v>9</v>
      </c>
    </row>
    <row r="127" spans="1:1" x14ac:dyDescent="0.35">
      <c r="A127" s="3" t="s">
        <v>165</v>
      </c>
    </row>
    <row r="128" spans="1:1" x14ac:dyDescent="0.35">
      <c r="A128" s="3" t="s">
        <v>149</v>
      </c>
    </row>
    <row r="129" spans="1:1" x14ac:dyDescent="0.35">
      <c r="A129" s="3" t="s">
        <v>76</v>
      </c>
    </row>
    <row r="130" spans="1:1" x14ac:dyDescent="0.35">
      <c r="A130" s="3" t="s">
        <v>77</v>
      </c>
    </row>
    <row r="131" spans="1:1" x14ac:dyDescent="0.35">
      <c r="A131" s="3" t="s">
        <v>150</v>
      </c>
    </row>
    <row r="132" spans="1:1" x14ac:dyDescent="0.35">
      <c r="A132" s="3" t="s">
        <v>78</v>
      </c>
    </row>
    <row r="133" spans="1:1" x14ac:dyDescent="0.35">
      <c r="A133" s="3" t="s">
        <v>79</v>
      </c>
    </row>
    <row r="134" spans="1:1" x14ac:dyDescent="0.35">
      <c r="A134" s="3" t="s">
        <v>10</v>
      </c>
    </row>
    <row r="135" spans="1:1" x14ac:dyDescent="0.35">
      <c r="A135" s="3" t="s">
        <v>151</v>
      </c>
    </row>
    <row r="136" spans="1:1" x14ac:dyDescent="0.35">
      <c r="A136" s="3" t="s">
        <v>152</v>
      </c>
    </row>
    <row r="137" spans="1:1" x14ac:dyDescent="0.35">
      <c r="A137" s="3" t="s">
        <v>80</v>
      </c>
    </row>
    <row r="138" spans="1:1" x14ac:dyDescent="0.35">
      <c r="A138" s="3" t="s">
        <v>53</v>
      </c>
    </row>
    <row r="139" spans="1:1" x14ac:dyDescent="0.35">
      <c r="A139" s="3" t="s">
        <v>81</v>
      </c>
    </row>
    <row r="140" spans="1:1" x14ac:dyDescent="0.35">
      <c r="A140" s="3" t="s">
        <v>11</v>
      </c>
    </row>
    <row r="141" spans="1:1" x14ac:dyDescent="0.35">
      <c r="A141" s="3" t="s">
        <v>12</v>
      </c>
    </row>
    <row r="142" spans="1:1" x14ac:dyDescent="0.35">
      <c r="A142" s="3" t="s">
        <v>153</v>
      </c>
    </row>
    <row r="143" spans="1:1" x14ac:dyDescent="0.35">
      <c r="A143" s="3" t="s">
        <v>42</v>
      </c>
    </row>
    <row r="144" spans="1:1" x14ac:dyDescent="0.35">
      <c r="A144" s="3" t="s">
        <v>82</v>
      </c>
    </row>
    <row r="145" spans="1:1" x14ac:dyDescent="0.35">
      <c r="A145" s="3" t="s">
        <v>85</v>
      </c>
    </row>
    <row r="146" spans="1:1" x14ac:dyDescent="0.35">
      <c r="A146" s="3" t="s">
        <v>64</v>
      </c>
    </row>
    <row r="147" spans="1:1" x14ac:dyDescent="0.35">
      <c r="A147" s="3" t="s">
        <v>166</v>
      </c>
    </row>
    <row r="148" spans="1:1" x14ac:dyDescent="0.35">
      <c r="A148" s="3" t="s">
        <v>86</v>
      </c>
    </row>
    <row r="149" spans="1:1" x14ac:dyDescent="0.35">
      <c r="A149" s="3" t="s">
        <v>13</v>
      </c>
    </row>
    <row r="150" spans="1:1" x14ac:dyDescent="0.35">
      <c r="A150" s="3" t="s">
        <v>14</v>
      </c>
    </row>
    <row r="151" spans="1:1" x14ac:dyDescent="0.35">
      <c r="A151" s="3" t="s">
        <v>104</v>
      </c>
    </row>
    <row r="152" spans="1:1" x14ac:dyDescent="0.35">
      <c r="A152" s="3" t="s">
        <v>15</v>
      </c>
    </row>
    <row r="153" spans="1:1" x14ac:dyDescent="0.35">
      <c r="A153" s="3" t="s">
        <v>43</v>
      </c>
    </row>
    <row r="154" spans="1:1" x14ac:dyDescent="0.35">
      <c r="A154" s="3" t="s">
        <v>157</v>
      </c>
    </row>
    <row r="155" spans="1:1" x14ac:dyDescent="0.35">
      <c r="A155" s="3" t="s">
        <v>17</v>
      </c>
    </row>
    <row r="156" spans="1:1" x14ac:dyDescent="0.35">
      <c r="A156" s="3" t="s">
        <v>167</v>
      </c>
    </row>
    <row r="157" spans="1:1" x14ac:dyDescent="0.35">
      <c r="A157" s="3" t="s">
        <v>88</v>
      </c>
    </row>
    <row r="158" spans="1:1" x14ac:dyDescent="0.35">
      <c r="A158" s="3" t="s">
        <v>54</v>
      </c>
    </row>
    <row r="159" spans="1:1" x14ac:dyDescent="0.35">
      <c r="A159" s="3" t="s">
        <v>44</v>
      </c>
    </row>
    <row r="160" spans="1:1" x14ac:dyDescent="0.35">
      <c r="A160" s="3" t="s">
        <v>45</v>
      </c>
    </row>
    <row r="161" spans="1:1" x14ac:dyDescent="0.35">
      <c r="A161" s="3" t="s">
        <v>135</v>
      </c>
    </row>
    <row r="162" spans="1:1" x14ac:dyDescent="0.35">
      <c r="A162" s="3" t="s">
        <v>162</v>
      </c>
    </row>
  </sheetData>
  <mergeCells count="2">
    <mergeCell ref="A1:B1"/>
    <mergeCell ref="A4:B4"/>
  </mergeCell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6F59B-5280-4F8A-97C3-72D354997174}">
  <dimension ref="A2:T45"/>
  <sheetViews>
    <sheetView tabSelected="1" topLeftCell="A25" zoomScale="60" zoomScaleNormal="60" workbookViewId="0">
      <selection activeCell="C29" sqref="C29"/>
    </sheetView>
  </sheetViews>
  <sheetFormatPr defaultRowHeight="14.5" x14ac:dyDescent="0.35"/>
  <cols>
    <col min="1" max="1" width="23.453125" style="21" customWidth="1"/>
    <col min="2" max="2" width="16.1796875" style="21" customWidth="1"/>
    <col min="3" max="3" width="15.54296875" style="21" customWidth="1"/>
    <col min="4" max="4" width="17.453125" style="21" customWidth="1"/>
    <col min="5" max="5" width="14" style="21" bestFit="1" customWidth="1"/>
    <col min="6" max="6" width="9.90625" style="21" bestFit="1" customWidth="1"/>
    <col min="7" max="7" width="11.08984375" style="21" customWidth="1"/>
    <col min="8" max="8" width="12.54296875" style="21" customWidth="1"/>
    <col min="9" max="9" width="10.54296875" style="21" customWidth="1"/>
    <col min="10" max="10" width="14.26953125" style="21" customWidth="1"/>
    <col min="11" max="11" width="8.7265625" style="21"/>
    <col min="12" max="12" width="3.54296875" style="21" customWidth="1"/>
    <col min="13" max="13" width="14.36328125" style="21" customWidth="1"/>
    <col min="14" max="14" width="5.36328125" style="21" bestFit="1" customWidth="1"/>
    <col min="15" max="16384" width="8.7265625" style="21"/>
  </cols>
  <sheetData>
    <row r="2" spans="1:9" ht="26" x14ac:dyDescent="0.6">
      <c r="A2" s="33" t="s">
        <v>189</v>
      </c>
    </row>
    <row r="4" spans="1:9" s="23" customFormat="1" ht="26.5" customHeight="1" x14ac:dyDescent="0.35">
      <c r="A4" s="116" t="s">
        <v>212</v>
      </c>
      <c r="B4" s="117" t="s">
        <v>218</v>
      </c>
      <c r="C4" s="118"/>
      <c r="D4" s="118"/>
      <c r="E4" s="119"/>
      <c r="F4" s="120" t="s">
        <v>186</v>
      </c>
      <c r="G4" s="122" t="s">
        <v>249</v>
      </c>
      <c r="H4" s="124" t="s">
        <v>178</v>
      </c>
      <c r="I4" s="120" t="s">
        <v>217</v>
      </c>
    </row>
    <row r="5" spans="1:9" s="61" customFormat="1" ht="43.5" x14ac:dyDescent="0.35">
      <c r="A5" s="116"/>
      <c r="B5" s="18" t="s">
        <v>213</v>
      </c>
      <c r="C5" s="18" t="s">
        <v>214</v>
      </c>
      <c r="D5" s="18" t="s">
        <v>215</v>
      </c>
      <c r="E5" s="11" t="s">
        <v>216</v>
      </c>
      <c r="F5" s="121"/>
      <c r="G5" s="123"/>
      <c r="H5" s="125"/>
      <c r="I5" s="121"/>
    </row>
    <row r="6" spans="1:9" x14ac:dyDescent="0.35">
      <c r="A6" s="62" t="s">
        <v>0</v>
      </c>
      <c r="B6" s="12">
        <v>184.779773333333</v>
      </c>
      <c r="C6" s="12">
        <v>779.02257066666675</v>
      </c>
      <c r="D6" s="12">
        <v>1297.6190693333335</v>
      </c>
      <c r="E6" s="12">
        <f t="shared" ref="E6:E13" si="0">SUM(B6:D6)</f>
        <v>2261.4214133333335</v>
      </c>
      <c r="F6" s="63">
        <v>9</v>
      </c>
      <c r="G6" s="64">
        <v>3</v>
      </c>
      <c r="H6" s="14">
        <f t="shared" ref="H6:H16" si="1">F6+G6</f>
        <v>12</v>
      </c>
      <c r="I6" s="65">
        <f>(H6/E6)</f>
        <v>5.3063970869153525E-3</v>
      </c>
    </row>
    <row r="7" spans="1:9" x14ac:dyDescent="0.35">
      <c r="A7" s="62" t="s">
        <v>89</v>
      </c>
      <c r="B7" s="12">
        <v>511.96652933333331</v>
      </c>
      <c r="C7" s="12">
        <v>421.84168000000005</v>
      </c>
      <c r="D7" s="12">
        <v>821.8806146666667</v>
      </c>
      <c r="E7" s="12">
        <f t="shared" si="0"/>
        <v>1755.6888240000001</v>
      </c>
      <c r="F7" s="63">
        <v>100</v>
      </c>
      <c r="G7" s="64">
        <v>0</v>
      </c>
      <c r="H7" s="14">
        <f t="shared" si="1"/>
        <v>100</v>
      </c>
      <c r="I7" s="65">
        <f t="shared" ref="I7:I15" si="2">(H7/E7)</f>
        <v>5.6957701520346404E-2</v>
      </c>
    </row>
    <row r="8" spans="1:9" x14ac:dyDescent="0.35">
      <c r="A8" s="62" t="s">
        <v>65</v>
      </c>
      <c r="B8" s="12">
        <v>2036.7999933333335</v>
      </c>
      <c r="C8" s="12">
        <v>2015.7822626666668</v>
      </c>
      <c r="D8" s="12">
        <v>1315.4630866666669</v>
      </c>
      <c r="E8" s="12">
        <f t="shared" si="0"/>
        <v>5368.0453426666672</v>
      </c>
      <c r="F8" s="63">
        <v>12</v>
      </c>
      <c r="G8" s="64">
        <v>200</v>
      </c>
      <c r="H8" s="14">
        <f t="shared" si="1"/>
        <v>212</v>
      </c>
      <c r="I8" s="65">
        <f t="shared" si="2"/>
        <v>3.949296000072261E-2</v>
      </c>
    </row>
    <row r="9" spans="1:9" x14ac:dyDescent="0.35">
      <c r="A9" s="62" t="s">
        <v>136</v>
      </c>
      <c r="B9" s="12">
        <v>2350.1922493333332</v>
      </c>
      <c r="C9" s="12">
        <v>849.64806266666676</v>
      </c>
      <c r="D9" s="12">
        <v>1522.7946173333335</v>
      </c>
      <c r="E9" s="12">
        <f t="shared" si="0"/>
        <v>4722.6349293333333</v>
      </c>
      <c r="F9" s="63">
        <v>12</v>
      </c>
      <c r="G9" s="64">
        <v>261</v>
      </c>
      <c r="H9" s="14">
        <f t="shared" si="1"/>
        <v>273</v>
      </c>
      <c r="I9" s="65">
        <f t="shared" si="2"/>
        <v>5.7806712584183975E-2</v>
      </c>
    </row>
    <row r="10" spans="1:9" x14ac:dyDescent="0.35">
      <c r="A10" s="62" t="s">
        <v>120</v>
      </c>
      <c r="B10" s="12">
        <v>1178.2702293333336</v>
      </c>
      <c r="C10" s="12">
        <v>966.58942000000002</v>
      </c>
      <c r="D10" s="12">
        <v>466.79883600000005</v>
      </c>
      <c r="E10" s="12">
        <f t="shared" si="0"/>
        <v>2611.6584853333334</v>
      </c>
      <c r="F10" s="63"/>
      <c r="G10" s="64">
        <f>127-7</f>
        <v>120</v>
      </c>
      <c r="H10" s="14">
        <f t="shared" si="1"/>
        <v>120</v>
      </c>
      <c r="I10" s="65">
        <f t="shared" si="2"/>
        <v>4.594781464494737E-2</v>
      </c>
    </row>
    <row r="11" spans="1:9" x14ac:dyDescent="0.35">
      <c r="A11" s="62" t="s">
        <v>106</v>
      </c>
      <c r="B11" s="12">
        <v>266.60052933333338</v>
      </c>
      <c r="C11" s="12">
        <v>965.65804666666668</v>
      </c>
      <c r="D11" s="12">
        <v>881.01342933333353</v>
      </c>
      <c r="E11" s="12">
        <f t="shared" si="0"/>
        <v>2113.2720053333337</v>
      </c>
      <c r="F11" s="63">
        <v>36</v>
      </c>
      <c r="G11" s="64">
        <v>0</v>
      </c>
      <c r="H11" s="14">
        <f t="shared" si="1"/>
        <v>36</v>
      </c>
      <c r="I11" s="65">
        <f t="shared" si="2"/>
        <v>1.7035194669283282E-2</v>
      </c>
    </row>
    <row r="12" spans="1:9" x14ac:dyDescent="0.35">
      <c r="A12" s="62" t="s">
        <v>46</v>
      </c>
      <c r="B12" s="12">
        <v>507.81917866666663</v>
      </c>
      <c r="C12" s="12">
        <v>573.14288666666664</v>
      </c>
      <c r="D12" s="12">
        <v>314.88245333333339</v>
      </c>
      <c r="E12" s="12">
        <f t="shared" si="0"/>
        <v>1395.8445186666665</v>
      </c>
      <c r="F12" s="63">
        <v>12</v>
      </c>
      <c r="G12" s="64">
        <v>72</v>
      </c>
      <c r="H12" s="14">
        <f t="shared" si="1"/>
        <v>84</v>
      </c>
      <c r="I12" s="65">
        <f t="shared" si="2"/>
        <v>6.0178622243857192E-2</v>
      </c>
    </row>
    <row r="13" spans="1:9" x14ac:dyDescent="0.35">
      <c r="A13" s="62" t="s">
        <v>32</v>
      </c>
      <c r="B13" s="12"/>
      <c r="C13" s="12">
        <v>232.88638</v>
      </c>
      <c r="D13" s="12">
        <v>958</v>
      </c>
      <c r="E13" s="12">
        <f t="shared" si="0"/>
        <v>1190.8863799999999</v>
      </c>
      <c r="F13" s="63">
        <v>104</v>
      </c>
      <c r="G13" s="64">
        <v>0</v>
      </c>
      <c r="H13" s="14">
        <f t="shared" si="1"/>
        <v>104</v>
      </c>
      <c r="I13" s="65">
        <f t="shared" si="2"/>
        <v>8.732990967618591E-2</v>
      </c>
    </row>
    <row r="14" spans="1:9" x14ac:dyDescent="0.35">
      <c r="A14" s="62" t="s">
        <v>18</v>
      </c>
      <c r="B14" s="12"/>
      <c r="C14" s="12">
        <v>240.64182400000001</v>
      </c>
      <c r="D14" s="12">
        <v>967.54192533333344</v>
      </c>
      <c r="E14" s="12">
        <f t="shared" ref="E14:E15" si="3">SUM(B14:D14)</f>
        <v>1208.1837493333335</v>
      </c>
      <c r="F14" s="63"/>
      <c r="G14" s="64">
        <v>4</v>
      </c>
      <c r="H14" s="14">
        <f t="shared" si="1"/>
        <v>4</v>
      </c>
      <c r="I14" s="65">
        <f t="shared" si="2"/>
        <v>3.3107546780091765E-3</v>
      </c>
    </row>
    <row r="15" spans="1:9" x14ac:dyDescent="0.35">
      <c r="A15" s="62" t="s">
        <v>57</v>
      </c>
      <c r="B15" s="12"/>
      <c r="C15" s="12">
        <v>487.85883066666668</v>
      </c>
      <c r="D15" s="12">
        <v>561.3113146666667</v>
      </c>
      <c r="E15" s="12">
        <f t="shared" si="3"/>
        <v>1049.1701453333335</v>
      </c>
      <c r="F15" s="63">
        <v>6</v>
      </c>
      <c r="G15" s="64"/>
      <c r="H15" s="14">
        <f t="shared" si="1"/>
        <v>6</v>
      </c>
      <c r="I15" s="65">
        <f t="shared" si="2"/>
        <v>5.7188055023179585E-3</v>
      </c>
    </row>
    <row r="16" spans="1:9" x14ac:dyDescent="0.35">
      <c r="A16" s="62" t="s">
        <v>177</v>
      </c>
      <c r="B16" s="12"/>
      <c r="C16" s="12"/>
      <c r="D16" s="12"/>
      <c r="E16" s="12"/>
      <c r="F16" s="66">
        <v>12</v>
      </c>
      <c r="G16" s="67"/>
      <c r="H16" s="14">
        <f t="shared" si="1"/>
        <v>12</v>
      </c>
      <c r="I16" s="65"/>
    </row>
    <row r="17" spans="1:20" x14ac:dyDescent="0.35">
      <c r="A17" s="62" t="s">
        <v>174</v>
      </c>
      <c r="B17" s="19">
        <f t="shared" ref="B17:H17" si="4">SUM(B6:B16)</f>
        <v>7036.4284826666672</v>
      </c>
      <c r="C17" s="19">
        <f t="shared" si="4"/>
        <v>7533.0719640000007</v>
      </c>
      <c r="D17" s="19">
        <f t="shared" si="4"/>
        <v>9107.3053466666679</v>
      </c>
      <c r="E17" s="19">
        <f t="shared" si="4"/>
        <v>23676.805793333329</v>
      </c>
      <c r="F17" s="68">
        <f t="shared" si="4"/>
        <v>303</v>
      </c>
      <c r="G17" s="69">
        <f t="shared" si="4"/>
        <v>660</v>
      </c>
      <c r="H17" s="15">
        <f t="shared" si="4"/>
        <v>963</v>
      </c>
      <c r="I17" s="70">
        <f>(H17/E17)</f>
        <v>4.0672716092098521E-2</v>
      </c>
    </row>
    <row r="18" spans="1:20" x14ac:dyDescent="0.35">
      <c r="A18" s="86"/>
      <c r="B18" s="89"/>
      <c r="C18" s="89"/>
      <c r="D18" s="89"/>
      <c r="E18" s="89"/>
      <c r="F18" s="87"/>
      <c r="G18" s="87"/>
      <c r="H18" s="90"/>
      <c r="I18" s="91"/>
    </row>
    <row r="19" spans="1:20" s="41" customFormat="1" x14ac:dyDescent="0.35">
      <c r="A19" s="93" t="s">
        <v>255</v>
      </c>
      <c r="B19" s="94"/>
      <c r="C19" s="94"/>
      <c r="D19" s="94"/>
      <c r="E19" s="94"/>
      <c r="F19" s="94"/>
      <c r="G19" s="95"/>
      <c r="H19" s="46"/>
      <c r="I19" s="46"/>
      <c r="J19" s="96"/>
      <c r="K19" s="96"/>
      <c r="L19" s="96"/>
      <c r="M19" s="96"/>
    </row>
    <row r="20" spans="1:20" s="41" customFormat="1" x14ac:dyDescent="0.35">
      <c r="A20" s="93"/>
      <c r="B20" s="94"/>
      <c r="C20" s="94"/>
      <c r="D20" s="94"/>
      <c r="E20" s="94"/>
      <c r="F20" s="94"/>
      <c r="G20" s="95"/>
      <c r="H20" s="46"/>
      <c r="I20" s="46"/>
      <c r="J20" s="96"/>
      <c r="K20" s="96"/>
      <c r="L20" s="96"/>
      <c r="M20" s="96"/>
    </row>
    <row r="21" spans="1:20" s="41" customFormat="1" ht="85.5" customHeight="1" x14ac:dyDescent="0.35">
      <c r="A21" s="126" t="s">
        <v>256</v>
      </c>
      <c r="B21" s="127"/>
      <c r="C21" s="127"/>
      <c r="D21" s="127"/>
      <c r="E21" s="127"/>
      <c r="F21" s="127"/>
      <c r="G21" s="127"/>
      <c r="H21" s="127"/>
      <c r="I21" s="128"/>
      <c r="J21" s="96"/>
      <c r="K21" s="96"/>
      <c r="L21" s="96"/>
      <c r="M21" s="96"/>
    </row>
    <row r="22" spans="1:20" s="41" customFormat="1" x14ac:dyDescent="0.35">
      <c r="A22" s="97"/>
      <c r="B22" s="95"/>
      <c r="C22" s="95"/>
      <c r="D22" s="95"/>
      <c r="E22" s="98"/>
      <c r="F22" s="98"/>
      <c r="G22" s="95"/>
      <c r="H22" s="46"/>
      <c r="I22" s="46"/>
      <c r="J22" s="96"/>
      <c r="K22" s="96"/>
      <c r="L22" s="96"/>
      <c r="M22" s="96"/>
    </row>
    <row r="23" spans="1:20" s="41" customFormat="1" x14ac:dyDescent="0.35">
      <c r="P23" s="88"/>
      <c r="Q23" s="88"/>
      <c r="R23" s="88"/>
      <c r="S23" s="88"/>
      <c r="T23" s="88"/>
    </row>
    <row r="24" spans="1:20" ht="23.5" x14ac:dyDescent="0.55000000000000004">
      <c r="A24" s="72" t="s">
        <v>181</v>
      </c>
      <c r="P24" s="75"/>
      <c r="Q24" s="75"/>
      <c r="R24" s="75"/>
      <c r="S24" s="75"/>
      <c r="T24" s="75"/>
    </row>
    <row r="25" spans="1:20" x14ac:dyDescent="0.35">
      <c r="P25" s="115"/>
      <c r="Q25" s="115"/>
      <c r="R25" s="115"/>
      <c r="S25" s="115"/>
      <c r="T25" s="115"/>
    </row>
    <row r="26" spans="1:20" x14ac:dyDescent="0.35">
      <c r="A26" s="116" t="s">
        <v>212</v>
      </c>
      <c r="B26" s="130" t="s">
        <v>188</v>
      </c>
      <c r="C26" s="132" t="s">
        <v>182</v>
      </c>
      <c r="D26" s="133"/>
      <c r="E26" s="133"/>
      <c r="F26" s="133"/>
      <c r="G26" s="134"/>
      <c r="H26" s="135" t="s">
        <v>187</v>
      </c>
      <c r="I26" s="132" t="s">
        <v>183</v>
      </c>
      <c r="J26" s="134"/>
      <c r="M26" s="105" t="s">
        <v>190</v>
      </c>
      <c r="N26" s="129" t="s">
        <v>191</v>
      </c>
      <c r="P26" s="76"/>
      <c r="Q26" s="76"/>
      <c r="R26" s="76"/>
      <c r="S26" s="76"/>
      <c r="T26" s="76"/>
    </row>
    <row r="27" spans="1:20" ht="62" x14ac:dyDescent="0.35">
      <c r="A27" s="116"/>
      <c r="B27" s="131"/>
      <c r="C27" s="13" t="s">
        <v>184</v>
      </c>
      <c r="D27" s="13" t="s">
        <v>309</v>
      </c>
      <c r="E27" s="16" t="s">
        <v>265</v>
      </c>
      <c r="F27" s="17" t="s">
        <v>258</v>
      </c>
      <c r="G27" s="17" t="s">
        <v>192</v>
      </c>
      <c r="H27" s="135"/>
      <c r="I27" s="92" t="s">
        <v>175</v>
      </c>
      <c r="J27" s="92" t="s">
        <v>176</v>
      </c>
      <c r="M27" s="105"/>
      <c r="N27" s="129"/>
    </row>
    <row r="28" spans="1:20" x14ac:dyDescent="0.35">
      <c r="A28" s="62" t="s">
        <v>0</v>
      </c>
      <c r="B28" s="63">
        <v>12</v>
      </c>
      <c r="C28" s="73">
        <v>557</v>
      </c>
      <c r="D28" s="62">
        <v>826</v>
      </c>
      <c r="E28" s="77">
        <v>184</v>
      </c>
      <c r="F28" s="99">
        <v>666</v>
      </c>
      <c r="G28" s="78">
        <v>220</v>
      </c>
      <c r="H28" s="55" t="s">
        <v>266</v>
      </c>
      <c r="I28" s="7">
        <v>8305</v>
      </c>
      <c r="J28" s="8">
        <v>8585</v>
      </c>
      <c r="M28" s="79">
        <f>SUM(C28:G28)</f>
        <v>2453</v>
      </c>
      <c r="N28" s="80">
        <f>M28/B28</f>
        <v>204.41666666666666</v>
      </c>
    </row>
    <row r="29" spans="1:20" x14ac:dyDescent="0.35">
      <c r="A29" s="62" t="s">
        <v>89</v>
      </c>
      <c r="B29" s="63">
        <v>100</v>
      </c>
      <c r="C29" s="73">
        <v>574</v>
      </c>
      <c r="D29" s="62">
        <v>385</v>
      </c>
      <c r="E29" s="77">
        <v>192</v>
      </c>
      <c r="F29" s="99">
        <v>447</v>
      </c>
      <c r="G29" s="78">
        <v>235</v>
      </c>
      <c r="H29" s="81" t="s">
        <v>185</v>
      </c>
      <c r="I29" s="7">
        <v>1888</v>
      </c>
      <c r="J29" s="8">
        <v>428</v>
      </c>
      <c r="M29" s="79">
        <f t="shared" ref="M29:M35" si="5">SUM(C29:G29)</f>
        <v>1833</v>
      </c>
      <c r="N29" s="80">
        <f t="shared" ref="N29:N39" si="6">M29/B29</f>
        <v>18.329999999999998</v>
      </c>
    </row>
    <row r="30" spans="1:20" x14ac:dyDescent="0.35">
      <c r="A30" s="62" t="s">
        <v>65</v>
      </c>
      <c r="B30" s="63">
        <v>212</v>
      </c>
      <c r="C30" s="73">
        <v>1611</v>
      </c>
      <c r="D30" s="62">
        <v>1254</v>
      </c>
      <c r="E30" s="77">
        <v>674</v>
      </c>
      <c r="F30" s="99">
        <v>262</v>
      </c>
      <c r="G30" s="78">
        <v>235</v>
      </c>
      <c r="H30" s="55" t="s">
        <v>262</v>
      </c>
      <c r="I30" s="7">
        <v>11051</v>
      </c>
      <c r="J30" s="8">
        <v>11211</v>
      </c>
      <c r="M30" s="79">
        <f t="shared" si="5"/>
        <v>4036</v>
      </c>
      <c r="N30" s="80">
        <f t="shared" si="6"/>
        <v>19.037735849056602</v>
      </c>
    </row>
    <row r="31" spans="1:20" x14ac:dyDescent="0.35">
      <c r="A31" s="62" t="s">
        <v>136</v>
      </c>
      <c r="B31" s="63">
        <v>273</v>
      </c>
      <c r="C31" s="73">
        <v>1787</v>
      </c>
      <c r="D31" s="62">
        <v>1195</v>
      </c>
      <c r="E31" s="77">
        <v>718</v>
      </c>
      <c r="F31" s="99">
        <v>339</v>
      </c>
      <c r="G31" s="78">
        <v>220</v>
      </c>
      <c r="H31" s="55" t="s">
        <v>267</v>
      </c>
      <c r="I31" s="7">
        <v>11202</v>
      </c>
      <c r="J31" s="8">
        <v>8791</v>
      </c>
      <c r="M31" s="79">
        <f t="shared" si="5"/>
        <v>4259</v>
      </c>
      <c r="N31" s="80">
        <f t="shared" si="6"/>
        <v>15.6007326007326</v>
      </c>
    </row>
    <row r="32" spans="1:20" x14ac:dyDescent="0.35">
      <c r="A32" s="62" t="s">
        <v>120</v>
      </c>
      <c r="B32" s="63">
        <v>120</v>
      </c>
      <c r="C32" s="73">
        <v>760</v>
      </c>
      <c r="D32" s="62">
        <v>1988</v>
      </c>
      <c r="E32" s="77">
        <v>268</v>
      </c>
      <c r="F32" s="99">
        <v>492</v>
      </c>
      <c r="G32" s="78">
        <v>220</v>
      </c>
      <c r="H32" s="55" t="s">
        <v>263</v>
      </c>
      <c r="I32" s="7">
        <v>7406</v>
      </c>
      <c r="J32" s="8">
        <v>5814</v>
      </c>
      <c r="M32" s="79">
        <f t="shared" si="5"/>
        <v>3728</v>
      </c>
      <c r="N32" s="80">
        <f t="shared" si="6"/>
        <v>31.066666666666666</v>
      </c>
    </row>
    <row r="33" spans="1:20" x14ac:dyDescent="0.35">
      <c r="A33" s="62" t="s">
        <v>106</v>
      </c>
      <c r="B33" s="63">
        <v>36</v>
      </c>
      <c r="C33" s="73">
        <v>580</v>
      </c>
      <c r="D33" s="62">
        <v>1024</v>
      </c>
      <c r="E33" s="77">
        <v>515</v>
      </c>
      <c r="F33" s="99">
        <v>321</v>
      </c>
      <c r="G33" s="78">
        <v>250</v>
      </c>
      <c r="H33" s="55" t="s">
        <v>268</v>
      </c>
      <c r="I33" s="7">
        <v>6335</v>
      </c>
      <c r="J33" s="8">
        <v>8010</v>
      </c>
      <c r="M33" s="79">
        <f t="shared" si="5"/>
        <v>2690</v>
      </c>
      <c r="N33" s="80">
        <f t="shared" si="6"/>
        <v>74.722222222222229</v>
      </c>
    </row>
    <row r="34" spans="1:20" x14ac:dyDescent="0.35">
      <c r="A34" s="62" t="s">
        <v>46</v>
      </c>
      <c r="B34" s="63">
        <v>84</v>
      </c>
      <c r="C34" s="73">
        <v>600</v>
      </c>
      <c r="D34" s="62">
        <v>8297</v>
      </c>
      <c r="E34" s="77">
        <v>406</v>
      </c>
      <c r="F34" s="99">
        <v>738</v>
      </c>
      <c r="G34" s="78">
        <v>220</v>
      </c>
      <c r="H34" s="55" t="s">
        <v>269</v>
      </c>
      <c r="I34" s="7">
        <v>6910</v>
      </c>
      <c r="J34" s="8">
        <v>6413</v>
      </c>
      <c r="M34" s="79">
        <f t="shared" si="5"/>
        <v>10261</v>
      </c>
      <c r="N34" s="80">
        <f t="shared" si="6"/>
        <v>122.1547619047619</v>
      </c>
    </row>
    <row r="35" spans="1:20" x14ac:dyDescent="0.35">
      <c r="A35" s="62" t="s">
        <v>32</v>
      </c>
      <c r="B35" s="63">
        <v>104</v>
      </c>
      <c r="C35" s="73">
        <v>426</v>
      </c>
      <c r="D35" s="62">
        <v>1286</v>
      </c>
      <c r="E35" s="77">
        <v>310</v>
      </c>
      <c r="F35" s="99">
        <v>444</v>
      </c>
      <c r="G35" s="78">
        <v>220</v>
      </c>
      <c r="H35" s="55" t="s">
        <v>270</v>
      </c>
      <c r="I35" s="7">
        <v>10222</v>
      </c>
      <c r="J35" s="8">
        <v>6745</v>
      </c>
      <c r="M35" s="79">
        <f t="shared" si="5"/>
        <v>2686</v>
      </c>
      <c r="N35" s="80">
        <f t="shared" si="6"/>
        <v>25.826923076923077</v>
      </c>
    </row>
    <row r="36" spans="1:20" x14ac:dyDescent="0.35">
      <c r="A36" s="62" t="s">
        <v>18</v>
      </c>
      <c r="B36" s="63">
        <v>4</v>
      </c>
      <c r="C36" s="73">
        <v>278</v>
      </c>
      <c r="D36" s="62">
        <v>320</v>
      </c>
      <c r="E36" s="77">
        <v>332</v>
      </c>
      <c r="F36" s="99">
        <v>429</v>
      </c>
      <c r="G36" s="78">
        <v>240</v>
      </c>
      <c r="H36" s="55" t="s">
        <v>271</v>
      </c>
      <c r="I36" s="7">
        <v>3580</v>
      </c>
      <c r="J36" s="8">
        <v>2097</v>
      </c>
      <c r="M36" s="79">
        <f>SUM(C36:G36)</f>
        <v>1599</v>
      </c>
      <c r="N36" s="80">
        <f t="shared" si="6"/>
        <v>399.75</v>
      </c>
    </row>
    <row r="37" spans="1:20" x14ac:dyDescent="0.35">
      <c r="A37" s="62" t="s">
        <v>57</v>
      </c>
      <c r="B37" s="63">
        <v>6</v>
      </c>
      <c r="C37" s="73">
        <v>267</v>
      </c>
      <c r="D37" s="62">
        <v>475</v>
      </c>
      <c r="E37" s="77">
        <v>539</v>
      </c>
      <c r="F37" s="99">
        <v>456</v>
      </c>
      <c r="G37" s="78">
        <v>240</v>
      </c>
      <c r="H37" s="55" t="s">
        <v>272</v>
      </c>
      <c r="I37" s="7"/>
      <c r="J37" s="9"/>
      <c r="M37" s="79">
        <f>SUM(C37:G37)</f>
        <v>1977</v>
      </c>
      <c r="N37" s="80">
        <f t="shared" si="6"/>
        <v>329.5</v>
      </c>
    </row>
    <row r="38" spans="1:20" x14ac:dyDescent="0.35">
      <c r="A38" s="62" t="s">
        <v>177</v>
      </c>
      <c r="B38" s="63">
        <v>12</v>
      </c>
      <c r="C38" s="73">
        <v>0</v>
      </c>
      <c r="D38" s="62"/>
      <c r="E38" s="77">
        <v>359</v>
      </c>
      <c r="F38" s="99">
        <v>288</v>
      </c>
      <c r="G38" s="78">
        <v>230</v>
      </c>
      <c r="H38" s="55" t="s">
        <v>264</v>
      </c>
      <c r="I38" s="7"/>
      <c r="J38" s="9"/>
      <c r="M38" s="79">
        <f>SUM(C38:G38)</f>
        <v>877</v>
      </c>
      <c r="N38" s="80">
        <f t="shared" si="6"/>
        <v>73.083333333333329</v>
      </c>
      <c r="P38" s="82"/>
      <c r="Q38" s="82"/>
      <c r="R38" s="82"/>
      <c r="S38" s="82"/>
      <c r="T38" s="82"/>
    </row>
    <row r="39" spans="1:20" x14ac:dyDescent="0.35">
      <c r="A39" s="62" t="s">
        <v>174</v>
      </c>
      <c r="B39" s="83">
        <f t="shared" ref="B39:G39" si="7">SUM(B28:B38)</f>
        <v>963</v>
      </c>
      <c r="C39" s="83">
        <f t="shared" si="7"/>
        <v>7440</v>
      </c>
      <c r="D39" s="83">
        <f t="shared" si="7"/>
        <v>17050</v>
      </c>
      <c r="E39" s="100">
        <f t="shared" si="7"/>
        <v>4497</v>
      </c>
      <c r="F39" s="101">
        <f t="shared" si="7"/>
        <v>4882</v>
      </c>
      <c r="G39" s="101">
        <f t="shared" si="7"/>
        <v>2530</v>
      </c>
      <c r="H39" s="84" t="s">
        <v>273</v>
      </c>
      <c r="I39" s="10">
        <f>SUM(I28:I38)</f>
        <v>66899</v>
      </c>
      <c r="J39" s="10">
        <f>SUM(J28:J38)</f>
        <v>58094</v>
      </c>
      <c r="M39" s="79">
        <f>SUM(C39:G39)</f>
        <v>36399</v>
      </c>
      <c r="N39" s="80">
        <f t="shared" si="6"/>
        <v>37.797507788161994</v>
      </c>
    </row>
    <row r="40" spans="1:20" ht="15" thickBot="1" x14ac:dyDescent="0.4"/>
    <row r="41" spans="1:20" ht="66" customHeight="1" x14ac:dyDescent="0.35">
      <c r="A41" s="85" t="s">
        <v>261</v>
      </c>
      <c r="B41" s="112" t="s">
        <v>260</v>
      </c>
      <c r="C41" s="113"/>
      <c r="D41" s="113"/>
      <c r="E41" s="113"/>
      <c r="F41" s="113"/>
      <c r="G41" s="113"/>
      <c r="H41" s="113"/>
      <c r="I41" s="113"/>
      <c r="J41" s="114"/>
    </row>
    <row r="42" spans="1:20" ht="33.5" customHeight="1" x14ac:dyDescent="0.35">
      <c r="B42" s="106" t="s">
        <v>259</v>
      </c>
      <c r="C42" s="107"/>
      <c r="D42" s="107"/>
      <c r="E42" s="107"/>
      <c r="F42" s="107"/>
      <c r="G42" s="107"/>
      <c r="H42" s="107"/>
      <c r="I42" s="107"/>
      <c r="J42" s="108"/>
    </row>
    <row r="43" spans="1:20" ht="61" customHeight="1" x14ac:dyDescent="0.35">
      <c r="B43" s="106"/>
      <c r="C43" s="107"/>
      <c r="D43" s="107"/>
      <c r="E43" s="107"/>
      <c r="F43" s="107"/>
      <c r="G43" s="107"/>
      <c r="H43" s="107"/>
      <c r="I43" s="107"/>
      <c r="J43" s="108"/>
    </row>
    <row r="44" spans="1:20" ht="51" customHeight="1" x14ac:dyDescent="0.35">
      <c r="B44" s="106"/>
      <c r="C44" s="107"/>
      <c r="D44" s="107"/>
      <c r="E44" s="107"/>
      <c r="F44" s="107"/>
      <c r="G44" s="107"/>
      <c r="H44" s="107"/>
      <c r="I44" s="107"/>
      <c r="J44" s="108"/>
    </row>
    <row r="45" spans="1:20" ht="15" thickBot="1" x14ac:dyDescent="0.4">
      <c r="B45" s="109"/>
      <c r="C45" s="110"/>
      <c r="D45" s="110"/>
      <c r="E45" s="110"/>
      <c r="F45" s="110"/>
      <c r="G45" s="110"/>
      <c r="H45" s="110"/>
      <c r="I45" s="110"/>
      <c r="J45" s="111"/>
    </row>
  </sheetData>
  <mergeCells count="17">
    <mergeCell ref="I26:J26"/>
    <mergeCell ref="M26:M27"/>
    <mergeCell ref="B42:J45"/>
    <mergeCell ref="B41:J41"/>
    <mergeCell ref="P25:T25"/>
    <mergeCell ref="A4:A5"/>
    <mergeCell ref="B4:E4"/>
    <mergeCell ref="F4:F5"/>
    <mergeCell ref="G4:G5"/>
    <mergeCell ref="H4:H5"/>
    <mergeCell ref="I4:I5"/>
    <mergeCell ref="A21:I21"/>
    <mergeCell ref="N26:N27"/>
    <mergeCell ref="A26:A27"/>
    <mergeCell ref="B26:B27"/>
    <mergeCell ref="C26:G26"/>
    <mergeCell ref="H26:H2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C3C36-2CEA-4409-B329-D54DB95B4E57}">
  <dimension ref="B2:J69"/>
  <sheetViews>
    <sheetView zoomScale="70" zoomScaleNormal="70" workbookViewId="0"/>
  </sheetViews>
  <sheetFormatPr defaultRowHeight="14.5" x14ac:dyDescent="0.35"/>
  <cols>
    <col min="1" max="1" width="2.453125" style="21" customWidth="1"/>
    <col min="2" max="2" width="23.453125" style="21" customWidth="1"/>
    <col min="3" max="3" width="27.453125" style="21" customWidth="1"/>
    <col min="4" max="4" width="9.36328125" style="40" customWidth="1"/>
    <col min="5" max="5" width="9.1796875" style="40" customWidth="1"/>
    <col min="6" max="6" width="4.08984375" style="21" customWidth="1"/>
    <col min="7" max="16384" width="8.7265625" style="21"/>
  </cols>
  <sheetData>
    <row r="2" spans="2:10" ht="28.5" x14ac:dyDescent="0.65">
      <c r="B2" s="20" t="s">
        <v>236</v>
      </c>
    </row>
    <row r="3" spans="2:10" ht="15" thickBot="1" x14ac:dyDescent="0.4"/>
    <row r="4" spans="2:10" ht="43.5" customHeight="1" x14ac:dyDescent="0.35">
      <c r="B4" s="51" t="s">
        <v>193</v>
      </c>
      <c r="C4" s="52" t="s">
        <v>161</v>
      </c>
      <c r="D4" s="52" t="s">
        <v>237</v>
      </c>
      <c r="E4" s="53" t="s">
        <v>238</v>
      </c>
      <c r="F4" s="40"/>
      <c r="G4" s="140" t="s">
        <v>248</v>
      </c>
      <c r="H4" s="141"/>
      <c r="I4" s="141"/>
      <c r="J4" s="142"/>
    </row>
    <row r="5" spans="2:10" x14ac:dyDescent="0.35">
      <c r="B5" s="139" t="s">
        <v>0</v>
      </c>
      <c r="C5" s="54" t="s">
        <v>194</v>
      </c>
      <c r="D5" s="55">
        <v>3</v>
      </c>
      <c r="E5" s="49">
        <v>3</v>
      </c>
      <c r="G5" s="143"/>
      <c r="H5" s="144"/>
      <c r="I5" s="144"/>
      <c r="J5" s="145"/>
    </row>
    <row r="6" spans="2:10" x14ac:dyDescent="0.35">
      <c r="B6" s="139"/>
      <c r="C6" s="54" t="s">
        <v>195</v>
      </c>
      <c r="D6" s="55">
        <v>3</v>
      </c>
      <c r="E6" s="49">
        <v>3</v>
      </c>
      <c r="G6" s="143"/>
      <c r="H6" s="144"/>
      <c r="I6" s="144"/>
      <c r="J6" s="145"/>
    </row>
    <row r="7" spans="2:10" x14ac:dyDescent="0.35">
      <c r="B7" s="139"/>
      <c r="C7" s="54" t="s">
        <v>10</v>
      </c>
      <c r="D7" s="55">
        <v>3</v>
      </c>
      <c r="E7" s="49">
        <v>3</v>
      </c>
      <c r="G7" s="143"/>
      <c r="H7" s="144"/>
      <c r="I7" s="144"/>
      <c r="J7" s="145"/>
    </row>
    <row r="8" spans="2:10" x14ac:dyDescent="0.35">
      <c r="B8" s="139"/>
      <c r="C8" s="28" t="s">
        <v>7</v>
      </c>
      <c r="D8" s="55"/>
      <c r="E8" s="49">
        <v>1</v>
      </c>
      <c r="G8" s="143"/>
      <c r="H8" s="144"/>
      <c r="I8" s="144"/>
      <c r="J8" s="145"/>
    </row>
    <row r="9" spans="2:10" x14ac:dyDescent="0.35">
      <c r="B9" s="139"/>
      <c r="C9" s="28" t="s">
        <v>8</v>
      </c>
      <c r="D9" s="55"/>
      <c r="E9" s="49">
        <v>2</v>
      </c>
      <c r="G9" s="143"/>
      <c r="H9" s="144"/>
      <c r="I9" s="144"/>
      <c r="J9" s="145"/>
    </row>
    <row r="10" spans="2:10" ht="15" thickBot="1" x14ac:dyDescent="0.4">
      <c r="B10" s="137" t="s">
        <v>230</v>
      </c>
      <c r="C10" s="138"/>
      <c r="D10" s="138"/>
      <c r="E10" s="48">
        <f>SUM(E5:E9)</f>
        <v>12</v>
      </c>
      <c r="G10" s="146"/>
      <c r="H10" s="147"/>
      <c r="I10" s="147"/>
      <c r="J10" s="148"/>
    </row>
    <row r="11" spans="2:10" x14ac:dyDescent="0.35">
      <c r="B11" s="139" t="s">
        <v>65</v>
      </c>
      <c r="C11" s="54" t="s">
        <v>196</v>
      </c>
      <c r="D11" s="55">
        <v>6</v>
      </c>
      <c r="E11" s="49">
        <v>6</v>
      </c>
    </row>
    <row r="12" spans="2:10" x14ac:dyDescent="0.35">
      <c r="B12" s="139"/>
      <c r="C12" s="54" t="s">
        <v>197</v>
      </c>
      <c r="D12" s="55">
        <v>6</v>
      </c>
      <c r="E12" s="49">
        <v>6</v>
      </c>
    </row>
    <row r="13" spans="2:10" x14ac:dyDescent="0.35">
      <c r="B13" s="139"/>
      <c r="C13" s="28" t="s">
        <v>72</v>
      </c>
      <c r="D13" s="55"/>
      <c r="E13" s="49">
        <v>30</v>
      </c>
    </row>
    <row r="14" spans="2:10" x14ac:dyDescent="0.35">
      <c r="B14" s="139"/>
      <c r="C14" s="28" t="s">
        <v>77</v>
      </c>
      <c r="D14" s="55"/>
      <c r="E14" s="49">
        <v>60</v>
      </c>
    </row>
    <row r="15" spans="2:10" x14ac:dyDescent="0.35">
      <c r="B15" s="139"/>
      <c r="C15" s="28" t="s">
        <v>81</v>
      </c>
      <c r="D15" s="55"/>
      <c r="E15" s="49">
        <v>29</v>
      </c>
    </row>
    <row r="16" spans="2:10" x14ac:dyDescent="0.35">
      <c r="B16" s="139"/>
      <c r="C16" s="28" t="s">
        <v>82</v>
      </c>
      <c r="D16" s="55"/>
      <c r="E16" s="49">
        <v>31</v>
      </c>
    </row>
    <row r="17" spans="2:8" x14ac:dyDescent="0.35">
      <c r="B17" s="139"/>
      <c r="C17" s="28" t="s">
        <v>86</v>
      </c>
      <c r="D17" s="55"/>
      <c r="E17" s="49">
        <v>15</v>
      </c>
    </row>
    <row r="18" spans="2:8" x14ac:dyDescent="0.35">
      <c r="B18" s="139"/>
      <c r="C18" s="28" t="s">
        <v>87</v>
      </c>
      <c r="D18" s="55"/>
      <c r="E18" s="49">
        <v>5</v>
      </c>
    </row>
    <row r="19" spans="2:8" x14ac:dyDescent="0.35">
      <c r="B19" s="139"/>
      <c r="C19" s="28" t="s">
        <v>239</v>
      </c>
      <c r="D19" s="55"/>
      <c r="E19" s="49">
        <v>30</v>
      </c>
    </row>
    <row r="20" spans="2:8" x14ac:dyDescent="0.35">
      <c r="B20" s="137" t="s">
        <v>240</v>
      </c>
      <c r="C20" s="138"/>
      <c r="D20" s="138"/>
      <c r="E20" s="48">
        <f>SUM(E11:E19)</f>
        <v>212</v>
      </c>
    </row>
    <row r="21" spans="2:8" x14ac:dyDescent="0.35">
      <c r="B21" s="139" t="s">
        <v>46</v>
      </c>
      <c r="C21" s="54" t="s">
        <v>48</v>
      </c>
      <c r="D21" s="55">
        <v>6</v>
      </c>
      <c r="E21" s="49">
        <v>6</v>
      </c>
    </row>
    <row r="22" spans="2:8" x14ac:dyDescent="0.35">
      <c r="B22" s="139"/>
      <c r="C22" s="54" t="s">
        <v>198</v>
      </c>
      <c r="D22" s="55">
        <v>6</v>
      </c>
      <c r="E22" s="49">
        <v>6</v>
      </c>
    </row>
    <row r="23" spans="2:8" x14ac:dyDescent="0.35">
      <c r="B23" s="139"/>
      <c r="C23" s="28" t="s">
        <v>47</v>
      </c>
      <c r="D23" s="55"/>
      <c r="E23" s="49">
        <v>41</v>
      </c>
    </row>
    <row r="24" spans="2:8" x14ac:dyDescent="0.35">
      <c r="B24" s="139"/>
      <c r="C24" s="28" t="s">
        <v>53</v>
      </c>
      <c r="D24" s="55"/>
      <c r="E24" s="49">
        <v>2</v>
      </c>
    </row>
    <row r="25" spans="2:8" x14ac:dyDescent="0.35">
      <c r="B25" s="139"/>
      <c r="C25" s="28" t="s">
        <v>54</v>
      </c>
      <c r="D25" s="55"/>
      <c r="E25" s="49">
        <v>29</v>
      </c>
    </row>
    <row r="26" spans="2:8" x14ac:dyDescent="0.35">
      <c r="B26" s="137" t="s">
        <v>241</v>
      </c>
      <c r="C26" s="138"/>
      <c r="D26" s="138"/>
      <c r="E26" s="48">
        <f>SUM(E21:E25)</f>
        <v>84</v>
      </c>
    </row>
    <row r="27" spans="2:8" x14ac:dyDescent="0.35">
      <c r="B27" s="136" t="s">
        <v>203</v>
      </c>
      <c r="C27" s="54" t="s">
        <v>204</v>
      </c>
      <c r="D27" s="55">
        <v>6</v>
      </c>
      <c r="E27" s="49">
        <v>6</v>
      </c>
    </row>
    <row r="28" spans="2:8" x14ac:dyDescent="0.35">
      <c r="B28" s="136"/>
      <c r="C28" s="54" t="s">
        <v>139</v>
      </c>
      <c r="D28" s="55">
        <v>6</v>
      </c>
      <c r="E28" s="49">
        <v>6</v>
      </c>
    </row>
    <row r="29" spans="2:8" x14ac:dyDescent="0.35">
      <c r="B29" s="136"/>
      <c r="C29" s="28" t="s">
        <v>138</v>
      </c>
      <c r="D29" s="55"/>
      <c r="E29" s="49">
        <v>12</v>
      </c>
      <c r="G29" s="41"/>
      <c r="H29" s="41"/>
    </row>
    <row r="30" spans="2:8" x14ac:dyDescent="0.35">
      <c r="B30" s="136"/>
      <c r="C30" s="28" t="s">
        <v>142</v>
      </c>
      <c r="D30" s="55"/>
      <c r="E30" s="49">
        <v>27</v>
      </c>
      <c r="G30" s="41"/>
      <c r="H30" s="41"/>
    </row>
    <row r="31" spans="2:8" x14ac:dyDescent="0.35">
      <c r="B31" s="136"/>
      <c r="C31" s="28" t="s">
        <v>144</v>
      </c>
      <c r="D31" s="55"/>
      <c r="E31" s="49">
        <v>6</v>
      </c>
      <c r="G31" s="41"/>
      <c r="H31" s="41"/>
    </row>
    <row r="32" spans="2:8" x14ac:dyDescent="0.35">
      <c r="B32" s="136"/>
      <c r="C32" s="28" t="s">
        <v>145</v>
      </c>
      <c r="D32" s="55"/>
      <c r="E32" s="49">
        <v>15</v>
      </c>
      <c r="G32" s="41"/>
      <c r="H32" s="41"/>
    </row>
    <row r="33" spans="2:8" x14ac:dyDescent="0.35">
      <c r="B33" s="136"/>
      <c r="C33" s="28" t="s">
        <v>146</v>
      </c>
      <c r="D33" s="55"/>
      <c r="E33" s="49">
        <v>35</v>
      </c>
      <c r="G33" s="41"/>
      <c r="H33" s="41"/>
    </row>
    <row r="34" spans="2:8" x14ac:dyDescent="0.35">
      <c r="B34" s="136"/>
      <c r="C34" s="28" t="s">
        <v>148</v>
      </c>
      <c r="D34" s="55"/>
      <c r="E34" s="49">
        <v>30</v>
      </c>
      <c r="G34" s="41"/>
      <c r="H34" s="41"/>
    </row>
    <row r="35" spans="2:8" x14ac:dyDescent="0.35">
      <c r="B35" s="136"/>
      <c r="C35" s="28" t="s">
        <v>150</v>
      </c>
      <c r="D35" s="55"/>
      <c r="E35" s="49">
        <v>70</v>
      </c>
      <c r="G35" s="41"/>
      <c r="H35" s="41"/>
    </row>
    <row r="36" spans="2:8" x14ac:dyDescent="0.35">
      <c r="B36" s="136"/>
      <c r="C36" s="28" t="s">
        <v>151</v>
      </c>
      <c r="D36" s="55"/>
      <c r="E36" s="49">
        <v>4</v>
      </c>
      <c r="G36" s="41"/>
      <c r="H36" s="41"/>
    </row>
    <row r="37" spans="2:8" x14ac:dyDescent="0.35">
      <c r="B37" s="136"/>
      <c r="C37" s="28" t="s">
        <v>152</v>
      </c>
      <c r="D37" s="55"/>
      <c r="E37" s="49">
        <v>11</v>
      </c>
      <c r="G37" s="41"/>
      <c r="H37" s="41"/>
    </row>
    <row r="38" spans="2:8" x14ac:dyDescent="0.35">
      <c r="B38" s="136"/>
      <c r="C38" s="28" t="s">
        <v>153</v>
      </c>
      <c r="D38" s="55"/>
      <c r="E38" s="49">
        <v>11</v>
      </c>
      <c r="G38" s="41"/>
      <c r="H38" s="41"/>
    </row>
    <row r="39" spans="2:8" x14ac:dyDescent="0.35">
      <c r="B39" s="136"/>
      <c r="C39" s="28" t="s">
        <v>155</v>
      </c>
      <c r="D39" s="55"/>
      <c r="E39" s="49">
        <v>40</v>
      </c>
      <c r="G39" s="41"/>
      <c r="H39" s="41"/>
    </row>
    <row r="40" spans="2:8" x14ac:dyDescent="0.35">
      <c r="B40" s="137" t="s">
        <v>242</v>
      </c>
      <c r="C40" s="138"/>
      <c r="D40" s="138"/>
      <c r="E40" s="48">
        <f>SUM(E27:E39)</f>
        <v>273</v>
      </c>
      <c r="G40" s="41"/>
      <c r="H40" s="41"/>
    </row>
    <row r="41" spans="2:8" x14ac:dyDescent="0.35">
      <c r="B41" s="139" t="s">
        <v>120</v>
      </c>
      <c r="C41" s="28" t="s">
        <v>121</v>
      </c>
      <c r="D41" s="56"/>
      <c r="E41" s="57">
        <v>40</v>
      </c>
      <c r="G41" s="41"/>
      <c r="H41" s="41"/>
    </row>
    <row r="42" spans="2:8" x14ac:dyDescent="0.35">
      <c r="B42" s="139"/>
      <c r="C42" s="28" t="s">
        <v>123</v>
      </c>
      <c r="D42" s="56"/>
      <c r="E42" s="57">
        <v>10</v>
      </c>
      <c r="G42" s="41"/>
      <c r="H42" s="41"/>
    </row>
    <row r="43" spans="2:8" x14ac:dyDescent="0.35">
      <c r="B43" s="139"/>
      <c r="C43" s="28" t="s">
        <v>124</v>
      </c>
      <c r="D43" s="56"/>
      <c r="E43" s="57">
        <v>13</v>
      </c>
      <c r="G43" s="41"/>
      <c r="H43" s="41"/>
    </row>
    <row r="44" spans="2:8" x14ac:dyDescent="0.35">
      <c r="B44" s="139"/>
      <c r="C44" s="28" t="s">
        <v>125</v>
      </c>
      <c r="D44" s="56"/>
      <c r="E44" s="57">
        <v>9</v>
      </c>
      <c r="G44" s="41"/>
      <c r="H44" s="41"/>
    </row>
    <row r="45" spans="2:8" x14ac:dyDescent="0.35">
      <c r="B45" s="139"/>
      <c r="C45" s="28" t="s">
        <v>128</v>
      </c>
      <c r="D45" s="56"/>
      <c r="E45" s="57">
        <v>15</v>
      </c>
      <c r="G45" s="41"/>
      <c r="H45" s="41"/>
    </row>
    <row r="46" spans="2:8" x14ac:dyDescent="0.35">
      <c r="B46" s="139"/>
      <c r="C46" s="28" t="s">
        <v>134</v>
      </c>
      <c r="D46" s="56"/>
      <c r="E46" s="57">
        <v>33</v>
      </c>
      <c r="G46" s="41"/>
      <c r="H46" s="41"/>
    </row>
    <row r="47" spans="2:8" x14ac:dyDescent="0.35">
      <c r="B47" s="137" t="s">
        <v>242</v>
      </c>
      <c r="C47" s="138"/>
      <c r="D47" s="138"/>
      <c r="E47" s="48">
        <f>SUM(E41:E46)</f>
        <v>120</v>
      </c>
      <c r="G47" s="41"/>
      <c r="H47" s="41"/>
    </row>
    <row r="48" spans="2:8" x14ac:dyDescent="0.35">
      <c r="B48" s="58" t="s">
        <v>18</v>
      </c>
      <c r="C48" s="28" t="s">
        <v>28</v>
      </c>
      <c r="D48" s="55"/>
      <c r="E48" s="49">
        <v>4</v>
      </c>
      <c r="G48" s="41"/>
      <c r="H48" s="41"/>
    </row>
    <row r="49" spans="2:8" x14ac:dyDescent="0.35">
      <c r="B49" s="137" t="s">
        <v>242</v>
      </c>
      <c r="C49" s="138"/>
      <c r="D49" s="138"/>
      <c r="E49" s="48">
        <f>SUM(E48)</f>
        <v>4</v>
      </c>
      <c r="G49" s="41"/>
      <c r="H49" s="41"/>
    </row>
    <row r="50" spans="2:8" x14ac:dyDescent="0.35">
      <c r="B50" s="149" t="s">
        <v>89</v>
      </c>
      <c r="C50" s="54" t="s">
        <v>91</v>
      </c>
      <c r="D50" s="55">
        <v>25</v>
      </c>
      <c r="E50" s="49">
        <v>25</v>
      </c>
    </row>
    <row r="51" spans="2:8" x14ac:dyDescent="0.35">
      <c r="B51" s="149"/>
      <c r="C51" s="54" t="s">
        <v>211</v>
      </c>
      <c r="D51" s="55">
        <v>25</v>
      </c>
      <c r="E51" s="49">
        <v>25</v>
      </c>
    </row>
    <row r="52" spans="2:8" x14ac:dyDescent="0.35">
      <c r="B52" s="149"/>
      <c r="C52" s="54" t="s">
        <v>95</v>
      </c>
      <c r="D52" s="55">
        <v>25</v>
      </c>
      <c r="E52" s="49">
        <v>25</v>
      </c>
    </row>
    <row r="53" spans="2:8" x14ac:dyDescent="0.35">
      <c r="B53" s="149"/>
      <c r="C53" s="54" t="s">
        <v>102</v>
      </c>
      <c r="D53" s="55">
        <v>25</v>
      </c>
      <c r="E53" s="49">
        <v>25</v>
      </c>
    </row>
    <row r="54" spans="2:8" x14ac:dyDescent="0.35">
      <c r="B54" s="137" t="s">
        <v>243</v>
      </c>
      <c r="C54" s="138"/>
      <c r="D54" s="138"/>
      <c r="E54" s="48">
        <f>SUM(E50:E53)</f>
        <v>100</v>
      </c>
    </row>
    <row r="55" spans="2:8" x14ac:dyDescent="0.35">
      <c r="B55" s="149" t="s">
        <v>32</v>
      </c>
      <c r="C55" s="54" t="s">
        <v>205</v>
      </c>
      <c r="D55" s="55">
        <v>26</v>
      </c>
      <c r="E55" s="49">
        <v>26</v>
      </c>
      <c r="G55" s="41"/>
      <c r="H55" s="41"/>
    </row>
    <row r="56" spans="2:8" x14ac:dyDescent="0.35">
      <c r="B56" s="149"/>
      <c r="C56" s="54" t="s">
        <v>206</v>
      </c>
      <c r="D56" s="55">
        <v>26</v>
      </c>
      <c r="E56" s="49">
        <v>26</v>
      </c>
      <c r="G56" s="41"/>
      <c r="H56" s="41"/>
    </row>
    <row r="57" spans="2:8" x14ac:dyDescent="0.35">
      <c r="B57" s="149"/>
      <c r="C57" s="54" t="s">
        <v>207</v>
      </c>
      <c r="D57" s="55">
        <v>26</v>
      </c>
      <c r="E57" s="49">
        <v>26</v>
      </c>
      <c r="G57" s="41"/>
      <c r="H57" s="41"/>
    </row>
    <row r="58" spans="2:8" x14ac:dyDescent="0.35">
      <c r="B58" s="149"/>
      <c r="C58" s="54" t="s">
        <v>208</v>
      </c>
      <c r="D58" s="55">
        <v>26</v>
      </c>
      <c r="E58" s="49">
        <v>26</v>
      </c>
      <c r="G58" s="41"/>
      <c r="H58" s="41"/>
    </row>
    <row r="59" spans="2:8" x14ac:dyDescent="0.35">
      <c r="B59" s="137" t="s">
        <v>244</v>
      </c>
      <c r="C59" s="138"/>
      <c r="D59" s="138"/>
      <c r="E59" s="48">
        <f>SUM(E55:E58)</f>
        <v>104</v>
      </c>
      <c r="G59" s="41"/>
      <c r="H59" s="41"/>
    </row>
    <row r="60" spans="2:8" x14ac:dyDescent="0.35">
      <c r="B60" s="149" t="s">
        <v>106</v>
      </c>
      <c r="C60" s="54" t="s">
        <v>209</v>
      </c>
      <c r="D60" s="55">
        <v>18</v>
      </c>
      <c r="E60" s="49">
        <v>18</v>
      </c>
    </row>
    <row r="61" spans="2:8" x14ac:dyDescent="0.35">
      <c r="B61" s="149"/>
      <c r="C61" s="54" t="s">
        <v>210</v>
      </c>
      <c r="D61" s="55">
        <v>18</v>
      </c>
      <c r="E61" s="49">
        <v>18</v>
      </c>
    </row>
    <row r="62" spans="2:8" x14ac:dyDescent="0.35">
      <c r="B62" s="137" t="s">
        <v>245</v>
      </c>
      <c r="C62" s="138"/>
      <c r="D62" s="138"/>
      <c r="E62" s="48">
        <f>SUM(E60:E61)</f>
        <v>36</v>
      </c>
    </row>
    <row r="63" spans="2:8" x14ac:dyDescent="0.35">
      <c r="B63" s="150" t="s">
        <v>201</v>
      </c>
      <c r="C63" s="54" t="s">
        <v>62</v>
      </c>
      <c r="D63" s="55">
        <v>3</v>
      </c>
      <c r="E63" s="49">
        <v>3</v>
      </c>
      <c r="G63" s="41"/>
      <c r="H63" s="41"/>
    </row>
    <row r="64" spans="2:8" x14ac:dyDescent="0.35">
      <c r="B64" s="150"/>
      <c r="C64" s="54" t="s">
        <v>202</v>
      </c>
      <c r="D64" s="55">
        <v>3</v>
      </c>
      <c r="E64" s="49">
        <v>3</v>
      </c>
      <c r="G64" s="41"/>
      <c r="H64" s="41"/>
    </row>
    <row r="65" spans="2:8" x14ac:dyDescent="0.35">
      <c r="B65" s="137" t="s">
        <v>246</v>
      </c>
      <c r="C65" s="138"/>
      <c r="D65" s="138"/>
      <c r="E65" s="48">
        <f>SUM(E63:E64)</f>
        <v>6</v>
      </c>
      <c r="G65" s="41"/>
      <c r="H65" s="41"/>
    </row>
    <row r="66" spans="2:8" x14ac:dyDescent="0.35">
      <c r="B66" s="150" t="s">
        <v>177</v>
      </c>
      <c r="C66" s="54" t="s">
        <v>199</v>
      </c>
      <c r="D66" s="55">
        <v>6</v>
      </c>
      <c r="E66" s="49">
        <v>6</v>
      </c>
      <c r="G66" s="41"/>
      <c r="H66" s="41"/>
    </row>
    <row r="67" spans="2:8" x14ac:dyDescent="0.35">
      <c r="B67" s="150"/>
      <c r="C67" s="54" t="s">
        <v>200</v>
      </c>
      <c r="D67" s="55">
        <v>6</v>
      </c>
      <c r="E67" s="49">
        <v>6</v>
      </c>
      <c r="G67" s="41"/>
      <c r="H67" s="41"/>
    </row>
    <row r="68" spans="2:8" x14ac:dyDescent="0.35">
      <c r="B68" s="137" t="s">
        <v>247</v>
      </c>
      <c r="C68" s="138"/>
      <c r="D68" s="138"/>
      <c r="E68" s="48">
        <f>SUM(E66:E67)</f>
        <v>12</v>
      </c>
      <c r="G68" s="41"/>
      <c r="H68" s="41"/>
    </row>
    <row r="69" spans="2:8" ht="15" thickBot="1" x14ac:dyDescent="0.4">
      <c r="B69" s="59"/>
      <c r="C69" s="30"/>
      <c r="D69" s="60">
        <f>SUM(D5:D67)</f>
        <v>303</v>
      </c>
      <c r="E69" s="50">
        <f>E10+E20+E26+E40+E54+E59+E62+E65+E68+E49+E47</f>
        <v>963</v>
      </c>
    </row>
  </sheetData>
  <mergeCells count="22">
    <mergeCell ref="B68:D68"/>
    <mergeCell ref="B49:D49"/>
    <mergeCell ref="B41:B46"/>
    <mergeCell ref="B47:D47"/>
    <mergeCell ref="G4:J10"/>
    <mergeCell ref="B40:D40"/>
    <mergeCell ref="B54:D54"/>
    <mergeCell ref="B59:D59"/>
    <mergeCell ref="B62:D62"/>
    <mergeCell ref="B65:D65"/>
    <mergeCell ref="B55:B58"/>
    <mergeCell ref="B60:B61"/>
    <mergeCell ref="B50:B53"/>
    <mergeCell ref="B66:B67"/>
    <mergeCell ref="B63:B64"/>
    <mergeCell ref="B5:B9"/>
    <mergeCell ref="B27:B39"/>
    <mergeCell ref="B10:D10"/>
    <mergeCell ref="B20:D20"/>
    <mergeCell ref="B11:B19"/>
    <mergeCell ref="B26:D26"/>
    <mergeCell ref="B21:B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94A8-876D-462A-8DC5-2565C3E5CFEF}">
  <dimension ref="A1:V20"/>
  <sheetViews>
    <sheetView zoomScale="80" zoomScaleNormal="80" workbookViewId="0">
      <selection activeCell="B21" sqref="B21"/>
    </sheetView>
  </sheetViews>
  <sheetFormatPr defaultRowHeight="14.5" x14ac:dyDescent="0.35"/>
  <cols>
    <col min="1" max="1" width="23.453125" style="21" customWidth="1"/>
    <col min="2" max="2" width="16.1796875" style="21" customWidth="1"/>
    <col min="3" max="3" width="15.54296875" style="21" customWidth="1"/>
    <col min="4" max="4" width="17.453125" style="21" customWidth="1"/>
    <col min="5" max="5" width="14.26953125" style="21" customWidth="1"/>
    <col min="6" max="6" width="11.7265625" style="21" customWidth="1"/>
    <col min="7" max="7" width="11.08984375" style="21" customWidth="1"/>
    <col min="8" max="8" width="12.54296875" style="21" customWidth="1"/>
    <col min="9" max="9" width="10.54296875" style="21" customWidth="1"/>
    <col min="10" max="10" width="14.26953125" style="21" customWidth="1"/>
    <col min="11" max="11" width="8.7265625" style="21"/>
    <col min="12" max="12" width="3.54296875" style="21" customWidth="1"/>
    <col min="13" max="13" width="14.36328125" style="21" customWidth="1"/>
    <col min="14" max="14" width="5.36328125" style="21" bestFit="1" customWidth="1"/>
    <col min="15" max="16384" width="8.7265625" style="21"/>
  </cols>
  <sheetData>
    <row r="1" spans="1:22" x14ac:dyDescent="0.35">
      <c r="I1" s="71"/>
    </row>
    <row r="3" spans="1:22" ht="23.5" x14ac:dyDescent="0.55000000000000004">
      <c r="A3" s="72" t="s">
        <v>254</v>
      </c>
    </row>
    <row r="5" spans="1:22" ht="31.5" customHeight="1" x14ac:dyDescent="0.35">
      <c r="A5" s="116" t="s">
        <v>212</v>
      </c>
      <c r="B5" s="160" t="s">
        <v>250</v>
      </c>
      <c r="C5" s="160" t="s">
        <v>251</v>
      </c>
      <c r="D5" s="160" t="s">
        <v>252</v>
      </c>
      <c r="E5" s="160" t="s">
        <v>179</v>
      </c>
      <c r="F5" s="162" t="s">
        <v>180</v>
      </c>
      <c r="H5" s="151" t="s">
        <v>253</v>
      </c>
      <c r="I5" s="152"/>
      <c r="J5" s="152"/>
      <c r="K5" s="152"/>
      <c r="L5" s="152"/>
      <c r="M5" s="153"/>
    </row>
    <row r="6" spans="1:22" x14ac:dyDescent="0.35">
      <c r="A6" s="116"/>
      <c r="B6" s="161"/>
      <c r="C6" s="160"/>
      <c r="D6" s="160"/>
      <c r="E6" s="161"/>
      <c r="F6" s="163"/>
      <c r="H6" s="154"/>
      <c r="I6" s="144"/>
      <c r="J6" s="144"/>
      <c r="K6" s="144"/>
      <c r="L6" s="144"/>
      <c r="M6" s="155"/>
    </row>
    <row r="7" spans="1:22" x14ac:dyDescent="0.35">
      <c r="A7" s="62" t="s">
        <v>0</v>
      </c>
      <c r="B7" s="28">
        <f>510+50</f>
        <v>560</v>
      </c>
      <c r="C7" s="28">
        <v>150</v>
      </c>
      <c r="D7" s="28">
        <f>B7+C7</f>
        <v>710</v>
      </c>
      <c r="E7" s="73">
        <v>3</v>
      </c>
      <c r="F7" s="73">
        <f t="shared" ref="F7:F18" si="0">B7-E7</f>
        <v>557</v>
      </c>
      <c r="H7" s="154"/>
      <c r="I7" s="144"/>
      <c r="J7" s="144"/>
      <c r="K7" s="144"/>
      <c r="L7" s="144"/>
      <c r="M7" s="155"/>
    </row>
    <row r="8" spans="1:22" x14ac:dyDescent="0.35">
      <c r="A8" s="62" t="s">
        <v>89</v>
      </c>
      <c r="B8" s="28">
        <f>453+121</f>
        <v>574</v>
      </c>
      <c r="C8" s="28"/>
      <c r="D8" s="28">
        <f t="shared" ref="D8:D17" si="1">B8+C8</f>
        <v>574</v>
      </c>
      <c r="E8" s="73">
        <v>0</v>
      </c>
      <c r="F8" s="73">
        <f t="shared" si="0"/>
        <v>574</v>
      </c>
      <c r="H8" s="154"/>
      <c r="I8" s="144"/>
      <c r="J8" s="144"/>
      <c r="K8" s="144"/>
      <c r="L8" s="144"/>
      <c r="M8" s="155"/>
    </row>
    <row r="9" spans="1:22" x14ac:dyDescent="0.35">
      <c r="A9" s="62" t="s">
        <v>65</v>
      </c>
      <c r="B9" s="28">
        <v>1811</v>
      </c>
      <c r="C9" s="28">
        <v>75</v>
      </c>
      <c r="D9" s="28">
        <f t="shared" si="1"/>
        <v>1886</v>
      </c>
      <c r="E9" s="73">
        <v>200</v>
      </c>
      <c r="F9" s="73">
        <f t="shared" si="0"/>
        <v>1611</v>
      </c>
      <c r="H9" s="154"/>
      <c r="I9" s="144"/>
      <c r="J9" s="144"/>
      <c r="K9" s="144"/>
      <c r="L9" s="144"/>
      <c r="M9" s="155"/>
    </row>
    <row r="10" spans="1:22" x14ac:dyDescent="0.35">
      <c r="A10" s="62" t="s">
        <v>136</v>
      </c>
      <c r="B10" s="28">
        <v>2048</v>
      </c>
      <c r="C10" s="28">
        <v>100</v>
      </c>
      <c r="D10" s="28">
        <f t="shared" si="1"/>
        <v>2148</v>
      </c>
      <c r="E10" s="73">
        <v>261</v>
      </c>
      <c r="F10" s="73">
        <f t="shared" si="0"/>
        <v>1787</v>
      </c>
      <c r="H10" s="154"/>
      <c r="I10" s="144"/>
      <c r="J10" s="144"/>
      <c r="K10" s="144"/>
      <c r="L10" s="144"/>
      <c r="M10" s="155"/>
    </row>
    <row r="11" spans="1:22" x14ac:dyDescent="0.35">
      <c r="A11" s="62" t="s">
        <v>120</v>
      </c>
      <c r="B11" s="28">
        <v>880</v>
      </c>
      <c r="C11" s="28">
        <v>200</v>
      </c>
      <c r="D11" s="28">
        <f t="shared" si="1"/>
        <v>1080</v>
      </c>
      <c r="E11" s="73">
        <v>120</v>
      </c>
      <c r="F11" s="73">
        <f t="shared" si="0"/>
        <v>760</v>
      </c>
      <c r="H11" s="154"/>
      <c r="I11" s="144"/>
      <c r="J11" s="144"/>
      <c r="K11" s="144"/>
      <c r="L11" s="144"/>
      <c r="M11" s="155"/>
      <c r="R11" s="159"/>
      <c r="S11" s="159"/>
      <c r="T11" s="159"/>
      <c r="U11" s="159"/>
      <c r="V11" s="159"/>
    </row>
    <row r="12" spans="1:22" x14ac:dyDescent="0.35">
      <c r="A12" s="62" t="s">
        <v>106</v>
      </c>
      <c r="B12" s="28">
        <v>580</v>
      </c>
      <c r="C12" s="28">
        <v>100</v>
      </c>
      <c r="D12" s="28">
        <f t="shared" si="1"/>
        <v>680</v>
      </c>
      <c r="E12" s="73">
        <v>0</v>
      </c>
      <c r="F12" s="73">
        <f t="shared" si="0"/>
        <v>580</v>
      </c>
      <c r="H12" s="154"/>
      <c r="I12" s="144"/>
      <c r="J12" s="144"/>
      <c r="K12" s="144"/>
      <c r="L12" s="144"/>
      <c r="M12" s="155"/>
      <c r="R12" s="32"/>
      <c r="S12" s="32"/>
      <c r="T12" s="32"/>
      <c r="U12" s="32"/>
      <c r="V12" s="32"/>
    </row>
    <row r="13" spans="1:22" x14ac:dyDescent="0.35">
      <c r="A13" s="62" t="s">
        <v>46</v>
      </c>
      <c r="B13" s="28">
        <v>672</v>
      </c>
      <c r="C13" s="28">
        <v>100</v>
      </c>
      <c r="D13" s="28">
        <f t="shared" si="1"/>
        <v>772</v>
      </c>
      <c r="E13" s="73">
        <v>72</v>
      </c>
      <c r="F13" s="73">
        <f t="shared" si="0"/>
        <v>600</v>
      </c>
      <c r="H13" s="154"/>
      <c r="I13" s="144"/>
      <c r="J13" s="144"/>
      <c r="K13" s="144"/>
      <c r="L13" s="144"/>
      <c r="M13" s="155"/>
    </row>
    <row r="14" spans="1:22" x14ac:dyDescent="0.35">
      <c r="A14" s="62" t="s">
        <v>32</v>
      </c>
      <c r="B14" s="28">
        <v>426</v>
      </c>
      <c r="C14" s="28"/>
      <c r="D14" s="28">
        <f t="shared" si="1"/>
        <v>426</v>
      </c>
      <c r="E14" s="73">
        <v>0</v>
      </c>
      <c r="F14" s="73">
        <f t="shared" si="0"/>
        <v>426</v>
      </c>
      <c r="H14" s="154"/>
      <c r="I14" s="144"/>
      <c r="J14" s="144"/>
      <c r="K14" s="144"/>
      <c r="L14" s="144"/>
      <c r="M14" s="155"/>
    </row>
    <row r="15" spans="1:22" x14ac:dyDescent="0.35">
      <c r="A15" s="62" t="s">
        <v>18</v>
      </c>
      <c r="B15" s="28">
        <v>282</v>
      </c>
      <c r="C15" s="28"/>
      <c r="D15" s="28">
        <f t="shared" si="1"/>
        <v>282</v>
      </c>
      <c r="E15" s="73">
        <v>4</v>
      </c>
      <c r="F15" s="73">
        <f t="shared" si="0"/>
        <v>278</v>
      </c>
      <c r="H15" s="154"/>
      <c r="I15" s="144"/>
      <c r="J15" s="144"/>
      <c r="K15" s="144"/>
      <c r="L15" s="144"/>
      <c r="M15" s="155"/>
    </row>
    <row r="16" spans="1:22" x14ac:dyDescent="0.35">
      <c r="A16" s="62" t="s">
        <v>57</v>
      </c>
      <c r="B16" s="28">
        <v>267</v>
      </c>
      <c r="C16" s="28"/>
      <c r="D16" s="28">
        <f t="shared" si="1"/>
        <v>267</v>
      </c>
      <c r="E16" s="73"/>
      <c r="F16" s="73">
        <f t="shared" si="0"/>
        <v>267</v>
      </c>
      <c r="H16" s="154"/>
      <c r="I16" s="144"/>
      <c r="J16" s="144"/>
      <c r="K16" s="144"/>
      <c r="L16" s="144"/>
      <c r="M16" s="155"/>
    </row>
    <row r="17" spans="1:13" x14ac:dyDescent="0.35">
      <c r="A17" s="62" t="s">
        <v>177</v>
      </c>
      <c r="B17" s="28"/>
      <c r="C17" s="28"/>
      <c r="D17" s="28">
        <f t="shared" si="1"/>
        <v>0</v>
      </c>
      <c r="E17" s="73"/>
      <c r="F17" s="73">
        <f t="shared" si="0"/>
        <v>0</v>
      </c>
      <c r="H17" s="154"/>
      <c r="I17" s="144"/>
      <c r="J17" s="144"/>
      <c r="K17" s="144"/>
      <c r="L17" s="144"/>
      <c r="M17" s="155"/>
    </row>
    <row r="18" spans="1:13" x14ac:dyDescent="0.35">
      <c r="A18" s="62" t="s">
        <v>174</v>
      </c>
      <c r="B18" s="68">
        <f>SUM(B7:B17)</f>
        <v>8100</v>
      </c>
      <c r="C18" s="68">
        <f>SUM(C7:C17)</f>
        <v>725</v>
      </c>
      <c r="D18" s="68">
        <f>SUM(D7:D17)</f>
        <v>8825</v>
      </c>
      <c r="E18" s="68">
        <f>SUM(E7:E17)</f>
        <v>660</v>
      </c>
      <c r="F18" s="74">
        <f t="shared" si="0"/>
        <v>7440</v>
      </c>
      <c r="G18" s="71"/>
      <c r="H18" s="156"/>
      <c r="I18" s="157"/>
      <c r="J18" s="157"/>
      <c r="K18" s="157"/>
      <c r="L18" s="157"/>
      <c r="M18" s="158"/>
    </row>
    <row r="20" spans="1:13" x14ac:dyDescent="0.35">
      <c r="B20" s="71">
        <f>B18-C18</f>
        <v>7375</v>
      </c>
    </row>
  </sheetData>
  <mergeCells count="8">
    <mergeCell ref="H5:M18"/>
    <mergeCell ref="R11:V11"/>
    <mergeCell ref="A5:A6"/>
    <mergeCell ref="B5:B6"/>
    <mergeCell ref="C5:C6"/>
    <mergeCell ref="D5:D6"/>
    <mergeCell ref="E5:E6"/>
    <mergeCell ref="F5:F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71F1-5037-4100-87D0-9F1D6F84511D}">
  <dimension ref="B2:M45"/>
  <sheetViews>
    <sheetView zoomScale="70" zoomScaleNormal="70" workbookViewId="0"/>
  </sheetViews>
  <sheetFormatPr defaultRowHeight="14.5" x14ac:dyDescent="0.35"/>
  <cols>
    <col min="1" max="1" width="8.7265625" style="21"/>
    <col min="2" max="2" width="15.453125" style="21" customWidth="1"/>
    <col min="3" max="3" width="15.7265625" style="21" bestFit="1" customWidth="1"/>
    <col min="4" max="4" width="10.7265625" style="21" customWidth="1"/>
    <col min="5" max="5" width="9.36328125" style="21" customWidth="1"/>
    <col min="6" max="6" width="12.453125" style="21" customWidth="1"/>
    <col min="7" max="7" width="1.7265625" style="21" customWidth="1"/>
    <col min="8" max="16384" width="8.7265625" style="21"/>
  </cols>
  <sheetData>
    <row r="2" spans="2:13" ht="28.5" x14ac:dyDescent="0.65">
      <c r="B2" s="20" t="s">
        <v>234</v>
      </c>
      <c r="I2" s="20"/>
    </row>
    <row r="3" spans="2:13" s="23" customFormat="1" ht="19" customHeight="1" x14ac:dyDescent="0.35">
      <c r="B3" s="47" t="s">
        <v>235</v>
      </c>
    </row>
    <row r="4" spans="2:13" ht="15" thickBot="1" x14ac:dyDescent="0.4"/>
    <row r="5" spans="2:13" ht="14.5" customHeight="1" x14ac:dyDescent="0.35">
      <c r="B5" s="167" t="s">
        <v>224</v>
      </c>
      <c r="C5" s="170" t="s">
        <v>228</v>
      </c>
      <c r="D5" s="170" t="s">
        <v>227</v>
      </c>
      <c r="E5" s="170" t="s">
        <v>229</v>
      </c>
      <c r="F5" s="172" t="s">
        <v>232</v>
      </c>
      <c r="H5" s="166" t="s">
        <v>233</v>
      </c>
      <c r="I5" s="166"/>
      <c r="J5" s="166"/>
      <c r="K5" s="166"/>
      <c r="L5" s="166"/>
      <c r="M5" s="166"/>
    </row>
    <row r="6" spans="2:13" ht="28" customHeight="1" thickBot="1" x14ac:dyDescent="0.4">
      <c r="B6" s="169"/>
      <c r="C6" s="171"/>
      <c r="D6" s="171"/>
      <c r="E6" s="171"/>
      <c r="F6" s="173"/>
      <c r="H6" s="166"/>
      <c r="I6" s="166"/>
      <c r="J6" s="166"/>
      <c r="K6" s="166"/>
      <c r="L6" s="166"/>
      <c r="M6" s="166"/>
    </row>
    <row r="7" spans="2:13" ht="14.5" customHeight="1" x14ac:dyDescent="0.35">
      <c r="B7" s="164" t="s">
        <v>0</v>
      </c>
      <c r="C7" s="37" t="s">
        <v>6</v>
      </c>
      <c r="D7" s="37">
        <v>0</v>
      </c>
      <c r="E7" s="37">
        <v>26</v>
      </c>
      <c r="F7" s="38">
        <v>0</v>
      </c>
      <c r="H7" s="166"/>
      <c r="I7" s="166"/>
      <c r="J7" s="166"/>
      <c r="K7" s="166"/>
      <c r="L7" s="166"/>
      <c r="M7" s="166"/>
    </row>
    <row r="8" spans="2:13" ht="14.5" customHeight="1" x14ac:dyDescent="0.35">
      <c r="B8" s="165"/>
      <c r="C8" s="28" t="s">
        <v>7</v>
      </c>
      <c r="D8" s="28">
        <v>1</v>
      </c>
      <c r="E8" s="28">
        <v>26</v>
      </c>
      <c r="F8" s="29">
        <v>1</v>
      </c>
      <c r="H8" s="166"/>
      <c r="I8" s="166"/>
      <c r="J8" s="166"/>
      <c r="K8" s="166"/>
      <c r="L8" s="166"/>
      <c r="M8" s="166"/>
    </row>
    <row r="9" spans="2:13" ht="15" customHeight="1" thickBot="1" x14ac:dyDescent="0.4">
      <c r="B9" s="165"/>
      <c r="C9" s="28" t="s">
        <v>8</v>
      </c>
      <c r="D9" s="28">
        <v>2</v>
      </c>
      <c r="E9" s="28">
        <v>22</v>
      </c>
      <c r="F9" s="29">
        <v>2</v>
      </c>
      <c r="H9" s="166"/>
      <c r="I9" s="166"/>
      <c r="J9" s="166"/>
      <c r="K9" s="166"/>
      <c r="L9" s="166"/>
      <c r="M9" s="166"/>
    </row>
    <row r="10" spans="2:13" ht="14.5" customHeight="1" x14ac:dyDescent="0.35">
      <c r="B10" s="164" t="s">
        <v>46</v>
      </c>
      <c r="C10" s="26" t="s">
        <v>47</v>
      </c>
      <c r="D10" s="26">
        <f>34+7</f>
        <v>41</v>
      </c>
      <c r="E10" s="26">
        <v>14</v>
      </c>
      <c r="F10" s="27">
        <v>41</v>
      </c>
      <c r="H10" s="166"/>
      <c r="I10" s="166"/>
      <c r="J10" s="166"/>
      <c r="K10" s="166"/>
      <c r="L10" s="166"/>
      <c r="M10" s="166"/>
    </row>
    <row r="11" spans="2:13" ht="14.5" customHeight="1" x14ac:dyDescent="0.35">
      <c r="B11" s="165"/>
      <c r="C11" s="28" t="s">
        <v>53</v>
      </c>
      <c r="D11" s="28">
        <v>2</v>
      </c>
      <c r="E11" s="28">
        <v>38</v>
      </c>
      <c r="F11" s="29">
        <v>2</v>
      </c>
      <c r="H11" s="166"/>
      <c r="I11" s="166"/>
      <c r="J11" s="166"/>
      <c r="K11" s="166"/>
      <c r="L11" s="166"/>
      <c r="M11" s="166"/>
    </row>
    <row r="12" spans="2:13" ht="15" customHeight="1" thickBot="1" x14ac:dyDescent="0.4">
      <c r="B12" s="165"/>
      <c r="C12" s="28" t="s">
        <v>54</v>
      </c>
      <c r="D12" s="28">
        <v>29</v>
      </c>
      <c r="E12" s="28">
        <v>21</v>
      </c>
      <c r="F12" s="29">
        <v>29</v>
      </c>
      <c r="H12" s="166"/>
      <c r="I12" s="166"/>
      <c r="J12" s="166"/>
      <c r="K12" s="166"/>
      <c r="L12" s="166"/>
      <c r="M12" s="166"/>
    </row>
    <row r="13" spans="2:13" ht="14.5" customHeight="1" x14ac:dyDescent="0.35">
      <c r="B13" s="164" t="s">
        <v>65</v>
      </c>
      <c r="C13" s="26" t="s">
        <v>72</v>
      </c>
      <c r="D13" s="26">
        <f>23+9</f>
        <v>32</v>
      </c>
      <c r="E13" s="26">
        <v>40</v>
      </c>
      <c r="F13" s="27">
        <v>30</v>
      </c>
      <c r="H13" s="166"/>
      <c r="I13" s="166"/>
      <c r="J13" s="166"/>
      <c r="K13" s="166"/>
      <c r="L13" s="166"/>
      <c r="M13" s="166"/>
    </row>
    <row r="14" spans="2:13" ht="14.5" customHeight="1" x14ac:dyDescent="0.35">
      <c r="B14" s="165"/>
      <c r="C14" s="28" t="s">
        <v>77</v>
      </c>
      <c r="D14" s="28">
        <f>48+14</f>
        <v>62</v>
      </c>
      <c r="E14" s="28">
        <v>101</v>
      </c>
      <c r="F14" s="29">
        <v>60</v>
      </c>
      <c r="H14" s="166"/>
      <c r="I14" s="166"/>
      <c r="J14" s="166"/>
      <c r="K14" s="166"/>
      <c r="L14" s="166"/>
      <c r="M14" s="166"/>
    </row>
    <row r="15" spans="2:13" ht="14.5" customHeight="1" x14ac:dyDescent="0.35">
      <c r="B15" s="165"/>
      <c r="C15" s="28" t="s">
        <v>81</v>
      </c>
      <c r="D15" s="28">
        <f>29</f>
        <v>29</v>
      </c>
      <c r="E15" s="28">
        <v>28</v>
      </c>
      <c r="F15" s="29">
        <v>29</v>
      </c>
      <c r="H15" s="166"/>
      <c r="I15" s="166"/>
      <c r="J15" s="166"/>
      <c r="K15" s="166"/>
      <c r="L15" s="166"/>
      <c r="M15" s="166"/>
    </row>
    <row r="16" spans="2:13" ht="14.5" customHeight="1" x14ac:dyDescent="0.35">
      <c r="B16" s="165"/>
      <c r="C16" s="28" t="s">
        <v>82</v>
      </c>
      <c r="D16" s="28">
        <v>31</v>
      </c>
      <c r="E16" s="28">
        <v>61</v>
      </c>
      <c r="F16" s="29">
        <v>31</v>
      </c>
      <c r="H16" s="166"/>
      <c r="I16" s="166"/>
      <c r="J16" s="166"/>
      <c r="K16" s="166"/>
      <c r="L16" s="166"/>
      <c r="M16" s="166"/>
    </row>
    <row r="17" spans="2:13" ht="14.5" customHeight="1" x14ac:dyDescent="0.35">
      <c r="B17" s="165"/>
      <c r="C17" s="28" t="s">
        <v>86</v>
      </c>
      <c r="D17" s="28">
        <v>15</v>
      </c>
      <c r="E17" s="28">
        <v>10</v>
      </c>
      <c r="F17" s="29">
        <v>15</v>
      </c>
      <c r="H17" s="166"/>
      <c r="I17" s="166"/>
      <c r="J17" s="166"/>
      <c r="K17" s="166"/>
      <c r="L17" s="166"/>
      <c r="M17" s="166"/>
    </row>
    <row r="18" spans="2:13" ht="14.5" customHeight="1" x14ac:dyDescent="0.35">
      <c r="B18" s="165"/>
      <c r="C18" s="28" t="s">
        <v>87</v>
      </c>
      <c r="D18" s="28">
        <v>5</v>
      </c>
      <c r="E18" s="28">
        <v>40</v>
      </c>
      <c r="F18" s="29">
        <v>5</v>
      </c>
      <c r="H18" s="166"/>
      <c r="I18" s="166"/>
      <c r="J18" s="166"/>
      <c r="K18" s="166"/>
      <c r="L18" s="166"/>
      <c r="M18" s="166"/>
    </row>
    <row r="19" spans="2:13" ht="15" customHeight="1" thickBot="1" x14ac:dyDescent="0.4">
      <c r="B19" s="165"/>
      <c r="C19" s="28" t="s">
        <v>88</v>
      </c>
      <c r="D19" s="28">
        <v>39</v>
      </c>
      <c r="E19" s="28">
        <v>59</v>
      </c>
      <c r="F19" s="29">
        <v>30</v>
      </c>
      <c r="H19" s="166"/>
      <c r="I19" s="166"/>
      <c r="J19" s="166"/>
      <c r="K19" s="166"/>
      <c r="L19" s="166"/>
      <c r="M19" s="166"/>
    </row>
    <row r="20" spans="2:13" ht="14.5" customHeight="1" x14ac:dyDescent="0.35">
      <c r="B20" s="164" t="s">
        <v>89</v>
      </c>
      <c r="C20" s="26" t="s">
        <v>93</v>
      </c>
      <c r="D20" s="26">
        <v>0</v>
      </c>
      <c r="E20" s="26">
        <v>20</v>
      </c>
      <c r="F20" s="27">
        <v>0</v>
      </c>
      <c r="H20" s="166"/>
      <c r="I20" s="166"/>
      <c r="J20" s="166"/>
      <c r="K20" s="166"/>
      <c r="L20" s="166"/>
      <c r="M20" s="166"/>
    </row>
    <row r="21" spans="2:13" ht="14.5" customHeight="1" x14ac:dyDescent="0.35">
      <c r="B21" s="165"/>
      <c r="C21" s="28" t="s">
        <v>102</v>
      </c>
      <c r="D21" s="28">
        <v>0</v>
      </c>
      <c r="E21" s="28">
        <v>19</v>
      </c>
      <c r="F21" s="29">
        <v>0</v>
      </c>
      <c r="H21" s="166"/>
      <c r="I21" s="166"/>
      <c r="J21" s="166"/>
      <c r="K21" s="166"/>
      <c r="L21" s="166"/>
      <c r="M21" s="166"/>
    </row>
    <row r="22" spans="2:13" ht="14.5" customHeight="1" x14ac:dyDescent="0.35">
      <c r="B22" s="165"/>
      <c r="C22" s="28" t="s">
        <v>103</v>
      </c>
      <c r="D22" s="28">
        <v>0</v>
      </c>
      <c r="E22" s="28">
        <v>29</v>
      </c>
      <c r="F22" s="29">
        <v>0</v>
      </c>
      <c r="H22" s="166"/>
      <c r="I22" s="166"/>
      <c r="J22" s="166"/>
      <c r="K22" s="166"/>
      <c r="L22" s="166"/>
      <c r="M22" s="166"/>
    </row>
    <row r="23" spans="2:13" ht="14.5" customHeight="1" x14ac:dyDescent="0.35">
      <c r="B23" s="165"/>
      <c r="C23" s="28" t="s">
        <v>104</v>
      </c>
      <c r="D23" s="28">
        <v>0</v>
      </c>
      <c r="E23" s="28">
        <v>23</v>
      </c>
      <c r="F23" s="29">
        <v>0</v>
      </c>
      <c r="H23" s="166"/>
      <c r="I23" s="166"/>
      <c r="J23" s="166"/>
      <c r="K23" s="166"/>
      <c r="L23" s="166"/>
      <c r="M23" s="166"/>
    </row>
    <row r="24" spans="2:13" ht="15" customHeight="1" thickBot="1" x14ac:dyDescent="0.4">
      <c r="B24" s="165"/>
      <c r="C24" s="28" t="s">
        <v>105</v>
      </c>
      <c r="D24" s="28">
        <v>0</v>
      </c>
      <c r="E24" s="28">
        <v>20</v>
      </c>
      <c r="F24" s="29">
        <v>0</v>
      </c>
      <c r="H24" s="166"/>
      <c r="I24" s="166"/>
      <c r="J24" s="166"/>
      <c r="K24" s="166"/>
      <c r="L24" s="166"/>
      <c r="M24" s="166"/>
    </row>
    <row r="25" spans="2:13" ht="15" customHeight="1" thickBot="1" x14ac:dyDescent="0.4">
      <c r="B25" s="34" t="s">
        <v>106</v>
      </c>
      <c r="C25" s="26" t="s">
        <v>119</v>
      </c>
      <c r="D25" s="26">
        <v>0</v>
      </c>
      <c r="E25" s="26">
        <v>69</v>
      </c>
      <c r="F25" s="27">
        <v>0</v>
      </c>
      <c r="H25" s="166"/>
      <c r="I25" s="166"/>
      <c r="J25" s="166"/>
      <c r="K25" s="166"/>
      <c r="L25" s="166"/>
      <c r="M25" s="166"/>
    </row>
    <row r="26" spans="2:13" ht="14.5" customHeight="1" x14ac:dyDescent="0.35">
      <c r="B26" s="164" t="s">
        <v>120</v>
      </c>
      <c r="C26" s="26" t="s">
        <v>121</v>
      </c>
      <c r="D26" s="26">
        <v>44</v>
      </c>
      <c r="E26" s="26">
        <v>32</v>
      </c>
      <c r="F26" s="27">
        <v>40</v>
      </c>
      <c r="H26" s="166"/>
      <c r="I26" s="166"/>
      <c r="J26" s="166"/>
      <c r="K26" s="166"/>
      <c r="L26" s="166"/>
      <c r="M26" s="166"/>
    </row>
    <row r="27" spans="2:13" ht="14.5" customHeight="1" x14ac:dyDescent="0.35">
      <c r="B27" s="165"/>
      <c r="C27" s="28" t="s">
        <v>123</v>
      </c>
      <c r="D27" s="28">
        <v>10</v>
      </c>
      <c r="E27" s="28">
        <v>35</v>
      </c>
      <c r="F27" s="29">
        <v>10</v>
      </c>
      <c r="H27" s="166"/>
      <c r="I27" s="166"/>
      <c r="J27" s="166"/>
      <c r="K27" s="166"/>
      <c r="L27" s="166"/>
      <c r="M27" s="166"/>
    </row>
    <row r="28" spans="2:13" ht="14.5" customHeight="1" x14ac:dyDescent="0.35">
      <c r="B28" s="165"/>
      <c r="C28" s="28" t="s">
        <v>124</v>
      </c>
      <c r="D28" s="28">
        <v>13</v>
      </c>
      <c r="E28" s="28">
        <v>53</v>
      </c>
      <c r="F28" s="29">
        <v>13</v>
      </c>
      <c r="H28" s="166"/>
      <c r="I28" s="166"/>
      <c r="J28" s="166"/>
      <c r="K28" s="166"/>
      <c r="L28" s="166"/>
      <c r="M28" s="166"/>
    </row>
    <row r="29" spans="2:13" ht="14.5" customHeight="1" x14ac:dyDescent="0.35">
      <c r="B29" s="165"/>
      <c r="C29" s="28" t="s">
        <v>125</v>
      </c>
      <c r="D29" s="28">
        <v>9</v>
      </c>
      <c r="E29" s="28">
        <v>48</v>
      </c>
      <c r="F29" s="29">
        <v>9</v>
      </c>
      <c r="H29" s="166"/>
      <c r="I29" s="166"/>
      <c r="J29" s="166"/>
      <c r="K29" s="166"/>
      <c r="L29" s="166"/>
      <c r="M29" s="166"/>
    </row>
    <row r="30" spans="2:13" ht="14.5" customHeight="1" x14ac:dyDescent="0.35">
      <c r="B30" s="165"/>
      <c r="C30" s="28" t="s">
        <v>128</v>
      </c>
      <c r="D30" s="28">
        <v>15</v>
      </c>
      <c r="E30" s="28">
        <v>24</v>
      </c>
      <c r="F30" s="29">
        <v>15</v>
      </c>
      <c r="H30" s="166"/>
      <c r="I30" s="166"/>
      <c r="J30" s="166"/>
      <c r="K30" s="166"/>
      <c r="L30" s="166"/>
      <c r="M30" s="166"/>
    </row>
    <row r="31" spans="2:13" ht="15" customHeight="1" thickBot="1" x14ac:dyDescent="0.4">
      <c r="B31" s="165"/>
      <c r="C31" s="35" t="s">
        <v>134</v>
      </c>
      <c r="D31" s="35">
        <v>36</v>
      </c>
      <c r="E31" s="35">
        <v>15</v>
      </c>
      <c r="F31" s="36">
        <v>33</v>
      </c>
      <c r="H31" s="166"/>
      <c r="I31" s="166"/>
      <c r="J31" s="166"/>
      <c r="K31" s="166"/>
      <c r="L31" s="166"/>
      <c r="M31" s="166"/>
    </row>
    <row r="32" spans="2:13" ht="14.5" customHeight="1" x14ac:dyDescent="0.35">
      <c r="B32" s="167" t="s">
        <v>136</v>
      </c>
      <c r="C32" s="26" t="s">
        <v>137</v>
      </c>
      <c r="D32" s="26">
        <v>0</v>
      </c>
      <c r="E32" s="26">
        <v>92</v>
      </c>
      <c r="F32" s="27">
        <v>0</v>
      </c>
      <c r="H32" s="166"/>
      <c r="I32" s="166"/>
      <c r="J32" s="166"/>
      <c r="K32" s="166"/>
      <c r="L32" s="166"/>
      <c r="M32" s="166"/>
    </row>
    <row r="33" spans="2:13" ht="14.5" customHeight="1" x14ac:dyDescent="0.35">
      <c r="B33" s="136"/>
      <c r="C33" s="28" t="s">
        <v>138</v>
      </c>
      <c r="D33" s="28">
        <f>7+5</f>
        <v>12</v>
      </c>
      <c r="E33" s="28">
        <v>44</v>
      </c>
      <c r="F33" s="29">
        <v>12</v>
      </c>
      <c r="H33" s="166"/>
      <c r="I33" s="166"/>
      <c r="J33" s="166"/>
      <c r="K33" s="166"/>
      <c r="L33" s="166"/>
      <c r="M33" s="166"/>
    </row>
    <row r="34" spans="2:13" x14ac:dyDescent="0.35">
      <c r="B34" s="136"/>
      <c r="C34" s="28" t="s">
        <v>142</v>
      </c>
      <c r="D34" s="28">
        <f>22+5</f>
        <v>27</v>
      </c>
      <c r="E34" s="28">
        <v>57</v>
      </c>
      <c r="F34" s="29">
        <v>27</v>
      </c>
      <c r="H34" s="166"/>
      <c r="I34" s="166"/>
      <c r="J34" s="166"/>
      <c r="K34" s="166"/>
      <c r="L34" s="166"/>
      <c r="M34" s="166"/>
    </row>
    <row r="35" spans="2:13" x14ac:dyDescent="0.35">
      <c r="B35" s="136"/>
      <c r="C35" s="28" t="s">
        <v>144</v>
      </c>
      <c r="D35" s="28">
        <v>6</v>
      </c>
      <c r="E35" s="28">
        <v>37</v>
      </c>
      <c r="F35" s="29">
        <v>6</v>
      </c>
      <c r="H35" s="166"/>
      <c r="I35" s="166"/>
      <c r="J35" s="166"/>
      <c r="K35" s="166"/>
      <c r="L35" s="166"/>
      <c r="M35" s="166"/>
    </row>
    <row r="36" spans="2:13" x14ac:dyDescent="0.35">
      <c r="B36" s="136"/>
      <c r="C36" s="28" t="s">
        <v>145</v>
      </c>
      <c r="D36" s="28">
        <v>15</v>
      </c>
      <c r="E36" s="28">
        <f>77+3</f>
        <v>80</v>
      </c>
      <c r="F36" s="29">
        <v>15</v>
      </c>
    </row>
    <row r="37" spans="2:13" x14ac:dyDescent="0.35">
      <c r="B37" s="136"/>
      <c r="C37" s="28" t="s">
        <v>146</v>
      </c>
      <c r="D37" s="28">
        <v>35</v>
      </c>
      <c r="E37" s="28">
        <v>55</v>
      </c>
      <c r="F37" s="29">
        <v>35</v>
      </c>
    </row>
    <row r="38" spans="2:13" x14ac:dyDescent="0.35">
      <c r="B38" s="136"/>
      <c r="C38" s="28" t="s">
        <v>148</v>
      </c>
      <c r="D38" s="28">
        <v>32</v>
      </c>
      <c r="E38" s="28">
        <v>90</v>
      </c>
      <c r="F38" s="29">
        <v>30</v>
      </c>
    </row>
    <row r="39" spans="2:13" x14ac:dyDescent="0.35">
      <c r="B39" s="136"/>
      <c r="C39" s="28" t="s">
        <v>150</v>
      </c>
      <c r="D39" s="28">
        <v>75</v>
      </c>
      <c r="E39" s="28">
        <v>21</v>
      </c>
      <c r="F39" s="29">
        <v>70</v>
      </c>
    </row>
    <row r="40" spans="2:13" x14ac:dyDescent="0.35">
      <c r="B40" s="136"/>
      <c r="C40" s="28" t="s">
        <v>151</v>
      </c>
      <c r="D40" s="28">
        <v>4</v>
      </c>
      <c r="E40" s="28">
        <v>51</v>
      </c>
      <c r="F40" s="29">
        <v>4</v>
      </c>
    </row>
    <row r="41" spans="2:13" x14ac:dyDescent="0.35">
      <c r="B41" s="136"/>
      <c r="C41" s="28" t="s">
        <v>152</v>
      </c>
      <c r="D41" s="28">
        <v>11</v>
      </c>
      <c r="E41" s="28">
        <v>122</v>
      </c>
      <c r="F41" s="29">
        <v>11</v>
      </c>
    </row>
    <row r="42" spans="2:13" x14ac:dyDescent="0.35">
      <c r="B42" s="136"/>
      <c r="C42" s="28" t="s">
        <v>153</v>
      </c>
      <c r="D42" s="28">
        <v>11</v>
      </c>
      <c r="E42" s="28">
        <v>50</v>
      </c>
      <c r="F42" s="29">
        <v>11</v>
      </c>
    </row>
    <row r="43" spans="2:13" ht="15" thickBot="1" x14ac:dyDescent="0.4">
      <c r="B43" s="168"/>
      <c r="C43" s="35" t="s">
        <v>155</v>
      </c>
      <c r="D43" s="35">
        <f>32+12</f>
        <v>44</v>
      </c>
      <c r="E43" s="35">
        <v>39</v>
      </c>
      <c r="F43" s="36">
        <v>40</v>
      </c>
    </row>
    <row r="44" spans="2:13" ht="15" thickBot="1" x14ac:dyDescent="0.4">
      <c r="B44" s="42" t="s">
        <v>18</v>
      </c>
      <c r="C44" s="43" t="s">
        <v>28</v>
      </c>
      <c r="D44" s="43">
        <v>4</v>
      </c>
      <c r="E44" s="43">
        <v>16</v>
      </c>
      <c r="F44" s="44">
        <v>4</v>
      </c>
    </row>
    <row r="45" spans="2:13" x14ac:dyDescent="0.35">
      <c r="D45" s="32">
        <f>SUM(D7:D44)</f>
        <v>691</v>
      </c>
      <c r="E45" s="32">
        <f>SUM(E7:E44)</f>
        <v>1627</v>
      </c>
      <c r="F45" s="6">
        <f>SUM(F7:F44)</f>
        <v>660</v>
      </c>
    </row>
  </sheetData>
  <mergeCells count="12">
    <mergeCell ref="B7:B9"/>
    <mergeCell ref="H5:M35"/>
    <mergeCell ref="B26:B31"/>
    <mergeCell ref="B32:B43"/>
    <mergeCell ref="B5:B6"/>
    <mergeCell ref="B10:B12"/>
    <mergeCell ref="B13:B19"/>
    <mergeCell ref="B20:B24"/>
    <mergeCell ref="D5:D6"/>
    <mergeCell ref="E5:E6"/>
    <mergeCell ref="C5:C6"/>
    <mergeCell ref="F5:F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Pivot4</vt:lpstr>
      <vt:lpstr>Pivot3</vt:lpstr>
      <vt:lpstr>Pivot2</vt:lpstr>
      <vt:lpstr>Pivot1</vt:lpstr>
      <vt:lpstr>Pivot5</vt:lpstr>
      <vt:lpstr>Global CHW</vt:lpstr>
      <vt:lpstr>APS 2023</vt:lpstr>
      <vt:lpstr>APE phase out</vt:lpstr>
      <vt:lpstr>Elegible APE</vt:lpstr>
      <vt:lpstr>Priority Districts</vt:lpstr>
      <vt:lpstr>CHW FdC</vt:lpstr>
      <vt:lpstr>CHW CCS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Nhantumbo, Cicero (MAPUTO/IHO)</dc:creator>
  <cp:lastModifiedBy>BONET ARROYO, Georgina</cp:lastModifiedBy>
  <dcterms:created xsi:type="dcterms:W3CDTF">2015-06-05T18:17:20Z</dcterms:created>
  <dcterms:modified xsi:type="dcterms:W3CDTF">2023-06-16T13:25:12Z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2023-04-10T07:35:50Z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2d05ab9f-59fe-4ee3-913c-1d553d320a31</vt:lpwstr>
  </property>
  <property fmtid="{D5CDD505-2E9C-101B-9397-08002B2CF9AE}" pid="8" name="MSIP_Label_7b94a7b8-f06c-4dfe-bdcc-9b548fd58c31_ContentBits">
    <vt:lpwstr>0</vt:lpwstr>
  </property>
</Properties>
</file>